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13_ncr:1_{95E441D5-ED21-46F2-A3A7-C5541CFBAC96}" xr6:coauthVersionLast="36" xr6:coauthVersionMax="47" xr10:uidLastSave="{00000000-0000-0000-0000-000000000000}"/>
  <bookViews>
    <workbookView xWindow="-108" yWindow="-108" windowWidth="23256" windowHeight="12720" activeTab="1" xr2:uid="{00000000-000D-0000-FFFF-FFFF00000000}"/>
  </bookViews>
  <sheets>
    <sheet name="H&amp;W Information" sheetId="1" r:id="rId1"/>
    <sheet name="H&amp;W Volumes" sheetId="4" r:id="rId2"/>
  </sheets>
  <calcPr calcId="191029"/>
</workbook>
</file>

<file path=xl/calcChain.xml><?xml version="1.0" encoding="utf-8"?>
<calcChain xmlns="http://schemas.openxmlformats.org/spreadsheetml/2006/main">
  <c r="X56" i="4" l="1"/>
  <c r="Q56" i="4"/>
  <c r="U56" i="4" s="1"/>
  <c r="R56" i="4" l="1"/>
  <c r="X66" i="4"/>
  <c r="X65" i="4"/>
  <c r="X64" i="4"/>
  <c r="X68" i="4"/>
  <c r="X67" i="4"/>
  <c r="W78" i="4"/>
  <c r="X78" i="4" s="1"/>
  <c r="W73" i="4"/>
  <c r="X73" i="4" s="1"/>
  <c r="X75" i="4"/>
  <c r="X74" i="4"/>
  <c r="X70" i="4"/>
  <c r="X69" i="4"/>
  <c r="X76" i="4"/>
  <c r="X71" i="4"/>
  <c r="X77" i="4"/>
  <c r="X72" i="4"/>
  <c r="Q78" i="4"/>
  <c r="R78" i="4" s="1"/>
  <c r="Q73" i="4"/>
  <c r="R73" i="4" s="1"/>
  <c r="U78" i="4" l="1"/>
  <c r="U73" i="4"/>
  <c r="Q77" i="4"/>
  <c r="Q76" i="4"/>
  <c r="Q75" i="4"/>
  <c r="Q74" i="4"/>
  <c r="Q72" i="4"/>
  <c r="Q71" i="4"/>
  <c r="Q70" i="4"/>
  <c r="Q69" i="4"/>
  <c r="Q68" i="4"/>
  <c r="Q67" i="4"/>
  <c r="Q66" i="4"/>
  <c r="Q65" i="4"/>
  <c r="Q64" i="4"/>
  <c r="Q63" i="4"/>
  <c r="Q62" i="4"/>
  <c r="R62" i="4" s="1"/>
  <c r="T55" i="4"/>
  <c r="T50" i="4"/>
  <c r="Q55" i="4"/>
  <c r="R55" i="4" s="1"/>
  <c r="Q50" i="4"/>
  <c r="Q53" i="4"/>
  <c r="R53" i="4" s="1"/>
  <c r="Q52" i="4"/>
  <c r="R52" i="4" s="1"/>
  <c r="Q51" i="4"/>
  <c r="R51" i="4" s="1"/>
  <c r="Q49" i="4"/>
  <c r="R49" i="4" s="1"/>
  <c r="R68" i="4" l="1"/>
  <c r="U68" i="4"/>
  <c r="R69" i="4"/>
  <c r="U69" i="4"/>
  <c r="R63" i="4"/>
  <c r="U63" i="4"/>
  <c r="R64" i="4"/>
  <c r="U64" i="4"/>
  <c r="R65" i="4"/>
  <c r="U65" i="4"/>
  <c r="R66" i="4"/>
  <c r="U66" i="4"/>
  <c r="R67" i="4"/>
  <c r="U67" i="4"/>
  <c r="R77" i="4"/>
  <c r="U77" i="4"/>
  <c r="R76" i="4"/>
  <c r="U76" i="4"/>
  <c r="R75" i="4"/>
  <c r="U75" i="4"/>
  <c r="R74" i="4"/>
  <c r="U74" i="4"/>
  <c r="R72" i="4"/>
  <c r="U72" i="4"/>
  <c r="R71" i="4"/>
  <c r="U71" i="4"/>
  <c r="R70" i="4"/>
  <c r="U70" i="4"/>
  <c r="U62" i="4"/>
  <c r="U49" i="4"/>
  <c r="U53" i="4"/>
  <c r="U52" i="4"/>
  <c r="U51" i="4"/>
  <c r="U55" i="4"/>
  <c r="Q54" i="4" l="1"/>
  <c r="W80" i="4"/>
  <c r="X80" i="4" s="1"/>
  <c r="W79" i="4"/>
  <c r="X79" i="4" s="1"/>
  <c r="X45" i="4"/>
  <c r="X59" i="4"/>
  <c r="X11" i="4"/>
  <c r="X10" i="4"/>
  <c r="X12" i="4"/>
  <c r="X14" i="4"/>
  <c r="X15" i="4"/>
  <c r="X17" i="4"/>
  <c r="X18" i="4"/>
  <c r="X19" i="4"/>
  <c r="X21" i="4"/>
  <c r="X22" i="4"/>
  <c r="X23" i="4"/>
  <c r="X25" i="4"/>
  <c r="X26" i="4"/>
  <c r="X27" i="4"/>
  <c r="X28" i="4"/>
  <c r="X30" i="4"/>
  <c r="X31" i="4"/>
  <c r="X32" i="4"/>
  <c r="X34" i="4"/>
  <c r="X35" i="4"/>
  <c r="X36" i="4"/>
  <c r="X38" i="4"/>
  <c r="X39" i="4"/>
  <c r="X41" i="4"/>
  <c r="X42" i="4"/>
  <c r="X44" i="4"/>
  <c r="X47" i="4"/>
  <c r="X48" i="4"/>
  <c r="X49" i="4"/>
  <c r="X55" i="4"/>
  <c r="X57" i="4"/>
  <c r="X58" i="4"/>
  <c r="X60" i="4"/>
  <c r="W61" i="4"/>
  <c r="X61" i="4" s="1"/>
  <c r="W50" i="4"/>
  <c r="X50" i="4" s="1"/>
  <c r="W46" i="4"/>
  <c r="X46" i="4" s="1"/>
  <c r="W43" i="4"/>
  <c r="X43" i="4" s="1"/>
  <c r="W40" i="4"/>
  <c r="X40" i="4" s="1"/>
  <c r="W37" i="4"/>
  <c r="X37" i="4" s="1"/>
  <c r="W33" i="4"/>
  <c r="X33" i="4" s="1"/>
  <c r="W29" i="4"/>
  <c r="X29" i="4" s="1"/>
  <c r="W24" i="4"/>
  <c r="X24" i="4" s="1"/>
  <c r="W20" i="4"/>
  <c r="X20" i="4" s="1"/>
  <c r="W16" i="4"/>
  <c r="X16" i="4" s="1"/>
  <c r="W13" i="4"/>
  <c r="X13" i="4" s="1"/>
  <c r="Q60" i="4"/>
  <c r="R60" i="4" s="1"/>
  <c r="T40" i="4"/>
  <c r="T37" i="4"/>
  <c r="T33" i="4"/>
  <c r="T29" i="4"/>
  <c r="T24" i="4"/>
  <c r="T20" i="4"/>
  <c r="T16" i="4"/>
  <c r="T13" i="4"/>
  <c r="T80" i="4"/>
  <c r="T79" i="4"/>
  <c r="T61" i="4"/>
  <c r="T46" i="4"/>
  <c r="T43" i="4"/>
  <c r="Q79" i="4"/>
  <c r="R79" i="4" s="1"/>
  <c r="Q80" i="4"/>
  <c r="R80" i="4" s="1"/>
  <c r="Q61" i="4"/>
  <c r="R61" i="4" s="1"/>
  <c r="Q59" i="4"/>
  <c r="R59" i="4" s="1"/>
  <c r="Q58" i="4"/>
  <c r="R58" i="4" s="1"/>
  <c r="Q57" i="4"/>
  <c r="Q48" i="4"/>
  <c r="R48" i="4" s="1"/>
  <c r="Q47" i="4"/>
  <c r="R47" i="4" s="1"/>
  <c r="Q45" i="4"/>
  <c r="R45" i="4" s="1"/>
  <c r="Q44" i="4"/>
  <c r="R44" i="4" s="1"/>
  <c r="Q42" i="4"/>
  <c r="R42" i="4" s="1"/>
  <c r="Q41" i="4"/>
  <c r="R41" i="4" s="1"/>
  <c r="Q39" i="4"/>
  <c r="R39" i="4" s="1"/>
  <c r="Q38" i="4"/>
  <c r="R38" i="4" s="1"/>
  <c r="R50" i="4"/>
  <c r="Q46" i="4"/>
  <c r="R46" i="4" s="1"/>
  <c r="Q43" i="4"/>
  <c r="R43" i="4" s="1"/>
  <c r="Q40" i="4"/>
  <c r="R40" i="4" s="1"/>
  <c r="Q37" i="4"/>
  <c r="R37" i="4" s="1"/>
  <c r="Q33" i="4"/>
  <c r="R33" i="4" s="1"/>
  <c r="Q36" i="4"/>
  <c r="Q35" i="4"/>
  <c r="Q34" i="4"/>
  <c r="Q32" i="4"/>
  <c r="Q31" i="4"/>
  <c r="Q30" i="4"/>
  <c r="Q29" i="4"/>
  <c r="R57" i="4" l="1"/>
  <c r="U57" i="4"/>
  <c r="U29" i="4"/>
  <c r="R54" i="4"/>
  <c r="U54" i="4"/>
  <c r="U42" i="4"/>
  <c r="U48" i="4"/>
  <c r="U59" i="4"/>
  <c r="U38" i="4"/>
  <c r="U44" i="4"/>
  <c r="U60" i="4"/>
  <c r="U39" i="4"/>
  <c r="U45" i="4"/>
  <c r="U80" i="4"/>
  <c r="U41" i="4"/>
  <c r="U47" i="4"/>
  <c r="U58" i="4"/>
  <c r="U79" i="4"/>
  <c r="U61" i="4"/>
  <c r="U50" i="4"/>
  <c r="U46" i="4"/>
  <c r="U43" i="4"/>
  <c r="U40" i="4"/>
  <c r="U37" i="4"/>
  <c r="U33" i="4"/>
  <c r="R30" i="4"/>
  <c r="U30" i="4"/>
  <c r="R36" i="4"/>
  <c r="U36" i="4"/>
  <c r="R32" i="4"/>
  <c r="U32" i="4"/>
  <c r="R35" i="4"/>
  <c r="U35" i="4"/>
  <c r="R34" i="4"/>
  <c r="U34" i="4"/>
  <c r="R31" i="4"/>
  <c r="U31" i="4"/>
  <c r="R29" i="4"/>
  <c r="Q13" i="4"/>
  <c r="U13" i="4" s="1"/>
  <c r="Q16" i="4"/>
  <c r="R16" i="4" s="1"/>
  <c r="Q20" i="4"/>
  <c r="U20" i="4" s="1"/>
  <c r="Q24" i="4"/>
  <c r="R24" i="4" s="1"/>
  <c r="Q14" i="4"/>
  <c r="U14" i="4" s="1"/>
  <c r="Q15" i="4"/>
  <c r="U15" i="4" s="1"/>
  <c r="Q17" i="4"/>
  <c r="U17" i="4" s="1"/>
  <c r="Q18" i="4"/>
  <c r="Q19" i="4"/>
  <c r="Q21" i="4"/>
  <c r="U21" i="4" s="1"/>
  <c r="Q22" i="4"/>
  <c r="U22" i="4" s="1"/>
  <c r="Q23" i="4"/>
  <c r="U23" i="4" s="1"/>
  <c r="Q25" i="4"/>
  <c r="U25" i="4" s="1"/>
  <c r="Q26" i="4"/>
  <c r="U26" i="4" s="1"/>
  <c r="Q27" i="4"/>
  <c r="U27" i="4" s="1"/>
  <c r="Q28" i="4"/>
  <c r="U28" i="4" s="1"/>
  <c r="Q10" i="4"/>
  <c r="U10" i="4" s="1"/>
  <c r="Q11" i="4"/>
  <c r="U11" i="4" s="1"/>
  <c r="Q12" i="4"/>
  <c r="U12" i="4" s="1"/>
  <c r="U81" i="4" s="1"/>
  <c r="C81" i="4" s="1"/>
  <c r="Q81" i="4" l="1"/>
  <c r="U24" i="4"/>
  <c r="U16" i="4"/>
  <c r="R20" i="4"/>
  <c r="R13" i="4"/>
  <c r="R11" i="4"/>
  <c r="R22" i="4"/>
  <c r="R21" i="4"/>
  <c r="R15" i="4"/>
  <c r="R12" i="4"/>
  <c r="R10" i="4"/>
  <c r="R14" i="4"/>
  <c r="R23" i="4"/>
  <c r="R28" i="4"/>
  <c r="R27" i="4"/>
  <c r="R26" i="4"/>
  <c r="R25" i="4"/>
  <c r="R19" i="4"/>
  <c r="U19" i="4"/>
  <c r="R18" i="4"/>
  <c r="U18" i="4"/>
  <c r="R17" i="4"/>
  <c r="R81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Bonev</author>
    <author>Magdalena</author>
    <author>root</author>
  </authors>
  <commentList>
    <comment ref="E9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204"/>
          </rPr>
          <t>HOLDS &amp; WALLS:
RAL 1021</t>
        </r>
      </text>
    </comment>
    <comment ref="F9" authorId="0" shapeId="0" xr:uid="{00000000-0006-0000-0100-000002000000}">
      <text>
        <r>
          <rPr>
            <b/>
            <sz val="9"/>
            <color indexed="81"/>
            <rFont val="Tahoma"/>
            <family val="2"/>
            <charset val="204"/>
          </rPr>
          <t>HOLDS &amp; WALLS:
RAL 2003</t>
        </r>
      </text>
    </comment>
    <comment ref="G9" authorId="0" shapeId="0" xr:uid="{00000000-0006-0000-0100-000003000000}">
      <text>
        <r>
          <rPr>
            <b/>
            <sz val="9"/>
            <color indexed="81"/>
            <rFont val="Tahoma"/>
            <family val="2"/>
            <charset val="204"/>
          </rPr>
          <t>HOLDS &amp; WALLS:
RAL 6034</t>
        </r>
      </text>
    </comment>
    <comment ref="H9" authorId="0" shapeId="0" xr:uid="{00000000-0006-0000-0100-000004000000}">
      <text>
        <r>
          <rPr>
            <b/>
            <sz val="9"/>
            <color indexed="81"/>
            <rFont val="Tahoma"/>
            <family val="2"/>
            <charset val="204"/>
          </rPr>
          <t>HOLDS &amp; WALLS:
RAL 3020</t>
        </r>
      </text>
    </comment>
    <comment ref="I9" authorId="0" shapeId="0" xr:uid="{00000000-0006-0000-0100-000005000000}">
      <text>
        <r>
          <rPr>
            <b/>
            <sz val="9"/>
            <color indexed="81"/>
            <rFont val="Tahoma"/>
            <family val="2"/>
            <charset val="204"/>
          </rPr>
          <t>HOLDS &amp; WALLS:
RAL 4008</t>
        </r>
      </text>
    </comment>
    <comment ref="J9" authorId="0" shapeId="0" xr:uid="{00000000-0006-0000-0100-000006000000}">
      <text>
        <r>
          <rPr>
            <b/>
            <sz val="9"/>
            <color indexed="81"/>
            <rFont val="Tahoma"/>
            <family val="2"/>
            <charset val="204"/>
          </rPr>
          <t>HOLDS &amp; WALLS:
RAL 5015</t>
        </r>
      </text>
    </comment>
    <comment ref="K9" authorId="0" shapeId="0" xr:uid="{00000000-0006-0000-0100-000007000000}">
      <text>
        <r>
          <rPr>
            <b/>
            <sz val="9"/>
            <color indexed="81"/>
            <rFont val="Tahoma"/>
            <family val="2"/>
            <charset val="204"/>
          </rPr>
          <t>HOLDS &amp; WALLS:
RAL 6018</t>
        </r>
      </text>
    </comment>
    <comment ref="L9" authorId="1" shapeId="0" xr:uid="{ED282AE7-99D1-40DA-9FB5-71283C30025C}">
      <text>
        <r>
          <rPr>
            <b/>
            <sz val="9"/>
            <color indexed="81"/>
            <rFont val="Segoe UI"/>
            <family val="2"/>
          </rPr>
          <t>HOLDS &amp; WALLS: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11"/>
            <color indexed="81"/>
            <rFont val="Segoe UI"/>
            <family val="2"/>
          </rPr>
          <t>RAL 6027</t>
        </r>
      </text>
    </comment>
    <comment ref="M9" authorId="0" shapeId="0" xr:uid="{00000000-0006-0000-0100-000008000000}">
      <text>
        <r>
          <rPr>
            <b/>
            <sz val="9"/>
            <color indexed="81"/>
            <rFont val="Tahoma"/>
            <family val="2"/>
            <charset val="204"/>
          </rPr>
          <t>HOLDS &amp; WALLS:
RAL 7001</t>
        </r>
      </text>
    </comment>
    <comment ref="N9" authorId="0" shapeId="0" xr:uid="{00000000-0006-0000-0100-000009000000}">
      <text>
        <r>
          <rPr>
            <b/>
            <sz val="9"/>
            <color indexed="81"/>
            <rFont val="Tahoma"/>
            <family val="2"/>
            <charset val="204"/>
          </rPr>
          <t>HOLDS &amp; WALLS:
RAL 9005</t>
        </r>
      </text>
    </comment>
    <comment ref="O9" authorId="0" shapeId="0" xr:uid="{00000000-0006-0000-0100-00000A000000}">
      <text>
        <r>
          <rPr>
            <b/>
            <sz val="9"/>
            <color indexed="81"/>
            <rFont val="Tahoma"/>
            <family val="2"/>
            <charset val="204"/>
          </rPr>
          <t>HOLDS &amp; WALLS:</t>
        </r>
        <r>
          <rPr>
            <sz val="9"/>
            <color indexed="81"/>
            <rFont val="Tahoma"/>
            <family val="2"/>
            <charset val="204"/>
          </rPr>
          <t xml:space="preserve">
RAL 9003</t>
        </r>
      </text>
    </comment>
    <comment ref="B10" authorId="0" shapeId="0" xr:uid="{00000000-0006-0000-0100-00000B000000}">
      <text/>
    </comment>
    <comment ref="B11" authorId="0" shapeId="0" xr:uid="{00000000-0006-0000-0100-00000C000000}">
      <text/>
    </comment>
    <comment ref="B12" authorId="0" shapeId="0" xr:uid="{00000000-0006-0000-0100-00000D000000}">
      <text/>
    </comment>
    <comment ref="B13" authorId="0" shapeId="0" xr:uid="{00000000-0006-0000-0100-00000E000000}">
      <text/>
    </comment>
    <comment ref="B14" authorId="0" shapeId="0" xr:uid="{00000000-0006-0000-0100-00000F000000}">
      <text/>
    </comment>
    <comment ref="B15" authorId="0" shapeId="0" xr:uid="{00000000-0006-0000-0100-000010000000}">
      <text/>
    </comment>
    <comment ref="B16" authorId="0" shapeId="0" xr:uid="{00000000-0006-0000-0100-000011000000}">
      <text/>
    </comment>
    <comment ref="B17" authorId="0" shapeId="0" xr:uid="{00000000-0006-0000-0100-000012000000}">
      <text/>
    </comment>
    <comment ref="B18" authorId="0" shapeId="0" xr:uid="{00000000-0006-0000-0100-000013000000}">
      <text/>
    </comment>
    <comment ref="B19" authorId="0" shapeId="0" xr:uid="{00000000-0006-0000-0100-000014000000}">
      <text/>
    </comment>
    <comment ref="B20" authorId="0" shapeId="0" xr:uid="{00000000-0006-0000-0100-000015000000}">
      <text/>
    </comment>
    <comment ref="B21" authorId="0" shapeId="0" xr:uid="{00000000-0006-0000-0100-000016000000}">
      <text/>
    </comment>
    <comment ref="B23" authorId="0" shapeId="0" xr:uid="{00000000-0006-0000-0100-000017000000}">
      <text/>
    </comment>
    <comment ref="B24" authorId="0" shapeId="0" xr:uid="{00000000-0006-0000-0100-000018000000}">
      <text/>
    </comment>
    <comment ref="B25" authorId="0" shapeId="0" xr:uid="{00000000-0006-0000-0100-000019000000}">
      <text/>
    </comment>
    <comment ref="B27" authorId="0" shapeId="0" xr:uid="{00000000-0006-0000-0100-00001A000000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B28" authorId="0" shapeId="0" xr:uid="{00000000-0006-0000-0100-00001B000000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B29" authorId="0" shapeId="0" xr:uid="{00000000-0006-0000-0100-00001C000000}">
      <text/>
    </comment>
    <comment ref="B33" authorId="0" shapeId="0" xr:uid="{00000000-0006-0000-0100-00001D000000}">
      <text/>
    </comment>
    <comment ref="B37" authorId="0" shapeId="0" xr:uid="{00000000-0006-0000-0100-00001E000000}">
      <text/>
    </comment>
    <comment ref="B38" authorId="2" shapeId="0" xr:uid="{B0F6862E-F42B-4BDB-B5C1-B1B1254DCDD4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39" authorId="2" shapeId="0" xr:uid="{E0D7F66C-2F71-4032-8FBD-6BC6AD9ADD3B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40" authorId="2" shapeId="0" xr:uid="{9958E9AE-361E-4F2F-874A-06B0BFD7C390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41" authorId="2" shapeId="0" xr:uid="{053354DC-FEE1-4E6C-ADEA-2D6E0DDD0953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42" authorId="2" shapeId="0" xr:uid="{4A5651E8-02BF-47A7-ABFB-7F76B48A0D83}">
      <text/>
    </comment>
    <comment ref="B43" authorId="2" shapeId="0" xr:uid="{04C9C2EC-0B27-4CEE-BB96-70CE91FEC836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44" authorId="2" shapeId="0" xr:uid="{7AED2E6E-C78A-4AF4-9EAC-1460342F5808}">
      <text/>
    </comment>
    <comment ref="B45" authorId="2" shapeId="0" xr:uid="{1C1FF5FE-442E-4BB8-85C3-4CDBE28CC2F4}">
      <text/>
    </comment>
    <comment ref="B46" authorId="2" shapeId="0" xr:uid="{A4987B68-6DC4-4BA2-955C-656252668D7A}">
      <text/>
    </comment>
    <comment ref="B47" authorId="2" shapeId="0" xr:uid="{EFCB6E49-FF7F-4F15-93DF-36D74528A983}">
      <text/>
    </comment>
    <comment ref="B48" authorId="2" shapeId="0" xr:uid="{85AAF8E4-85FD-49C3-A1F4-8C2E56518D1F}">
      <text/>
    </comment>
    <comment ref="B49" authorId="2" shapeId="0" xr:uid="{AEA41D3C-63D9-4FCC-9065-A87AC5DA7B3B}">
      <text/>
    </comment>
    <comment ref="B51" authorId="2" shapeId="0" xr:uid="{4827917B-D89C-4332-9359-A4295AA23E8E}">
      <text/>
    </comment>
    <comment ref="B52" authorId="2" shapeId="0" xr:uid="{5FB548C8-67C7-454A-AA12-821038AC36A8}">
      <text/>
    </comment>
    <comment ref="B53" authorId="2" shapeId="0" xr:uid="{9274E505-2706-44AE-89FB-84D9CE16BB17}">
      <text/>
    </comment>
    <comment ref="B54" authorId="2" shapeId="0" xr:uid="{B9FCF10B-CFCC-4ADA-A099-B02D240F835C}">
      <text/>
    </comment>
    <comment ref="B55" authorId="2" shapeId="0" xr:uid="{0C13DAC5-4836-409A-A0E8-BC78F8F465A2}">
      <text/>
    </comment>
    <comment ref="B56" authorId="2" shapeId="0" xr:uid="{CD9B8037-70C6-4732-908D-AA9A1094907F}">
      <text/>
    </comment>
    <comment ref="B57" authorId="2" shapeId="0" xr:uid="{A6FB0999-11E3-4D9F-90D0-11B334DD662B}">
      <text/>
    </comment>
    <comment ref="B58" authorId="2" shapeId="0" xr:uid="{CB410182-D3C4-45FC-A9A0-5733AB97C4C5}">
      <text/>
    </comment>
    <comment ref="B59" authorId="2" shapeId="0" xr:uid="{4D1CBA51-9CAB-451A-9EA3-568D48A79D1C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0" authorId="2" shapeId="0" xr:uid="{9207BE64-6A41-45AF-9303-38332517B321}">
      <text/>
    </comment>
    <comment ref="B61" authorId="2" shapeId="0" xr:uid="{29B25B23-50FB-4EE2-AF6C-AAE563AEF8A5}">
      <text/>
    </comment>
    <comment ref="B62" authorId="1" shapeId="0" xr:uid="{661413F1-4D0C-4D2C-AC8F-0A7851AD978A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3" authorId="1" shapeId="0" xr:uid="{FAEB810D-0FF8-4274-A140-DF08B2093C03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4" authorId="1" shapeId="0" xr:uid="{5C0CC962-D995-4453-9D2C-0A2187BE7E16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5" authorId="1" shapeId="0" xr:uid="{767B0017-7146-4675-AFB7-1C6DFD34B2AD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6" authorId="1" shapeId="0" xr:uid="{D7C96C12-54A5-4382-B49C-AFC983078E7F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7" authorId="1" shapeId="0" xr:uid="{E34AD260-B58C-4CD5-A33B-E1B1E55AF065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8" authorId="1" shapeId="0" xr:uid="{F08FD83F-E939-4CD4-9779-2FB9919E0CF7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69" authorId="2" shapeId="0" xr:uid="{9D91E95D-D459-4D58-A166-1EDE612CEA81}">
      <text/>
    </comment>
    <comment ref="B70" authorId="2" shapeId="0" xr:uid="{DCF0008A-ED7C-4A98-909A-C53B03FDDCD6}">
      <text/>
    </comment>
    <comment ref="B71" authorId="2" shapeId="0" xr:uid="{69994353-FDEC-4264-8E51-6843DB97F0AD}">
      <text/>
    </comment>
    <comment ref="B72" authorId="1" shapeId="0" xr:uid="{A673E278-69E6-4B8D-9499-0982D24A6A72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74" authorId="2" shapeId="0" xr:uid="{A9008BB2-D05E-4BD0-A406-AE7ADAF759EC}">
      <text/>
    </comment>
    <comment ref="B75" authorId="2" shapeId="0" xr:uid="{2ED002A2-587C-40D6-B73E-5E55D87E72F3}">
      <text/>
    </comment>
    <comment ref="B76" authorId="2" shapeId="0" xr:uid="{2394D9CA-182A-4C4C-A242-2AE7CAB23BD6}">
      <text/>
    </comment>
    <comment ref="B77" authorId="1" shapeId="0" xr:uid="{5371E735-516B-4DC1-984E-B6BA078E40D2}">
      <text>
        <r>
          <rPr>
            <sz val="9"/>
            <color indexed="81"/>
            <rFont val="Segoe UI"/>
            <family val="2"/>
          </rPr>
          <t xml:space="preserve">
</t>
        </r>
      </text>
    </comment>
    <comment ref="B79" authorId="2" shapeId="0" xr:uid="{44F02949-7413-40F9-BD1C-869E697FC2C0}">
      <text/>
    </comment>
    <comment ref="B80" authorId="2" shapeId="0" xr:uid="{CE859EB6-F61D-471D-85F8-28EE75DFB66C}">
      <text/>
    </comment>
  </commentList>
</comments>
</file>

<file path=xl/sharedStrings.xml><?xml version="1.0" encoding="utf-8"?>
<sst xmlns="http://schemas.openxmlformats.org/spreadsheetml/2006/main" count="200" uniqueCount="164">
  <si>
    <t>Billing data</t>
  </si>
  <si>
    <t>Delivery data</t>
  </si>
  <si>
    <t>Company name</t>
  </si>
  <si>
    <t>Company address</t>
  </si>
  <si>
    <t>City</t>
  </si>
  <si>
    <t>ZIP</t>
  </si>
  <si>
    <t>Country</t>
  </si>
  <si>
    <t>VAT number</t>
  </si>
  <si>
    <t>Responsible person</t>
  </si>
  <si>
    <t>Telephone</t>
  </si>
  <si>
    <t>Email</t>
  </si>
  <si>
    <t>Delivery deadline</t>
  </si>
  <si>
    <t>Total</t>
  </si>
  <si>
    <t>Name</t>
  </si>
  <si>
    <t>Price</t>
  </si>
  <si>
    <t>Yellow</t>
  </si>
  <si>
    <t>Orange</t>
  </si>
  <si>
    <t>Red</t>
  </si>
  <si>
    <t>Purple</t>
  </si>
  <si>
    <t>Green</t>
  </si>
  <si>
    <t>Grey</t>
  </si>
  <si>
    <t>Black</t>
  </si>
  <si>
    <t>White</t>
  </si>
  <si>
    <t>Pcs</t>
  </si>
  <si>
    <t>H&amp;W 01 S</t>
  </si>
  <si>
    <t>25 / 25 / 15 cm</t>
  </si>
  <si>
    <t>H&amp;W 01 M</t>
  </si>
  <si>
    <t>H&amp;W 01 L</t>
  </si>
  <si>
    <t>45 / 45  / 30 cm</t>
  </si>
  <si>
    <t>38 / 38  / 23 cm</t>
  </si>
  <si>
    <t>H&amp;W 02 FLAT</t>
  </si>
  <si>
    <t>H&amp;W 03 FLAT</t>
  </si>
  <si>
    <t>36 / 40 / 10 cm</t>
  </si>
  <si>
    <t>63 / 40 / 10 cm</t>
  </si>
  <si>
    <t>Sky Blue</t>
  </si>
  <si>
    <t>Turquoise</t>
  </si>
  <si>
    <t>RAL by client</t>
  </si>
  <si>
    <t>H&amp;W 04 S</t>
  </si>
  <si>
    <t>H&amp;W 04 M</t>
  </si>
  <si>
    <t>H&amp;W 04 L</t>
  </si>
  <si>
    <t>42 / 20 / 8 cm</t>
  </si>
  <si>
    <t>82 / 20 / 8 cm</t>
  </si>
  <si>
    <t>62 / 20 / 8 cm</t>
  </si>
  <si>
    <t>H&amp;W 05 S</t>
  </si>
  <si>
    <t>H&amp;W 05 M</t>
  </si>
  <si>
    <t>H&amp;W 05 L</t>
  </si>
  <si>
    <t>33 / 23 / 7 cm</t>
  </si>
  <si>
    <t>47 / 33 / 10 cm</t>
  </si>
  <si>
    <t>70 / 50 / 15 cm</t>
  </si>
  <si>
    <t>Tel.: +43 69910381167</t>
  </si>
  <si>
    <t>info@holdsandwalls.at</t>
  </si>
  <si>
    <t>www.holdsandwalls.at</t>
  </si>
  <si>
    <t>set H&amp;W 01</t>
  </si>
  <si>
    <t>set H&amp;W 02 + 03</t>
  </si>
  <si>
    <t>set H&amp;W 04</t>
  </si>
  <si>
    <t>set H&amp;W 05</t>
  </si>
  <si>
    <t>H&amp;W 06 S</t>
  </si>
  <si>
    <t>H&amp;W 06 M</t>
  </si>
  <si>
    <t>H&amp;W 06 L</t>
  </si>
  <si>
    <t>H&amp;W 06 XL</t>
  </si>
  <si>
    <t>set H&amp;W 06</t>
  </si>
  <si>
    <t>40 / 16 / 8 cm</t>
  </si>
  <si>
    <t>60 / 24 / 12 cm</t>
  </si>
  <si>
    <t>80 / 32 / 16 cm</t>
  </si>
  <si>
    <t>100 / 40 / 20 cm</t>
  </si>
  <si>
    <r>
      <rPr>
        <b/>
        <sz val="11"/>
        <color rgb="FFCC0000"/>
        <rFont val="Calibri"/>
        <family val="2"/>
        <charset val="204"/>
      </rPr>
      <t>©</t>
    </r>
    <r>
      <rPr>
        <i/>
        <sz val="11"/>
        <color rgb="FFCC0000"/>
        <rFont val="Calibri"/>
        <family val="2"/>
        <charset val="204"/>
      </rPr>
      <t xml:space="preserve"> </t>
    </r>
    <r>
      <rPr>
        <i/>
        <sz val="9"/>
        <color rgb="FFCC0000"/>
        <rFont val="Calibri"/>
        <family val="2"/>
        <charset val="204"/>
        <scheme val="minor"/>
      </rPr>
      <t>Copyright strictly reserved</t>
    </r>
  </si>
  <si>
    <r>
      <t xml:space="preserve">HOLDS &amp; WALLS </t>
    </r>
    <r>
      <rPr>
        <b/>
        <sz val="11"/>
        <color rgb="FFCC0000"/>
        <rFont val="Calibri"/>
        <family val="2"/>
        <charset val="204"/>
      </rPr>
      <t>™</t>
    </r>
  </si>
  <si>
    <t>set H&amp;W 07</t>
  </si>
  <si>
    <t>H&amp;W 07 M</t>
  </si>
  <si>
    <t>H&amp;W 07 L</t>
  </si>
  <si>
    <t>H&amp;W 07 XL</t>
  </si>
  <si>
    <t>H&amp;W 08 M</t>
  </si>
  <si>
    <t>H&amp;W 08 L</t>
  </si>
  <si>
    <t>H&amp;W 08 XL</t>
  </si>
  <si>
    <t>60 / 60 / 15 cm</t>
  </si>
  <si>
    <t>80 / 80 / 15 cm</t>
  </si>
  <si>
    <t>100 / 100 / 15 cm</t>
  </si>
  <si>
    <t>set H&amp;W 08</t>
  </si>
  <si>
    <t>Size B / L / H</t>
  </si>
  <si>
    <t>kg</t>
  </si>
  <si>
    <t>H&amp;W 09 L</t>
  </si>
  <si>
    <t>H&amp;W 09 XL</t>
  </si>
  <si>
    <t>set H&amp;W 09</t>
  </si>
  <si>
    <t>H&amp;W 10 L</t>
  </si>
  <si>
    <t>H&amp;W 10 XL</t>
  </si>
  <si>
    <t>set H&amp;W 10</t>
  </si>
  <si>
    <t>H&amp;W 11 L</t>
  </si>
  <si>
    <t>H&amp;W 11 XL</t>
  </si>
  <si>
    <t>set H&amp;W 11</t>
  </si>
  <si>
    <t>40 / 30 / 16 cm</t>
  </si>
  <si>
    <t>50 / 38 / 20 cm</t>
  </si>
  <si>
    <t>75 / 38 / 20 cm</t>
  </si>
  <si>
    <t>60 / 30 / 16 cm</t>
  </si>
  <si>
    <t>H&amp;W 12 M</t>
  </si>
  <si>
    <t>H&amp;W 12 L</t>
  </si>
  <si>
    <t>H&amp;W 12 XL</t>
  </si>
  <si>
    <t>set H&amp;W 12</t>
  </si>
  <si>
    <t>100 / 40 / 12 cm</t>
  </si>
  <si>
    <t>70 / 40 / 12 cm</t>
  </si>
  <si>
    <t>40 / 40 / 12 cm</t>
  </si>
  <si>
    <t>H&amp;W 13 XL</t>
  </si>
  <si>
    <t>100 / 100 / 30 cm</t>
  </si>
  <si>
    <t>H&amp;W 14 M</t>
  </si>
  <si>
    <t>H&amp;W 14 L</t>
  </si>
  <si>
    <t>H&amp;W 14 XL</t>
  </si>
  <si>
    <t>H&amp;W 14 S</t>
  </si>
  <si>
    <t>100 / 50 / 11 cm</t>
  </si>
  <si>
    <t>130 / 65 / 14 cm</t>
  </si>
  <si>
    <t>160 / 80 / 18 cm</t>
  </si>
  <si>
    <t>190 / 95 / 21 cm</t>
  </si>
  <si>
    <t>set H&amp;W 14</t>
  </si>
  <si>
    <t xml:space="preserve">set H&amp;W 911 L </t>
  </si>
  <si>
    <t>set H&amp;W 911 XL</t>
  </si>
  <si>
    <t xml:space="preserve">Please Note: </t>
  </si>
  <si>
    <t>Prices are excluding VAT and shipping</t>
  </si>
  <si>
    <r>
      <t xml:space="preserve">Orders to: </t>
    </r>
    <r>
      <rPr>
        <b/>
        <sz val="11"/>
        <color rgb="FF000000"/>
        <rFont val="Calibri"/>
        <family val="2"/>
      </rPr>
      <t>tz.bonev@holdsandwalls.at</t>
    </r>
  </si>
  <si>
    <t>Mint RAL6027</t>
  </si>
  <si>
    <t>m²</t>
  </si>
  <si>
    <t>€/m²</t>
  </si>
  <si>
    <t>Carl-Appel-Str. 5/2401</t>
  </si>
  <si>
    <t>1100 Wien, Austria</t>
  </si>
  <si>
    <t>Carl-Appel-Str. 5</t>
  </si>
  <si>
    <t>H&amp;W 13 S</t>
  </si>
  <si>
    <t>H&amp;W 13 M</t>
  </si>
  <si>
    <t>H&amp;W 13 L</t>
  </si>
  <si>
    <t>set H&amp;W 13 XL</t>
  </si>
  <si>
    <t>35 / 35 / 7 cm</t>
  </si>
  <si>
    <t>45 / 45 / 11 cm</t>
  </si>
  <si>
    <t>90 / 90 / 17 cm</t>
  </si>
  <si>
    <t>set H&amp;W 15 M</t>
  </si>
  <si>
    <t>set H&amp;W 15 L</t>
  </si>
  <si>
    <t>59 / 35 / 13 cm</t>
  </si>
  <si>
    <t>89 / 50 / 20 cm</t>
  </si>
  <si>
    <t>new</t>
  </si>
  <si>
    <t>set H&amp;W 16 L</t>
  </si>
  <si>
    <t>set H&amp;W 16 L asymmetric</t>
  </si>
  <si>
    <t>set H&amp;W 16 XL</t>
  </si>
  <si>
    <t>71 / 36 / 16 cm</t>
  </si>
  <si>
    <t>102 / 51 / 23 cm</t>
  </si>
  <si>
    <t>71 / 35 / 17 cm</t>
  </si>
  <si>
    <t>H&amp;W 17 L</t>
  </si>
  <si>
    <t>H&amp;W 17 XL</t>
  </si>
  <si>
    <t>85 / 59 / 12 cm</t>
  </si>
  <si>
    <t>114 / 79 / 16 cm</t>
  </si>
  <si>
    <t>H&amp;W 18 S1</t>
  </si>
  <si>
    <t>H&amp;W 18 S2</t>
  </si>
  <si>
    <t>H&amp;W 18 S3</t>
  </si>
  <si>
    <t>H&amp;W 18 S4</t>
  </si>
  <si>
    <t>set H&amp;W 18 S1-4</t>
  </si>
  <si>
    <t>H&amp;W 19 S1</t>
  </si>
  <si>
    <t>set H&amp;W 19 S1-4</t>
  </si>
  <si>
    <t>H&amp;W 19 S2</t>
  </si>
  <si>
    <t>H&amp;W 19 S3</t>
  </si>
  <si>
    <t>H&amp;W 19 S4</t>
  </si>
  <si>
    <t>150 / 73 / 15 cm</t>
  </si>
  <si>
    <t>145 / 63 / 12 cm</t>
  </si>
  <si>
    <t>111 / 43 / 9 cm</t>
  </si>
  <si>
    <t>135 / 50 / 10 cm</t>
  </si>
  <si>
    <t>106 / 33 / 7 cm</t>
  </si>
  <si>
    <t>104 / 30 / 6 cm</t>
  </si>
  <si>
    <t>134 / 45 / 9 cm</t>
  </si>
  <si>
    <t>112 / 50 / 11 cm</t>
  </si>
  <si>
    <t>H&amp;W 14 S base</t>
  </si>
  <si>
    <t>125 / 55 / 16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</si>
</sst>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_-[$€-C07]\ * #,##0.00_-;\-[$€-C07]\ * #,##0.00_-;_-[$€-C07]\ * &quot;-&quot;??_-;_-@_-"/>
  </numFmts>
  <fonts count="28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i/>
      <sz val="11"/>
      <color rgb="FF000000"/>
      <name val="Calibri"/>
      <family val="2"/>
      <charset val="204"/>
    </font>
    <font>
      <u/>
      <sz val="11"/>
      <color theme="10"/>
      <name val="Calibri"/>
      <family val="2"/>
    </font>
    <font>
      <sz val="1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Times New Roman"/>
      <family val="1"/>
    </font>
    <font>
      <b/>
      <i/>
      <sz val="11"/>
      <color rgb="FFCC0000"/>
      <name val="Calibri"/>
      <family val="2"/>
      <charset val="204"/>
      <scheme val="minor"/>
    </font>
    <font>
      <b/>
      <sz val="11"/>
      <color rgb="FFCC0000"/>
      <name val="Calibri"/>
      <family val="2"/>
      <charset val="204"/>
    </font>
    <font>
      <i/>
      <sz val="11"/>
      <color rgb="FFCC0000"/>
      <name val="Calibri"/>
      <family val="2"/>
      <charset val="204"/>
    </font>
    <font>
      <i/>
      <sz val="9"/>
      <color rgb="FFCC0000"/>
      <name val="Calibri"/>
      <family val="2"/>
      <charset val="204"/>
      <scheme val="minor"/>
    </font>
    <font>
      <b/>
      <sz val="11"/>
      <color rgb="FFCC0000"/>
      <name val="Calibri"/>
      <family val="2"/>
      <charset val="204"/>
      <scheme val="minor"/>
    </font>
    <font>
      <i/>
      <sz val="9"/>
      <color rgb="FF000000"/>
      <name val="Calibri"/>
      <family val="2"/>
      <charset val="204"/>
    </font>
    <font>
      <b/>
      <sz val="11"/>
      <color rgb="FF000000"/>
      <name val="Calibri Light"/>
      <family val="2"/>
      <charset val="204"/>
    </font>
    <font>
      <b/>
      <sz val="11"/>
      <color rgb="FFFFFFFF"/>
      <name val="Calibri Light"/>
      <family val="2"/>
      <charset val="204"/>
    </font>
    <font>
      <sz val="9"/>
      <color indexed="81"/>
      <name val="Segoe UI"/>
      <family val="2"/>
    </font>
    <font>
      <b/>
      <sz val="11"/>
      <color rgb="FF000000"/>
      <name val="Calibri"/>
      <family val="2"/>
    </font>
    <font>
      <b/>
      <sz val="11"/>
      <color rgb="FF000000"/>
      <name val="Calibri Light"/>
      <family val="2"/>
    </font>
    <font>
      <b/>
      <sz val="9"/>
      <color indexed="81"/>
      <name val="Segoe UI"/>
      <family val="2"/>
    </font>
    <font>
      <b/>
      <sz val="11"/>
      <color indexed="81"/>
      <name val="Segoe UI"/>
      <family val="2"/>
    </font>
    <font>
      <sz val="11"/>
      <color theme="3"/>
      <name val="Calibri"/>
      <family val="2"/>
    </font>
    <font>
      <b/>
      <sz val="11"/>
      <color theme="3"/>
      <name val="Calibri"/>
      <family val="2"/>
    </font>
    <font>
      <b/>
      <i/>
      <sz val="11"/>
      <color rgb="FFFF000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64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AA00AA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A0A0A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3FCDFF"/>
        <bgColor rgb="FF000000"/>
      </patternFill>
    </fill>
    <fill>
      <patternFill patternType="solid">
        <fgColor rgb="FF00A1DA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CC99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/>
      <top/>
      <bottom style="double">
        <color rgb="FFC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0" xfId="0" applyFont="1" applyAlignment="1">
      <alignment horizontal="center"/>
    </xf>
    <xf numFmtId="164" fontId="2" fillId="0" borderId="0" xfId="0" applyNumberFormat="1" applyFont="1"/>
    <xf numFmtId="0" fontId="7" fillId="0" borderId="0" xfId="0" applyFont="1"/>
    <xf numFmtId="0" fontId="10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/>
    </xf>
    <xf numFmtId="0" fontId="9" fillId="0" borderId="0" xfId="0" applyFont="1"/>
    <xf numFmtId="0" fontId="9" fillId="0" borderId="0" xfId="1" applyFont="1" applyFill="1" applyBorder="1" applyAlignment="1" applyProtection="1">
      <alignment vertical="center"/>
    </xf>
    <xf numFmtId="0" fontId="10" fillId="0" borderId="7" xfId="0" applyFont="1" applyBorder="1"/>
    <xf numFmtId="0" fontId="2" fillId="14" borderId="1" xfId="0" applyFont="1" applyFill="1" applyBorder="1"/>
    <xf numFmtId="164" fontId="2" fillId="14" borderId="1" xfId="0" applyNumberFormat="1" applyFont="1" applyFill="1" applyBorder="1"/>
    <xf numFmtId="0" fontId="1" fillId="14" borderId="1" xfId="0" applyFont="1" applyFill="1" applyBorder="1"/>
    <xf numFmtId="164" fontId="1" fillId="14" borderId="1" xfId="0" applyNumberFormat="1" applyFont="1" applyFill="1" applyBorder="1"/>
    <xf numFmtId="0" fontId="12" fillId="0" borderId="0" xfId="0" applyFont="1" applyAlignment="1">
      <alignment horizontal="left" vertical="center"/>
    </xf>
    <xf numFmtId="165" fontId="16" fillId="0" borderId="0" xfId="0" applyNumberFormat="1" applyFont="1" applyAlignment="1">
      <alignment horizontal="right"/>
    </xf>
    <xf numFmtId="0" fontId="17" fillId="0" borderId="0" xfId="0" applyFont="1"/>
    <xf numFmtId="0" fontId="18" fillId="2" borderId="1" xfId="0" applyFont="1" applyFill="1" applyBorder="1" applyAlignment="1">
      <alignment horizontal="center" textRotation="90"/>
    </xf>
    <xf numFmtId="0" fontId="18" fillId="3" borderId="1" xfId="0" applyFont="1" applyFill="1" applyBorder="1" applyAlignment="1">
      <alignment horizontal="center" textRotation="90"/>
    </xf>
    <xf numFmtId="0" fontId="18" fillId="11" borderId="1" xfId="0" applyFont="1" applyFill="1" applyBorder="1" applyAlignment="1">
      <alignment horizontal="center" textRotation="90"/>
    </xf>
    <xf numFmtId="0" fontId="18" fillId="4" borderId="1" xfId="0" applyFont="1" applyFill="1" applyBorder="1" applyAlignment="1">
      <alignment horizontal="center" textRotation="90"/>
    </xf>
    <xf numFmtId="0" fontId="18" fillId="5" borderId="1" xfId="0" applyFont="1" applyFill="1" applyBorder="1" applyAlignment="1">
      <alignment horizontal="center" textRotation="90"/>
    </xf>
    <xf numFmtId="0" fontId="18" fillId="12" borderId="1" xfId="0" applyFont="1" applyFill="1" applyBorder="1" applyAlignment="1">
      <alignment horizontal="center" textRotation="90"/>
    </xf>
    <xf numFmtId="0" fontId="18" fillId="6" borderId="1" xfId="0" applyFont="1" applyFill="1" applyBorder="1" applyAlignment="1">
      <alignment horizontal="center" textRotation="90"/>
    </xf>
    <xf numFmtId="0" fontId="18" fillId="7" borderId="1" xfId="0" applyFont="1" applyFill="1" applyBorder="1" applyAlignment="1">
      <alignment horizontal="center" textRotation="90"/>
    </xf>
    <xf numFmtId="0" fontId="19" fillId="8" borderId="1" xfId="0" applyFont="1" applyFill="1" applyBorder="1" applyAlignment="1">
      <alignment horizontal="center" textRotation="90"/>
    </xf>
    <xf numFmtId="0" fontId="18" fillId="9" borderId="1" xfId="0" applyFont="1" applyFill="1" applyBorder="1" applyAlignment="1">
      <alignment horizontal="center" textRotation="90"/>
    </xf>
    <xf numFmtId="0" fontId="18" fillId="13" borderId="1" xfId="0" applyFont="1" applyFill="1" applyBorder="1" applyAlignment="1">
      <alignment horizontal="center" textRotation="90"/>
    </xf>
    <xf numFmtId="0" fontId="1" fillId="14" borderId="2" xfId="0" applyFont="1" applyFill="1" applyBorder="1"/>
    <xf numFmtId="0" fontId="2" fillId="14" borderId="3" xfId="0" applyFont="1" applyFill="1" applyBorder="1"/>
    <xf numFmtId="0" fontId="22" fillId="0" borderId="0" xfId="0" applyFont="1" applyAlignment="1">
      <alignment horizontal="right"/>
    </xf>
    <xf numFmtId="0" fontId="22" fillId="0" borderId="0" xfId="0" applyFont="1"/>
    <xf numFmtId="0" fontId="18" fillId="15" borderId="1" xfId="0" applyFont="1" applyFill="1" applyBorder="1" applyAlignment="1">
      <alignment horizontal="center" textRotation="9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14" borderId="1" xfId="0" applyFont="1" applyFill="1" applyBorder="1" applyAlignment="1" applyProtection="1">
      <alignment horizontal="center" vertical="center"/>
      <protection locked="0"/>
    </xf>
    <xf numFmtId="0" fontId="21" fillId="14" borderId="1" xfId="0" applyFont="1" applyFill="1" applyBorder="1"/>
    <xf numFmtId="0" fontId="25" fillId="0" borderId="0" xfId="0" applyFont="1"/>
    <xf numFmtId="0" fontId="25" fillId="0" borderId="0" xfId="0" applyFont="1" applyAlignment="1">
      <alignment horizontal="right"/>
    </xf>
    <xf numFmtId="9" fontId="25" fillId="0" borderId="0" xfId="0" applyNumberFormat="1" applyFont="1"/>
    <xf numFmtId="4" fontId="25" fillId="0" borderId="0" xfId="0" applyNumberFormat="1" applyFont="1"/>
    <xf numFmtId="2" fontId="25" fillId="0" borderId="0" xfId="0" applyNumberFormat="1" applyFont="1"/>
    <xf numFmtId="164" fontId="25" fillId="0" borderId="0" xfId="0" applyNumberFormat="1" applyFont="1"/>
    <xf numFmtId="2" fontId="26" fillId="0" borderId="0" xfId="0" applyNumberFormat="1" applyFont="1"/>
    <xf numFmtId="0" fontId="27" fillId="0" borderId="0" xfId="0" applyFont="1" applyAlignment="1">
      <alignment horizontal="right" vertical="center"/>
    </xf>
    <xf numFmtId="0" fontId="10" fillId="14" borderId="1" xfId="0" applyFont="1" applyFill="1" applyBorder="1"/>
    <xf numFmtId="0" fontId="4" fillId="10" borderId="5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10" borderId="6" xfId="0" applyFont="1" applyFill="1" applyBorder="1" applyAlignment="1">
      <alignment horizontal="center"/>
    </xf>
    <xf numFmtId="0" fontId="3" fillId="0" borderId="1" xfId="0" applyFont="1" applyBorder="1"/>
    <xf numFmtId="0" fontId="1" fillId="14" borderId="2" xfId="0" applyFont="1" applyFill="1" applyBorder="1" applyAlignment="1">
      <alignment horizontal="right"/>
    </xf>
    <xf numFmtId="0" fontId="1" fillId="14" borderId="3" xfId="0" applyFont="1" applyFill="1" applyBorder="1" applyAlignment="1">
      <alignment horizontal="right"/>
    </xf>
    <xf numFmtId="0" fontId="1" fillId="14" borderId="8" xfId="0" applyFont="1" applyFill="1" applyBorder="1" applyAlignment="1">
      <alignment horizontal="right"/>
    </xf>
  </cellXfs>
  <cellStyles count="2">
    <cellStyle name="Link" xfId="1" builtinId="8"/>
    <cellStyle name="Standard" xfId="0" builtinId="0"/>
  </cellStyles>
  <dxfs count="0"/>
  <tableStyles count="0" defaultTableStyle="TableStyleMedium9"/>
  <colors>
    <mruColors>
      <color rgb="FF00CC99"/>
      <color rgb="FFCC0000"/>
      <color rgb="FF00A1DA"/>
      <color rgb="FF3FC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26" Type="http://schemas.openxmlformats.org/officeDocument/2006/relationships/image" Target="../media/image27.jpeg"/><Relationship Id="rId39" Type="http://schemas.openxmlformats.org/officeDocument/2006/relationships/image" Target="../media/image40.jpeg"/><Relationship Id="rId21" Type="http://schemas.openxmlformats.org/officeDocument/2006/relationships/image" Target="../media/image22.jpeg"/><Relationship Id="rId34" Type="http://schemas.openxmlformats.org/officeDocument/2006/relationships/image" Target="../media/image35.jpeg"/><Relationship Id="rId42" Type="http://schemas.openxmlformats.org/officeDocument/2006/relationships/image" Target="../media/image43.jpeg"/><Relationship Id="rId47" Type="http://schemas.openxmlformats.org/officeDocument/2006/relationships/image" Target="../media/image48.jpeg"/><Relationship Id="rId50" Type="http://schemas.openxmlformats.org/officeDocument/2006/relationships/image" Target="../media/image51.jpeg"/><Relationship Id="rId55" Type="http://schemas.openxmlformats.org/officeDocument/2006/relationships/image" Target="../media/image56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9" Type="http://schemas.openxmlformats.org/officeDocument/2006/relationships/image" Target="../media/image30.jpeg"/><Relationship Id="rId11" Type="http://schemas.openxmlformats.org/officeDocument/2006/relationships/image" Target="../media/image12.jpeg"/><Relationship Id="rId24" Type="http://schemas.openxmlformats.org/officeDocument/2006/relationships/image" Target="../media/image25.jpeg"/><Relationship Id="rId32" Type="http://schemas.openxmlformats.org/officeDocument/2006/relationships/image" Target="../media/image33.jpeg"/><Relationship Id="rId37" Type="http://schemas.openxmlformats.org/officeDocument/2006/relationships/image" Target="../media/image38.jpeg"/><Relationship Id="rId40" Type="http://schemas.openxmlformats.org/officeDocument/2006/relationships/image" Target="../media/image41.jpeg"/><Relationship Id="rId45" Type="http://schemas.openxmlformats.org/officeDocument/2006/relationships/image" Target="../media/image46.jpeg"/><Relationship Id="rId53" Type="http://schemas.openxmlformats.org/officeDocument/2006/relationships/image" Target="../media/image54.jpeg"/><Relationship Id="rId5" Type="http://schemas.openxmlformats.org/officeDocument/2006/relationships/image" Target="../media/image6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31" Type="http://schemas.openxmlformats.org/officeDocument/2006/relationships/image" Target="../media/image32.jpeg"/><Relationship Id="rId44" Type="http://schemas.openxmlformats.org/officeDocument/2006/relationships/image" Target="../media/image45.jpeg"/><Relationship Id="rId52" Type="http://schemas.openxmlformats.org/officeDocument/2006/relationships/image" Target="../media/image53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3.jpeg"/><Relationship Id="rId27" Type="http://schemas.openxmlformats.org/officeDocument/2006/relationships/image" Target="../media/image28.jpeg"/><Relationship Id="rId30" Type="http://schemas.openxmlformats.org/officeDocument/2006/relationships/image" Target="../media/image31.jpeg"/><Relationship Id="rId35" Type="http://schemas.openxmlformats.org/officeDocument/2006/relationships/image" Target="../media/image36.jpeg"/><Relationship Id="rId43" Type="http://schemas.openxmlformats.org/officeDocument/2006/relationships/image" Target="../media/image44.jpeg"/><Relationship Id="rId48" Type="http://schemas.openxmlformats.org/officeDocument/2006/relationships/image" Target="../media/image49.jpeg"/><Relationship Id="rId8" Type="http://schemas.openxmlformats.org/officeDocument/2006/relationships/image" Target="../media/image9.jpeg"/><Relationship Id="rId51" Type="http://schemas.openxmlformats.org/officeDocument/2006/relationships/image" Target="../media/image52.jpeg"/><Relationship Id="rId3" Type="http://schemas.openxmlformats.org/officeDocument/2006/relationships/image" Target="../media/image4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33" Type="http://schemas.openxmlformats.org/officeDocument/2006/relationships/image" Target="../media/image34.jpeg"/><Relationship Id="rId38" Type="http://schemas.openxmlformats.org/officeDocument/2006/relationships/image" Target="../media/image39.jpeg"/><Relationship Id="rId46" Type="http://schemas.openxmlformats.org/officeDocument/2006/relationships/image" Target="../media/image47.jpeg"/><Relationship Id="rId20" Type="http://schemas.openxmlformats.org/officeDocument/2006/relationships/image" Target="../media/image21.jpeg"/><Relationship Id="rId41" Type="http://schemas.openxmlformats.org/officeDocument/2006/relationships/image" Target="../media/image42.jpeg"/><Relationship Id="rId54" Type="http://schemas.openxmlformats.org/officeDocument/2006/relationships/image" Target="../media/image55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28" Type="http://schemas.openxmlformats.org/officeDocument/2006/relationships/image" Target="../media/image29.jpeg"/><Relationship Id="rId36" Type="http://schemas.openxmlformats.org/officeDocument/2006/relationships/image" Target="../media/image37.jpeg"/><Relationship Id="rId49" Type="http://schemas.openxmlformats.org/officeDocument/2006/relationships/image" Target="../media/image5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47625</xdr:rowOff>
    </xdr:from>
    <xdr:to>
      <xdr:col>1</xdr:col>
      <xdr:colOff>175683</xdr:colOff>
      <xdr:row>5</xdr:row>
      <xdr:rowOff>35983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7625"/>
          <a:ext cx="1680633" cy="750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28575</xdr:rowOff>
    </xdr:from>
    <xdr:to>
      <xdr:col>2</xdr:col>
      <xdr:colOff>41773</xdr:colOff>
      <xdr:row>5</xdr:row>
      <xdr:rowOff>16933</xdr:rowOff>
    </xdr:to>
    <xdr:pic>
      <xdr:nvPicPr>
        <xdr:cNvPr id="11" name="Picture 2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"/>
          <a:ext cx="1680633" cy="750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holdsandwalls.at/" TargetMode="External"/><Relationship Id="rId1" Type="http://schemas.openxmlformats.org/officeDocument/2006/relationships/hyperlink" Target="mailto:info@holdsandwalls.at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holdsandwalls.at/" TargetMode="External"/><Relationship Id="rId1" Type="http://schemas.openxmlformats.org/officeDocument/2006/relationships/hyperlink" Target="mailto:info@holdsandwalls.a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zoomScale="90" zoomScaleNormal="90" workbookViewId="0">
      <selection activeCell="H3" sqref="H3"/>
    </sheetView>
  </sheetViews>
  <sheetFormatPr baseColWidth="10" defaultColWidth="9.109375" defaultRowHeight="14.4" x14ac:dyDescent="0.3"/>
  <cols>
    <col min="1" max="1" width="23.44140625" style="2" bestFit="1" customWidth="1"/>
    <col min="2" max="3" width="9.109375" style="2"/>
    <col min="4" max="4" width="8.88671875" style="2" customWidth="1"/>
    <col min="5" max="5" width="22.33203125" style="2" bestFit="1" customWidth="1"/>
    <col min="6" max="7" width="9.109375" style="2"/>
    <col min="8" max="8" width="19.5546875" style="2" customWidth="1"/>
    <col min="9" max="16384" width="9.109375" style="2"/>
  </cols>
  <sheetData>
    <row r="1" spans="1:8" ht="12" customHeight="1" x14ac:dyDescent="0.3">
      <c r="H1" s="10" t="s">
        <v>121</v>
      </c>
    </row>
    <row r="2" spans="1:8" ht="12" customHeight="1" x14ac:dyDescent="0.3">
      <c r="H2" s="10" t="s">
        <v>120</v>
      </c>
    </row>
    <row r="3" spans="1:8" ht="12" customHeight="1" x14ac:dyDescent="0.3">
      <c r="H3" s="10" t="s">
        <v>49</v>
      </c>
    </row>
    <row r="4" spans="1:8" ht="12" customHeight="1" x14ac:dyDescent="0.3">
      <c r="H4" s="11" t="s">
        <v>50</v>
      </c>
    </row>
    <row r="5" spans="1:8" ht="12" customHeight="1" x14ac:dyDescent="0.3">
      <c r="H5" s="11" t="s">
        <v>51</v>
      </c>
    </row>
    <row r="6" spans="1:8" ht="12" customHeight="1" thickBot="1" x14ac:dyDescent="0.35"/>
    <row r="7" spans="1:8" ht="15" thickTop="1" x14ac:dyDescent="0.3">
      <c r="A7" s="48" t="s">
        <v>0</v>
      </c>
      <c r="B7" s="49"/>
      <c r="C7" s="49"/>
      <c r="D7" s="50"/>
      <c r="E7" s="48" t="s">
        <v>1</v>
      </c>
      <c r="F7" s="49"/>
      <c r="G7" s="49"/>
      <c r="H7" s="50"/>
    </row>
    <row r="8" spans="1:8" x14ac:dyDescent="0.3">
      <c r="A8" s="3" t="s">
        <v>2</v>
      </c>
      <c r="B8" s="51"/>
      <c r="C8" s="51"/>
      <c r="D8" s="51"/>
      <c r="E8" s="3" t="s">
        <v>2</v>
      </c>
      <c r="F8" s="51"/>
      <c r="G8" s="51"/>
      <c r="H8" s="51"/>
    </row>
    <row r="9" spans="1:8" x14ac:dyDescent="0.3">
      <c r="A9" s="3" t="s">
        <v>3</v>
      </c>
      <c r="B9" s="51"/>
      <c r="C9" s="51"/>
      <c r="D9" s="51"/>
      <c r="E9" s="3" t="s">
        <v>3</v>
      </c>
      <c r="F9" s="51"/>
      <c r="G9" s="51"/>
      <c r="H9" s="51"/>
    </row>
    <row r="10" spans="1:8" x14ac:dyDescent="0.3">
      <c r="A10" s="3" t="s">
        <v>4</v>
      </c>
      <c r="B10" s="51"/>
      <c r="C10" s="51"/>
      <c r="D10" s="51"/>
      <c r="E10" s="3" t="s">
        <v>4</v>
      </c>
      <c r="F10" s="51"/>
      <c r="G10" s="51"/>
      <c r="H10" s="51"/>
    </row>
    <row r="11" spans="1:8" x14ac:dyDescent="0.3">
      <c r="A11" s="3" t="s">
        <v>5</v>
      </c>
      <c r="B11" s="51"/>
      <c r="C11" s="51"/>
      <c r="D11" s="51"/>
      <c r="E11" s="3" t="s">
        <v>5</v>
      </c>
      <c r="F11" s="51"/>
      <c r="G11" s="51"/>
      <c r="H11" s="51"/>
    </row>
    <row r="12" spans="1:8" x14ac:dyDescent="0.3">
      <c r="A12" s="3" t="s">
        <v>6</v>
      </c>
      <c r="B12" s="51"/>
      <c r="C12" s="51"/>
      <c r="D12" s="51"/>
      <c r="E12" s="3" t="s">
        <v>6</v>
      </c>
      <c r="F12" s="51"/>
      <c r="G12" s="51"/>
      <c r="H12" s="51"/>
    </row>
    <row r="13" spans="1:8" x14ac:dyDescent="0.3">
      <c r="A13" s="3" t="s">
        <v>7</v>
      </c>
      <c r="B13" s="51"/>
      <c r="C13" s="51"/>
      <c r="D13" s="51"/>
      <c r="E13" s="3" t="s">
        <v>8</v>
      </c>
      <c r="F13" s="51"/>
      <c r="G13" s="51"/>
      <c r="H13" s="51"/>
    </row>
    <row r="14" spans="1:8" x14ac:dyDescent="0.3">
      <c r="A14" s="3" t="s">
        <v>8</v>
      </c>
      <c r="B14" s="51"/>
      <c r="C14" s="51"/>
      <c r="D14" s="51"/>
      <c r="E14" s="3" t="s">
        <v>9</v>
      </c>
      <c r="F14" s="51"/>
      <c r="G14" s="51"/>
      <c r="H14" s="51"/>
    </row>
    <row r="15" spans="1:8" x14ac:dyDescent="0.3">
      <c r="A15" s="3" t="s">
        <v>9</v>
      </c>
      <c r="B15" s="51"/>
      <c r="C15" s="51"/>
      <c r="D15" s="51"/>
      <c r="E15" s="3" t="s">
        <v>10</v>
      </c>
      <c r="F15" s="51"/>
      <c r="G15" s="51"/>
      <c r="H15" s="51"/>
    </row>
    <row r="16" spans="1:8" x14ac:dyDescent="0.3">
      <c r="A16" s="3" t="s">
        <v>10</v>
      </c>
      <c r="B16" s="51"/>
      <c r="C16" s="51"/>
      <c r="D16" s="51"/>
      <c r="E16" s="3" t="s">
        <v>11</v>
      </c>
      <c r="F16" s="51"/>
      <c r="G16" s="51"/>
      <c r="H16" s="51"/>
    </row>
  </sheetData>
  <sheetProtection formatCells="0" formatColumns="0" formatRows="0" insertColumns="0" insertRows="0" insertHyperlinks="0" deleteColumns="0" deleteRows="0" sort="0" autoFilter="0" pivotTables="0"/>
  <mergeCells count="20">
    <mergeCell ref="B16:D16"/>
    <mergeCell ref="F16:H16"/>
    <mergeCell ref="B11:D11"/>
    <mergeCell ref="F11:H11"/>
    <mergeCell ref="B12:D12"/>
    <mergeCell ref="F12:H12"/>
    <mergeCell ref="B13:D13"/>
    <mergeCell ref="F13:H13"/>
    <mergeCell ref="A7:D7"/>
    <mergeCell ref="E7:H7"/>
    <mergeCell ref="B14:D14"/>
    <mergeCell ref="F14:H14"/>
    <mergeCell ref="B15:D15"/>
    <mergeCell ref="F15:H15"/>
    <mergeCell ref="B8:D8"/>
    <mergeCell ref="F8:H8"/>
    <mergeCell ref="B9:D9"/>
    <mergeCell ref="F9:H9"/>
    <mergeCell ref="B10:D10"/>
    <mergeCell ref="F10:H10"/>
  </mergeCells>
  <hyperlinks>
    <hyperlink ref="H4" r:id="rId1" xr:uid="{00000000-0004-0000-0000-000000000000}"/>
    <hyperlink ref="H5" r:id="rId2" xr:uid="{00000000-0004-0000-0000-000001000000}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85"/>
  <sheetViews>
    <sheetView tabSelected="1" zoomScale="90" zoomScaleNormal="90" workbookViewId="0">
      <pane xSplit="4" ySplit="9" topLeftCell="E50" activePane="bottomRight" state="frozen"/>
      <selection pane="topRight" activeCell="E1" sqref="E1"/>
      <selection pane="bottomLeft" activeCell="A10" sqref="A10"/>
      <selection pane="bottomRight" activeCell="Q62" sqref="Q62"/>
    </sheetView>
  </sheetViews>
  <sheetFormatPr baseColWidth="10" defaultColWidth="9.109375" defaultRowHeight="14.4" x14ac:dyDescent="0.3"/>
  <cols>
    <col min="1" max="1" width="3.21875" style="1" bestFit="1" customWidth="1"/>
    <col min="2" max="2" width="23" style="1" bestFit="1" customWidth="1"/>
    <col min="3" max="3" width="15.5546875" style="1" bestFit="1" customWidth="1"/>
    <col min="4" max="4" width="8.6640625" style="1" bestFit="1" customWidth="1"/>
    <col min="5" max="16" width="5.44140625" style="4" customWidth="1"/>
    <col min="17" max="17" width="9.88671875" style="1" customWidth="1"/>
    <col min="18" max="18" width="15.44140625" style="1" customWidth="1"/>
    <col min="19" max="19" width="9.109375" style="39"/>
    <col min="20" max="23" width="9.109375" style="39" hidden="1" customWidth="1"/>
    <col min="24" max="24" width="9.33203125" style="39" hidden="1" customWidth="1"/>
    <col min="25" max="25" width="9.109375" style="39"/>
    <col min="26" max="16384" width="9.109375" style="1"/>
  </cols>
  <sheetData>
    <row r="1" spans="1:25" ht="12" customHeight="1" x14ac:dyDescent="0.3">
      <c r="B1" s="7"/>
      <c r="C1" s="7"/>
      <c r="D1" s="7"/>
      <c r="E1" s="7"/>
      <c r="F1" s="7"/>
      <c r="G1" s="7"/>
      <c r="H1" s="7"/>
      <c r="I1" s="8"/>
      <c r="J1" s="8"/>
      <c r="K1" s="9"/>
      <c r="L1" s="9"/>
      <c r="M1" s="9"/>
      <c r="N1" s="1"/>
      <c r="O1" s="7"/>
      <c r="Q1" s="10" t="s">
        <v>119</v>
      </c>
    </row>
    <row r="2" spans="1:25" ht="12" customHeight="1" x14ac:dyDescent="0.3">
      <c r="B2" s="7"/>
      <c r="C2" s="7"/>
      <c r="D2" s="7"/>
      <c r="E2" s="7"/>
      <c r="F2" s="7"/>
      <c r="G2" s="7"/>
      <c r="H2" s="7"/>
      <c r="I2" s="8"/>
      <c r="J2" s="8"/>
      <c r="K2" s="9"/>
      <c r="L2" s="9"/>
      <c r="M2" s="9"/>
      <c r="N2" s="1"/>
      <c r="O2" s="7"/>
      <c r="Q2" s="10" t="s">
        <v>120</v>
      </c>
    </row>
    <row r="3" spans="1:25" ht="12" customHeight="1" x14ac:dyDescent="0.3">
      <c r="B3" s="7"/>
      <c r="C3" s="7"/>
      <c r="D3" s="7"/>
      <c r="E3" s="7"/>
      <c r="F3" s="7"/>
      <c r="G3" s="7"/>
      <c r="H3" s="7"/>
      <c r="I3" s="8"/>
      <c r="J3" s="8"/>
      <c r="K3" s="9"/>
      <c r="L3" s="9"/>
      <c r="M3" s="9"/>
      <c r="N3" s="1"/>
      <c r="O3" s="7"/>
      <c r="Q3" s="10" t="s">
        <v>49</v>
      </c>
    </row>
    <row r="4" spans="1:25" ht="12" customHeight="1" x14ac:dyDescent="0.3">
      <c r="B4" s="7"/>
      <c r="C4" s="7"/>
      <c r="D4" s="7"/>
      <c r="E4" s="7"/>
      <c r="F4" s="7"/>
      <c r="G4" s="7"/>
      <c r="H4" s="7"/>
      <c r="I4" s="9"/>
      <c r="J4" s="9"/>
      <c r="K4" s="9"/>
      <c r="L4" s="9"/>
      <c r="M4" s="9"/>
      <c r="N4" s="1"/>
      <c r="O4" s="7"/>
      <c r="Q4" s="11" t="s">
        <v>50</v>
      </c>
    </row>
    <row r="5" spans="1:25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"/>
      <c r="O5" s="7"/>
      <c r="Q5" s="11" t="s">
        <v>51</v>
      </c>
    </row>
    <row r="6" spans="1:25" ht="3.9" customHeight="1" thickBot="1" x14ac:dyDescent="0.35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25" ht="5.0999999999999996" customHeight="1" thickTop="1" x14ac:dyDescent="0.3"/>
    <row r="8" spans="1:25" ht="5.0999999999999996" customHeight="1" x14ac:dyDescent="0.3"/>
    <row r="9" spans="1:25" ht="79.2" customHeight="1" x14ac:dyDescent="0.3">
      <c r="B9" s="13" t="s">
        <v>13</v>
      </c>
      <c r="C9" s="13" t="s">
        <v>78</v>
      </c>
      <c r="D9" s="13" t="s">
        <v>14</v>
      </c>
      <c r="E9" s="20" t="s">
        <v>15</v>
      </c>
      <c r="F9" s="21" t="s">
        <v>16</v>
      </c>
      <c r="G9" s="22" t="s">
        <v>35</v>
      </c>
      <c r="H9" s="23" t="s">
        <v>17</v>
      </c>
      <c r="I9" s="24" t="s">
        <v>18</v>
      </c>
      <c r="J9" s="25" t="s">
        <v>34</v>
      </c>
      <c r="K9" s="26" t="s">
        <v>19</v>
      </c>
      <c r="L9" s="35" t="s">
        <v>116</v>
      </c>
      <c r="M9" s="27" t="s">
        <v>20</v>
      </c>
      <c r="N9" s="28" t="s">
        <v>21</v>
      </c>
      <c r="O9" s="29" t="s">
        <v>22</v>
      </c>
      <c r="P9" s="30" t="s">
        <v>36</v>
      </c>
      <c r="Q9" s="13" t="s">
        <v>23</v>
      </c>
      <c r="R9" s="13" t="s">
        <v>12</v>
      </c>
      <c r="W9" s="40" t="s">
        <v>117</v>
      </c>
      <c r="X9" s="39" t="s">
        <v>118</v>
      </c>
      <c r="Y9" s="41"/>
    </row>
    <row r="10" spans="1:25" x14ac:dyDescent="0.3">
      <c r="A10" s="19">
        <v>1</v>
      </c>
      <c r="B10" s="13" t="s">
        <v>24</v>
      </c>
      <c r="C10" s="13" t="s">
        <v>25</v>
      </c>
      <c r="D10" s="14">
        <v>57</v>
      </c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13">
        <f>SUM(E10:O10)</f>
        <v>0</v>
      </c>
      <c r="R10" s="14">
        <f>Q10*D10</f>
        <v>0</v>
      </c>
      <c r="T10" s="42">
        <v>4</v>
      </c>
      <c r="U10" s="39">
        <f>T10*Q10</f>
        <v>0</v>
      </c>
      <c r="W10" s="43">
        <v>0.24</v>
      </c>
      <c r="X10" s="44">
        <f t="shared" ref="X10:X41" si="0">D10/W10</f>
        <v>237.5</v>
      </c>
    </row>
    <row r="11" spans="1:25" x14ac:dyDescent="0.3">
      <c r="A11" s="19">
        <v>2</v>
      </c>
      <c r="B11" s="13" t="s">
        <v>26</v>
      </c>
      <c r="C11" s="13" t="s">
        <v>29</v>
      </c>
      <c r="D11" s="14">
        <v>105</v>
      </c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13">
        <f>SUM(E11:O11)</f>
        <v>0</v>
      </c>
      <c r="R11" s="14">
        <f>Q11*D11</f>
        <v>0</v>
      </c>
      <c r="T11" s="42">
        <v>8</v>
      </c>
      <c r="U11" s="39">
        <f>T11*Q11</f>
        <v>0</v>
      </c>
      <c r="W11" s="43">
        <v>0.55000000000000004</v>
      </c>
      <c r="X11" s="44">
        <f t="shared" si="0"/>
        <v>190.90909090909091</v>
      </c>
    </row>
    <row r="12" spans="1:25" x14ac:dyDescent="0.3">
      <c r="A12" s="19">
        <v>3</v>
      </c>
      <c r="B12" s="13" t="s">
        <v>27</v>
      </c>
      <c r="C12" s="13" t="s">
        <v>28</v>
      </c>
      <c r="D12" s="14">
        <v>160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13">
        <f>SUM(E12:O12)</f>
        <v>0</v>
      </c>
      <c r="R12" s="14">
        <f>Q12*D12</f>
        <v>0</v>
      </c>
      <c r="T12" s="42">
        <v>13</v>
      </c>
      <c r="U12" s="39">
        <f>T12*Q12</f>
        <v>0</v>
      </c>
      <c r="W12" s="43">
        <v>0.84</v>
      </c>
      <c r="X12" s="44">
        <f t="shared" si="0"/>
        <v>190.47619047619048</v>
      </c>
    </row>
    <row r="13" spans="1:25" x14ac:dyDescent="0.3">
      <c r="A13" s="19"/>
      <c r="B13" s="15" t="s">
        <v>52</v>
      </c>
      <c r="C13" s="13"/>
      <c r="D13" s="14">
        <v>315</v>
      </c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13">
        <f>SUM(E13:O13)*3</f>
        <v>0</v>
      </c>
      <c r="R13" s="14">
        <f>Q13*D13/3</f>
        <v>0</v>
      </c>
      <c r="T13" s="42">
        <f>SUM(T10:T12)</f>
        <v>25</v>
      </c>
      <c r="U13" s="39">
        <f>T13*Q13/3</f>
        <v>0</v>
      </c>
      <c r="W13" s="45">
        <f>SUM(W10:W12)</f>
        <v>1.63</v>
      </c>
      <c r="X13" s="44">
        <f t="shared" si="0"/>
        <v>193.2515337423313</v>
      </c>
    </row>
    <row r="14" spans="1:25" x14ac:dyDescent="0.3">
      <c r="A14" s="19">
        <v>4</v>
      </c>
      <c r="B14" s="13" t="s">
        <v>30</v>
      </c>
      <c r="C14" s="13" t="s">
        <v>32</v>
      </c>
      <c r="D14" s="14">
        <v>38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13">
        <f>SUM(E14:O14)</f>
        <v>0</v>
      </c>
      <c r="R14" s="14">
        <f>Q14*D14</f>
        <v>0</v>
      </c>
      <c r="T14" s="42">
        <v>1</v>
      </c>
      <c r="U14" s="39">
        <f>T14*Q14</f>
        <v>0</v>
      </c>
      <c r="W14" s="43">
        <v>0.09</v>
      </c>
      <c r="X14" s="44">
        <f t="shared" si="0"/>
        <v>422.22222222222223</v>
      </c>
    </row>
    <row r="15" spans="1:25" x14ac:dyDescent="0.3">
      <c r="A15" s="19">
        <v>5</v>
      </c>
      <c r="B15" s="13" t="s">
        <v>31</v>
      </c>
      <c r="C15" s="13" t="s">
        <v>33</v>
      </c>
      <c r="D15" s="14">
        <v>76</v>
      </c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13">
        <f>SUM(E15:O15)</f>
        <v>0</v>
      </c>
      <c r="R15" s="14">
        <f>Q15*D15</f>
        <v>0</v>
      </c>
      <c r="T15" s="42">
        <v>2</v>
      </c>
      <c r="U15" s="39">
        <f>T15*Q15</f>
        <v>0</v>
      </c>
      <c r="W15" s="43">
        <v>0.15</v>
      </c>
      <c r="X15" s="44">
        <f t="shared" si="0"/>
        <v>506.66666666666669</v>
      </c>
    </row>
    <row r="16" spans="1:25" x14ac:dyDescent="0.3">
      <c r="A16" s="19"/>
      <c r="B16" s="15" t="s">
        <v>53</v>
      </c>
      <c r="C16" s="13"/>
      <c r="D16" s="14">
        <v>110</v>
      </c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13">
        <f>SUM(E16:O16)*2</f>
        <v>0</v>
      </c>
      <c r="R16" s="14">
        <f>Q16*D16/2</f>
        <v>0</v>
      </c>
      <c r="T16" s="42">
        <f>SUM(T14:T15)</f>
        <v>3</v>
      </c>
      <c r="U16" s="39">
        <f>T16*Q16/2</f>
        <v>0</v>
      </c>
      <c r="W16" s="45">
        <f>SUM(W14:W15)</f>
        <v>0.24</v>
      </c>
      <c r="X16" s="44">
        <f t="shared" si="0"/>
        <v>458.33333333333337</v>
      </c>
    </row>
    <row r="17" spans="1:24" x14ac:dyDescent="0.3">
      <c r="A17" s="19">
        <v>6</v>
      </c>
      <c r="B17" s="13" t="s">
        <v>37</v>
      </c>
      <c r="C17" s="13" t="s">
        <v>40</v>
      </c>
      <c r="D17" s="14">
        <v>43</v>
      </c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13">
        <f t="shared" ref="Q17:Q18" si="1">SUM(E17:O17)</f>
        <v>0</v>
      </c>
      <c r="R17" s="14">
        <f t="shared" ref="R17:R19" si="2">Q17*D17</f>
        <v>0</v>
      </c>
      <c r="T17" s="42">
        <v>0.7</v>
      </c>
      <c r="U17" s="39">
        <f>T17*Q17</f>
        <v>0</v>
      </c>
      <c r="W17" s="43">
        <v>0.08</v>
      </c>
      <c r="X17" s="44">
        <f t="shared" si="0"/>
        <v>537.5</v>
      </c>
    </row>
    <row r="18" spans="1:24" x14ac:dyDescent="0.3">
      <c r="A18" s="19">
        <v>7</v>
      </c>
      <c r="B18" s="13" t="s">
        <v>38</v>
      </c>
      <c r="C18" s="13" t="s">
        <v>42</v>
      </c>
      <c r="D18" s="14">
        <v>63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13">
        <f t="shared" si="1"/>
        <v>0</v>
      </c>
      <c r="R18" s="14">
        <f t="shared" si="2"/>
        <v>0</v>
      </c>
      <c r="T18" s="42">
        <v>1.2</v>
      </c>
      <c r="U18" s="39">
        <f>T18*Q18</f>
        <v>0</v>
      </c>
      <c r="W18" s="43">
        <v>0.13</v>
      </c>
      <c r="X18" s="44">
        <f t="shared" si="0"/>
        <v>484.61538461538458</v>
      </c>
    </row>
    <row r="19" spans="1:24" x14ac:dyDescent="0.3">
      <c r="A19" s="19">
        <v>8</v>
      </c>
      <c r="B19" s="13" t="s">
        <v>39</v>
      </c>
      <c r="C19" s="13" t="s">
        <v>41</v>
      </c>
      <c r="D19" s="14">
        <v>77</v>
      </c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13">
        <f>SUM(E19:O19)</f>
        <v>0</v>
      </c>
      <c r="R19" s="14">
        <f t="shared" si="2"/>
        <v>0</v>
      </c>
      <c r="T19" s="42">
        <v>2</v>
      </c>
      <c r="U19" s="39">
        <f>T19*Q19</f>
        <v>0</v>
      </c>
      <c r="W19" s="43">
        <v>0.17</v>
      </c>
      <c r="X19" s="44">
        <f t="shared" si="0"/>
        <v>452.94117647058818</v>
      </c>
    </row>
    <row r="20" spans="1:24" x14ac:dyDescent="0.3">
      <c r="A20" s="19"/>
      <c r="B20" s="15" t="s">
        <v>54</v>
      </c>
      <c r="C20" s="13"/>
      <c r="D20" s="14">
        <v>176</v>
      </c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13">
        <f>SUM(E20:O20)*3</f>
        <v>0</v>
      </c>
      <c r="R20" s="14">
        <f>Q20*D20/3</f>
        <v>0</v>
      </c>
      <c r="T20" s="42">
        <f>SUM(T17:T19)</f>
        <v>3.9</v>
      </c>
      <c r="U20" s="39">
        <f>T20*Q20/3</f>
        <v>0</v>
      </c>
      <c r="W20" s="45">
        <f>SUM(W17:W19)</f>
        <v>0.38</v>
      </c>
      <c r="X20" s="44">
        <f t="shared" si="0"/>
        <v>463.15789473684208</v>
      </c>
    </row>
    <row r="21" spans="1:24" x14ac:dyDescent="0.3">
      <c r="A21" s="19">
        <v>9</v>
      </c>
      <c r="B21" s="13" t="s">
        <v>43</v>
      </c>
      <c r="C21" s="13" t="s">
        <v>46</v>
      </c>
      <c r="D21" s="14">
        <v>52</v>
      </c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13">
        <f t="shared" ref="Q21:Q23" si="3">SUM(E21:O21)</f>
        <v>0</v>
      </c>
      <c r="R21" s="14">
        <f t="shared" ref="R21:R23" si="4">Q21*D21</f>
        <v>0</v>
      </c>
      <c r="T21" s="42">
        <v>1</v>
      </c>
      <c r="U21" s="39">
        <f>T21*Q21</f>
        <v>0</v>
      </c>
      <c r="W21" s="43">
        <v>0.05</v>
      </c>
      <c r="X21" s="44">
        <f t="shared" si="0"/>
        <v>1040</v>
      </c>
    </row>
    <row r="22" spans="1:24" x14ac:dyDescent="0.3">
      <c r="A22" s="19">
        <v>10</v>
      </c>
      <c r="B22" s="13" t="s">
        <v>44</v>
      </c>
      <c r="C22" s="13" t="s">
        <v>47</v>
      </c>
      <c r="D22" s="14">
        <v>88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13">
        <f t="shared" si="3"/>
        <v>0</v>
      </c>
      <c r="R22" s="14">
        <f t="shared" si="4"/>
        <v>0</v>
      </c>
      <c r="T22" s="42">
        <v>2.5</v>
      </c>
      <c r="U22" s="39">
        <f>T22*Q22</f>
        <v>0</v>
      </c>
      <c r="W22" s="43">
        <v>0.09</v>
      </c>
      <c r="X22" s="44">
        <f t="shared" si="0"/>
        <v>977.77777777777783</v>
      </c>
    </row>
    <row r="23" spans="1:24" x14ac:dyDescent="0.3">
      <c r="A23" s="19">
        <v>11</v>
      </c>
      <c r="B23" s="13" t="s">
        <v>45</v>
      </c>
      <c r="C23" s="13" t="s">
        <v>48</v>
      </c>
      <c r="D23" s="14">
        <v>140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13">
        <f t="shared" si="3"/>
        <v>0</v>
      </c>
      <c r="R23" s="14">
        <f t="shared" si="4"/>
        <v>0</v>
      </c>
      <c r="T23" s="42">
        <v>4</v>
      </c>
      <c r="U23" s="39">
        <f>T23*Q23</f>
        <v>0</v>
      </c>
      <c r="W23" s="43">
        <v>0.21</v>
      </c>
      <c r="X23" s="44">
        <f t="shared" si="0"/>
        <v>666.66666666666674</v>
      </c>
    </row>
    <row r="24" spans="1:24" x14ac:dyDescent="0.3">
      <c r="A24" s="19"/>
      <c r="B24" s="15" t="s">
        <v>55</v>
      </c>
      <c r="C24" s="13"/>
      <c r="D24" s="14">
        <v>275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13">
        <f>SUM(E24:O24)*3</f>
        <v>0</v>
      </c>
      <c r="R24" s="14">
        <f>Q24*D24/3</f>
        <v>0</v>
      </c>
      <c r="T24" s="42">
        <f>SUM(T21:T23)</f>
        <v>7.5</v>
      </c>
      <c r="U24" s="39">
        <f>T24*Q24/3</f>
        <v>0</v>
      </c>
      <c r="W24" s="45">
        <f>SUM(W21:W23)</f>
        <v>0.35</v>
      </c>
      <c r="X24" s="44">
        <f t="shared" si="0"/>
        <v>785.71428571428578</v>
      </c>
    </row>
    <row r="25" spans="1:24" x14ac:dyDescent="0.3">
      <c r="A25" s="19">
        <v>12</v>
      </c>
      <c r="B25" s="13" t="s">
        <v>56</v>
      </c>
      <c r="C25" s="13" t="s">
        <v>61</v>
      </c>
      <c r="D25" s="14">
        <v>118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13">
        <f t="shared" ref="Q25:Q36" si="5">SUM(E25:O25)</f>
        <v>0</v>
      </c>
      <c r="R25" s="14">
        <f t="shared" ref="R25:R60" si="6">Q25*D25</f>
        <v>0</v>
      </c>
      <c r="T25" s="42">
        <v>4.0999999999999996</v>
      </c>
      <c r="U25" s="39">
        <f>T25*Q25</f>
        <v>0</v>
      </c>
      <c r="W25" s="43">
        <v>0.14000000000000001</v>
      </c>
      <c r="X25" s="44">
        <f t="shared" si="0"/>
        <v>842.85714285714278</v>
      </c>
    </row>
    <row r="26" spans="1:24" x14ac:dyDescent="0.3">
      <c r="A26" s="19">
        <v>13</v>
      </c>
      <c r="B26" s="13" t="s">
        <v>57</v>
      </c>
      <c r="C26" s="13" t="s">
        <v>62</v>
      </c>
      <c r="D26" s="14">
        <v>173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13">
        <f t="shared" si="5"/>
        <v>0</v>
      </c>
      <c r="R26" s="14">
        <f t="shared" si="6"/>
        <v>0</v>
      </c>
      <c r="T26" s="42">
        <v>5.9</v>
      </c>
      <c r="U26" s="39">
        <f>T26*Q26</f>
        <v>0</v>
      </c>
      <c r="W26" s="43">
        <v>0.32</v>
      </c>
      <c r="X26" s="44">
        <f t="shared" si="0"/>
        <v>540.625</v>
      </c>
    </row>
    <row r="27" spans="1:24" x14ac:dyDescent="0.3">
      <c r="A27" s="19">
        <v>14</v>
      </c>
      <c r="B27" s="13" t="s">
        <v>58</v>
      </c>
      <c r="C27" s="13" t="s">
        <v>63</v>
      </c>
      <c r="D27" s="14">
        <v>235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13">
        <f>SUM(E27:O27)</f>
        <v>0</v>
      </c>
      <c r="R27" s="14">
        <f>Q27*D27</f>
        <v>0</v>
      </c>
      <c r="T27" s="42">
        <v>9</v>
      </c>
      <c r="U27" s="39">
        <f>T27*Q27</f>
        <v>0</v>
      </c>
      <c r="W27" s="43">
        <v>0.56999999999999995</v>
      </c>
      <c r="X27" s="44">
        <f t="shared" si="0"/>
        <v>412.28070175438597</v>
      </c>
    </row>
    <row r="28" spans="1:24" x14ac:dyDescent="0.3">
      <c r="A28" s="19">
        <v>15</v>
      </c>
      <c r="B28" s="13" t="s">
        <v>59</v>
      </c>
      <c r="C28" s="13" t="s">
        <v>64</v>
      </c>
      <c r="D28" s="14">
        <v>296</v>
      </c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13">
        <f t="shared" si="5"/>
        <v>0</v>
      </c>
      <c r="R28" s="14">
        <f t="shared" si="6"/>
        <v>0</v>
      </c>
      <c r="T28" s="42">
        <v>21</v>
      </c>
      <c r="U28" s="39">
        <f>T28*Q28</f>
        <v>0</v>
      </c>
      <c r="W28" s="43">
        <v>0.89</v>
      </c>
      <c r="X28" s="44">
        <f t="shared" si="0"/>
        <v>332.58426966292132</v>
      </c>
    </row>
    <row r="29" spans="1:24" x14ac:dyDescent="0.3">
      <c r="A29" s="19"/>
      <c r="B29" s="15" t="s">
        <v>60</v>
      </c>
      <c r="C29" s="13"/>
      <c r="D29" s="14">
        <v>815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13">
        <f>SUM(E29:O29)*4</f>
        <v>0</v>
      </c>
      <c r="R29" s="14">
        <f>Q29*D29/4</f>
        <v>0</v>
      </c>
      <c r="T29" s="42">
        <f>SUM(T25:T28)</f>
        <v>40</v>
      </c>
      <c r="U29" s="39">
        <f>T29*Q29/4</f>
        <v>0</v>
      </c>
      <c r="W29" s="45">
        <f>SUM(W25:W28)</f>
        <v>1.92</v>
      </c>
      <c r="X29" s="44">
        <f t="shared" si="0"/>
        <v>424.47916666666669</v>
      </c>
    </row>
    <row r="30" spans="1:24" x14ac:dyDescent="0.3">
      <c r="A30" s="19">
        <v>16</v>
      </c>
      <c r="B30" s="13" t="s">
        <v>68</v>
      </c>
      <c r="C30" s="13" t="s">
        <v>74</v>
      </c>
      <c r="D30" s="14">
        <v>114</v>
      </c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13">
        <f t="shared" si="5"/>
        <v>0</v>
      </c>
      <c r="R30" s="14">
        <f t="shared" si="6"/>
        <v>0</v>
      </c>
      <c r="T30" s="42">
        <v>5.5</v>
      </c>
      <c r="U30" s="39">
        <f>T30*Q30</f>
        <v>0</v>
      </c>
      <c r="W30" s="43">
        <v>0.33</v>
      </c>
      <c r="X30" s="44">
        <f t="shared" si="0"/>
        <v>345.45454545454544</v>
      </c>
    </row>
    <row r="31" spans="1:24" x14ac:dyDescent="0.3">
      <c r="A31" s="19">
        <v>17</v>
      </c>
      <c r="B31" s="13" t="s">
        <v>69</v>
      </c>
      <c r="C31" s="13" t="s">
        <v>75</v>
      </c>
      <c r="D31" s="14">
        <v>175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13">
        <f t="shared" si="5"/>
        <v>0</v>
      </c>
      <c r="R31" s="14">
        <f t="shared" si="6"/>
        <v>0</v>
      </c>
      <c r="T31" s="42">
        <v>8.4</v>
      </c>
      <c r="U31" s="39">
        <f>T31*Q31</f>
        <v>0</v>
      </c>
      <c r="W31" s="43">
        <v>0.54</v>
      </c>
      <c r="X31" s="44">
        <f t="shared" si="0"/>
        <v>324.07407407407408</v>
      </c>
    </row>
    <row r="32" spans="1:24" x14ac:dyDescent="0.3">
      <c r="A32" s="19">
        <v>18</v>
      </c>
      <c r="B32" s="13" t="s">
        <v>70</v>
      </c>
      <c r="C32" s="13" t="s">
        <v>76</v>
      </c>
      <c r="D32" s="14">
        <v>215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13">
        <f t="shared" si="5"/>
        <v>0</v>
      </c>
      <c r="R32" s="14">
        <f t="shared" si="6"/>
        <v>0</v>
      </c>
      <c r="T32" s="42">
        <v>14</v>
      </c>
      <c r="U32" s="39">
        <f>T32*Q32</f>
        <v>0</v>
      </c>
      <c r="W32" s="43">
        <v>0.82</v>
      </c>
      <c r="X32" s="44">
        <f t="shared" si="0"/>
        <v>262.19512195121951</v>
      </c>
    </row>
    <row r="33" spans="1:24" x14ac:dyDescent="0.3">
      <c r="A33" s="19"/>
      <c r="B33" s="15" t="s">
        <v>67</v>
      </c>
      <c r="C33" s="13"/>
      <c r="D33" s="14">
        <v>497</v>
      </c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13">
        <f>SUM(E33:O33)*3</f>
        <v>0</v>
      </c>
      <c r="R33" s="14">
        <f>Q33*D33/3</f>
        <v>0</v>
      </c>
      <c r="T33" s="42">
        <f>SUM(T30:T32)</f>
        <v>27.9</v>
      </c>
      <c r="U33" s="39">
        <f>T33*Q33/3</f>
        <v>0</v>
      </c>
      <c r="W33" s="45">
        <f>SUM(W30:W32)</f>
        <v>1.69</v>
      </c>
      <c r="X33" s="44">
        <f t="shared" si="0"/>
        <v>294.08284023668642</v>
      </c>
    </row>
    <row r="34" spans="1:24" x14ac:dyDescent="0.3">
      <c r="A34" s="19">
        <v>19</v>
      </c>
      <c r="B34" s="13" t="s">
        <v>71</v>
      </c>
      <c r="C34" s="13" t="s">
        <v>74</v>
      </c>
      <c r="D34" s="14">
        <v>115</v>
      </c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13">
        <f t="shared" si="5"/>
        <v>0</v>
      </c>
      <c r="R34" s="14">
        <f t="shared" si="6"/>
        <v>0</v>
      </c>
      <c r="T34" s="42">
        <v>4.2</v>
      </c>
      <c r="U34" s="39">
        <f>T34*Q34</f>
        <v>0</v>
      </c>
      <c r="W34" s="43">
        <v>0.25</v>
      </c>
      <c r="X34" s="44">
        <f t="shared" si="0"/>
        <v>460</v>
      </c>
    </row>
    <row r="35" spans="1:24" x14ac:dyDescent="0.3">
      <c r="A35" s="19">
        <v>20</v>
      </c>
      <c r="B35" s="13" t="s">
        <v>72</v>
      </c>
      <c r="C35" s="13" t="s">
        <v>75</v>
      </c>
      <c r="D35" s="14">
        <v>171</v>
      </c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13">
        <f t="shared" si="5"/>
        <v>0</v>
      </c>
      <c r="R35" s="14">
        <f t="shared" si="6"/>
        <v>0</v>
      </c>
      <c r="T35" s="42">
        <v>7.3</v>
      </c>
      <c r="U35" s="39">
        <f>T35*Q35</f>
        <v>0</v>
      </c>
      <c r="W35" s="43">
        <v>0.44</v>
      </c>
      <c r="X35" s="44">
        <f t="shared" si="0"/>
        <v>388.63636363636363</v>
      </c>
    </row>
    <row r="36" spans="1:24" x14ac:dyDescent="0.3">
      <c r="A36" s="19">
        <v>21</v>
      </c>
      <c r="B36" s="13" t="s">
        <v>73</v>
      </c>
      <c r="C36" s="13" t="s">
        <v>76</v>
      </c>
      <c r="D36" s="14">
        <v>198</v>
      </c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13">
        <f t="shared" si="5"/>
        <v>0</v>
      </c>
      <c r="R36" s="14">
        <f t="shared" si="6"/>
        <v>0</v>
      </c>
      <c r="T36" s="42">
        <v>13</v>
      </c>
      <c r="U36" s="39">
        <f>T36*Q36</f>
        <v>0</v>
      </c>
      <c r="W36" s="43">
        <v>0.69</v>
      </c>
      <c r="X36" s="44">
        <f t="shared" si="0"/>
        <v>286.95652173913044</v>
      </c>
    </row>
    <row r="37" spans="1:24" x14ac:dyDescent="0.3">
      <c r="A37" s="6"/>
      <c r="B37" s="15" t="s">
        <v>77</v>
      </c>
      <c r="C37" s="13"/>
      <c r="D37" s="14">
        <v>474</v>
      </c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13">
        <f>SUM(E37:O37)*3</f>
        <v>0</v>
      </c>
      <c r="R37" s="14">
        <f>Q37*D37/3</f>
        <v>0</v>
      </c>
      <c r="T37" s="42">
        <f>SUM(T34:T36)</f>
        <v>24.5</v>
      </c>
      <c r="U37" s="39">
        <f>T37*Q37/3</f>
        <v>0</v>
      </c>
      <c r="W37" s="45">
        <f>SUM(W34:W36)</f>
        <v>1.38</v>
      </c>
      <c r="X37" s="44">
        <f t="shared" si="0"/>
        <v>343.47826086956525</v>
      </c>
    </row>
    <row r="38" spans="1:24" x14ac:dyDescent="0.3">
      <c r="A38" s="19">
        <v>22</v>
      </c>
      <c r="B38" s="13" t="s">
        <v>80</v>
      </c>
      <c r="C38" s="13" t="s">
        <v>89</v>
      </c>
      <c r="D38" s="14">
        <v>79</v>
      </c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13">
        <f>SUM(E38:O38)</f>
        <v>0</v>
      </c>
      <c r="R38" s="14">
        <f>Q38*D38</f>
        <v>0</v>
      </c>
      <c r="T38" s="42">
        <v>1.5</v>
      </c>
      <c r="U38" s="39">
        <f>T38*Q38</f>
        <v>0</v>
      </c>
      <c r="V38" s="44"/>
      <c r="W38" s="43">
        <v>7.0000000000000007E-2</v>
      </c>
      <c r="X38" s="44">
        <f t="shared" si="0"/>
        <v>1128.5714285714284</v>
      </c>
    </row>
    <row r="39" spans="1:24" x14ac:dyDescent="0.3">
      <c r="A39" s="19">
        <v>23</v>
      </c>
      <c r="B39" s="13" t="s">
        <v>81</v>
      </c>
      <c r="C39" s="13" t="s">
        <v>90</v>
      </c>
      <c r="D39" s="14">
        <v>93</v>
      </c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13">
        <f>SUM(E39:O39)</f>
        <v>0</v>
      </c>
      <c r="R39" s="14">
        <f t="shared" si="6"/>
        <v>0</v>
      </c>
      <c r="T39" s="42">
        <v>2</v>
      </c>
      <c r="U39" s="39">
        <f>T39*Q39</f>
        <v>0</v>
      </c>
      <c r="V39" s="44"/>
      <c r="W39" s="43">
        <v>0.1</v>
      </c>
      <c r="X39" s="44">
        <f t="shared" si="0"/>
        <v>930</v>
      </c>
    </row>
    <row r="40" spans="1:24" x14ac:dyDescent="0.3">
      <c r="A40" s="19"/>
      <c r="B40" s="15" t="s">
        <v>82</v>
      </c>
      <c r="C40" s="13"/>
      <c r="D40" s="14">
        <v>167</v>
      </c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13">
        <f>SUM(E40:O40)*2</f>
        <v>0</v>
      </c>
      <c r="R40" s="14">
        <f>Q40*D40/2</f>
        <v>0</v>
      </c>
      <c r="T40" s="42">
        <f>SUM(T38:T39)</f>
        <v>3.5</v>
      </c>
      <c r="U40" s="39">
        <f>T40*Q40/2</f>
        <v>0</v>
      </c>
      <c r="W40" s="45">
        <f>SUM(W38:W39)</f>
        <v>0.17</v>
      </c>
      <c r="X40" s="44">
        <f t="shared" si="0"/>
        <v>982.35294117647049</v>
      </c>
    </row>
    <row r="41" spans="1:24" x14ac:dyDescent="0.3">
      <c r="A41" s="19">
        <v>24</v>
      </c>
      <c r="B41" s="13" t="s">
        <v>83</v>
      </c>
      <c r="C41" s="13" t="s">
        <v>92</v>
      </c>
      <c r="D41" s="14">
        <v>121</v>
      </c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13">
        <f t="shared" ref="Q41:Q42" si="7">SUM(E41:O41)</f>
        <v>0</v>
      </c>
      <c r="R41" s="14">
        <f t="shared" si="6"/>
        <v>0</v>
      </c>
      <c r="T41" s="42">
        <v>2</v>
      </c>
      <c r="U41" s="39">
        <f>T41*Q41</f>
        <v>0</v>
      </c>
      <c r="V41" s="44"/>
      <c r="W41" s="43">
        <v>0.13</v>
      </c>
      <c r="X41" s="44">
        <f t="shared" si="0"/>
        <v>930.76923076923072</v>
      </c>
    </row>
    <row r="42" spans="1:24" x14ac:dyDescent="0.3">
      <c r="A42" s="19">
        <v>25</v>
      </c>
      <c r="B42" s="13" t="s">
        <v>84</v>
      </c>
      <c r="C42" s="13" t="s">
        <v>91</v>
      </c>
      <c r="D42" s="14">
        <v>149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13">
        <f t="shared" si="7"/>
        <v>0</v>
      </c>
      <c r="R42" s="14">
        <f t="shared" si="6"/>
        <v>0</v>
      </c>
      <c r="T42" s="42">
        <v>3.5</v>
      </c>
      <c r="U42" s="39">
        <f>T42*Q42</f>
        <v>0</v>
      </c>
      <c r="V42" s="44"/>
      <c r="W42" s="43">
        <v>0.2</v>
      </c>
      <c r="X42" s="44">
        <f t="shared" ref="X42:X80" si="8">D42/W42</f>
        <v>745</v>
      </c>
    </row>
    <row r="43" spans="1:24" x14ac:dyDescent="0.3">
      <c r="A43" s="19"/>
      <c r="B43" s="15" t="s">
        <v>85</v>
      </c>
      <c r="C43" s="13"/>
      <c r="D43" s="14">
        <v>265</v>
      </c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13">
        <f>SUM(E43:O43)*2</f>
        <v>0</v>
      </c>
      <c r="R43" s="14">
        <f>Q43*D43/2</f>
        <v>0</v>
      </c>
      <c r="T43" s="42">
        <f>SUM(T41:T42)</f>
        <v>5.5</v>
      </c>
      <c r="U43" s="39">
        <f>T43*Q43/2</f>
        <v>0</v>
      </c>
      <c r="W43" s="45">
        <f>SUM(W41:W42)</f>
        <v>0.33</v>
      </c>
      <c r="X43" s="44">
        <f t="shared" si="8"/>
        <v>803.030303030303</v>
      </c>
    </row>
    <row r="44" spans="1:24" x14ac:dyDescent="0.3">
      <c r="A44" s="19">
        <v>26</v>
      </c>
      <c r="B44" s="13" t="s">
        <v>86</v>
      </c>
      <c r="C44" s="13" t="s">
        <v>63</v>
      </c>
      <c r="D44" s="14">
        <v>155</v>
      </c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13">
        <f t="shared" ref="Q44:Q45" si="9">SUM(E44:O44)</f>
        <v>0</v>
      </c>
      <c r="R44" s="14">
        <f t="shared" si="6"/>
        <v>0</v>
      </c>
      <c r="T44" s="42">
        <v>3.5</v>
      </c>
      <c r="U44" s="39">
        <f>T44*Q44</f>
        <v>0</v>
      </c>
      <c r="V44" s="44"/>
      <c r="W44" s="43">
        <v>0.2</v>
      </c>
      <c r="X44" s="44">
        <f t="shared" si="8"/>
        <v>775</v>
      </c>
    </row>
    <row r="45" spans="1:24" x14ac:dyDescent="0.3">
      <c r="A45" s="19">
        <v>27</v>
      </c>
      <c r="B45" s="13" t="s">
        <v>87</v>
      </c>
      <c r="C45" s="13" t="s">
        <v>64</v>
      </c>
      <c r="D45" s="14">
        <v>195</v>
      </c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13">
        <f t="shared" si="9"/>
        <v>0</v>
      </c>
      <c r="R45" s="14">
        <f t="shared" si="6"/>
        <v>0</v>
      </c>
      <c r="T45" s="42">
        <v>7</v>
      </c>
      <c r="U45" s="39">
        <f>T45*Q45</f>
        <v>0</v>
      </c>
      <c r="V45" s="44"/>
      <c r="W45" s="43">
        <v>0.3</v>
      </c>
      <c r="X45" s="44">
        <f t="shared" si="8"/>
        <v>650</v>
      </c>
    </row>
    <row r="46" spans="1:24" x14ac:dyDescent="0.3">
      <c r="A46" s="19"/>
      <c r="B46" s="15" t="s">
        <v>88</v>
      </c>
      <c r="C46" s="13"/>
      <c r="D46" s="14">
        <v>340</v>
      </c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13">
        <f>SUM(E46:O46)*2</f>
        <v>0</v>
      </c>
      <c r="R46" s="14">
        <f>Q46*D46/2</f>
        <v>0</v>
      </c>
      <c r="T46" s="42">
        <f>SUM(T44:T45)</f>
        <v>10.5</v>
      </c>
      <c r="U46" s="39">
        <f>T46*Q46/2</f>
        <v>0</v>
      </c>
      <c r="W46" s="45">
        <f>SUM(W44:W45)</f>
        <v>0.5</v>
      </c>
      <c r="X46" s="44">
        <f t="shared" si="8"/>
        <v>680</v>
      </c>
    </row>
    <row r="47" spans="1:24" x14ac:dyDescent="0.3">
      <c r="A47" s="19">
        <v>28</v>
      </c>
      <c r="B47" s="13" t="s">
        <v>93</v>
      </c>
      <c r="C47" s="13" t="s">
        <v>99</v>
      </c>
      <c r="D47" s="14">
        <v>69</v>
      </c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13">
        <f t="shared" ref="Q47:Q48" si="10">SUM(E47:O47)</f>
        <v>0</v>
      </c>
      <c r="R47" s="14">
        <f t="shared" si="6"/>
        <v>0</v>
      </c>
      <c r="T47" s="42">
        <v>5</v>
      </c>
      <c r="U47" s="39">
        <f>T47*Q47</f>
        <v>0</v>
      </c>
      <c r="W47" s="43">
        <v>0.184</v>
      </c>
      <c r="X47" s="44">
        <f t="shared" si="8"/>
        <v>375</v>
      </c>
    </row>
    <row r="48" spans="1:24" x14ac:dyDescent="0.3">
      <c r="A48" s="19">
        <v>29</v>
      </c>
      <c r="B48" s="13" t="s">
        <v>94</v>
      </c>
      <c r="C48" s="13" t="s">
        <v>98</v>
      </c>
      <c r="D48" s="14">
        <v>118</v>
      </c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13">
        <f t="shared" si="10"/>
        <v>0</v>
      </c>
      <c r="R48" s="14">
        <f t="shared" si="6"/>
        <v>0</v>
      </c>
      <c r="T48" s="42">
        <v>7</v>
      </c>
      <c r="U48" s="39">
        <f>T48*Q48</f>
        <v>0</v>
      </c>
      <c r="W48" s="43">
        <v>0.29199999999999998</v>
      </c>
      <c r="X48" s="44">
        <f t="shared" si="8"/>
        <v>404.10958904109589</v>
      </c>
    </row>
    <row r="49" spans="1:24" x14ac:dyDescent="0.3">
      <c r="A49" s="19">
        <v>30</v>
      </c>
      <c r="B49" s="13" t="s">
        <v>95</v>
      </c>
      <c r="C49" s="13" t="s">
        <v>97</v>
      </c>
      <c r="D49" s="14">
        <v>165</v>
      </c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13">
        <f>SUM(E49:O49)</f>
        <v>0</v>
      </c>
      <c r="R49" s="14">
        <f>Q49*D49</f>
        <v>0</v>
      </c>
      <c r="T49" s="42">
        <v>10</v>
      </c>
      <c r="U49" s="39">
        <f>T49*Q49</f>
        <v>0</v>
      </c>
      <c r="W49" s="43">
        <v>0.4</v>
      </c>
      <c r="X49" s="44">
        <f t="shared" si="8"/>
        <v>412.5</v>
      </c>
    </row>
    <row r="50" spans="1:24" x14ac:dyDescent="0.3">
      <c r="A50" s="19"/>
      <c r="B50" s="15" t="s">
        <v>96</v>
      </c>
      <c r="C50" s="13"/>
      <c r="D50" s="14">
        <v>345</v>
      </c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13">
        <f>SUM(E50:O50)*3</f>
        <v>0</v>
      </c>
      <c r="R50" s="14">
        <f>Q50*D50/3</f>
        <v>0</v>
      </c>
      <c r="T50" s="42">
        <f>SUM(T47:T49)</f>
        <v>22</v>
      </c>
      <c r="U50" s="39">
        <f>T50*Q50/3</f>
        <v>0</v>
      </c>
      <c r="W50" s="45">
        <f>SUM(W47:W49)</f>
        <v>0.876</v>
      </c>
      <c r="X50" s="44">
        <f t="shared" si="8"/>
        <v>393.83561643835617</v>
      </c>
    </row>
    <row r="51" spans="1:24" x14ac:dyDescent="0.3">
      <c r="A51" s="19">
        <v>31</v>
      </c>
      <c r="B51" s="13" t="s">
        <v>122</v>
      </c>
      <c r="C51" s="13" t="s">
        <v>126</v>
      </c>
      <c r="D51" s="14">
        <v>65</v>
      </c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13">
        <f t="shared" ref="Q51:Q53" si="11">SUM(E51:O51)</f>
        <v>0</v>
      </c>
      <c r="R51" s="14">
        <f>Q51*D51</f>
        <v>0</v>
      </c>
      <c r="S51" s="46" t="s">
        <v>133</v>
      </c>
      <c r="T51" s="42">
        <v>1</v>
      </c>
      <c r="U51" s="39">
        <f t="shared" ref="U51:U54" si="12">T51*Q51</f>
        <v>0</v>
      </c>
      <c r="W51" s="45"/>
      <c r="X51" s="44"/>
    </row>
    <row r="52" spans="1:24" x14ac:dyDescent="0.3">
      <c r="A52" s="19">
        <v>32</v>
      </c>
      <c r="B52" s="13" t="s">
        <v>123</v>
      </c>
      <c r="C52" s="13" t="s">
        <v>127</v>
      </c>
      <c r="D52" s="14">
        <v>87</v>
      </c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13">
        <f t="shared" si="11"/>
        <v>0</v>
      </c>
      <c r="R52" s="14">
        <f t="shared" ref="R52:R54" si="13">Q52*D52</f>
        <v>0</v>
      </c>
      <c r="S52" s="46" t="s">
        <v>133</v>
      </c>
      <c r="T52" s="42">
        <v>1.5</v>
      </c>
      <c r="U52" s="39">
        <f t="shared" si="12"/>
        <v>0</v>
      </c>
      <c r="W52" s="45"/>
      <c r="X52" s="44"/>
    </row>
    <row r="53" spans="1:24" x14ac:dyDescent="0.3">
      <c r="A53" s="19">
        <v>33</v>
      </c>
      <c r="B53" s="13" t="s">
        <v>124</v>
      </c>
      <c r="C53" s="13" t="s">
        <v>128</v>
      </c>
      <c r="D53" s="14">
        <v>160</v>
      </c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13">
        <f t="shared" si="11"/>
        <v>0</v>
      </c>
      <c r="R53" s="14">
        <f t="shared" si="13"/>
        <v>0</v>
      </c>
      <c r="S53" s="46" t="s">
        <v>133</v>
      </c>
      <c r="T53" s="42">
        <v>3.5</v>
      </c>
      <c r="U53" s="39">
        <f t="shared" si="12"/>
        <v>0</v>
      </c>
      <c r="W53" s="45"/>
      <c r="X53" s="44"/>
    </row>
    <row r="54" spans="1:24" x14ac:dyDescent="0.3">
      <c r="A54" s="19">
        <v>34</v>
      </c>
      <c r="B54" s="13" t="s">
        <v>100</v>
      </c>
      <c r="C54" s="13" t="s">
        <v>101</v>
      </c>
      <c r="D54" s="14">
        <v>193</v>
      </c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13">
        <f t="shared" ref="Q54" si="14">SUM(E54:O54)</f>
        <v>0</v>
      </c>
      <c r="R54" s="14">
        <f t="shared" si="13"/>
        <v>0</v>
      </c>
      <c r="T54" s="42">
        <v>5</v>
      </c>
      <c r="U54" s="39">
        <f t="shared" si="12"/>
        <v>0</v>
      </c>
      <c r="W54" s="45"/>
      <c r="X54" s="44"/>
    </row>
    <row r="55" spans="1:24" x14ac:dyDescent="0.3">
      <c r="A55" s="19"/>
      <c r="B55" s="38" t="s">
        <v>125</v>
      </c>
      <c r="C55" s="13"/>
      <c r="D55" s="14">
        <v>490</v>
      </c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13">
        <f>SUM(E55:O55)*4</f>
        <v>0</v>
      </c>
      <c r="R55" s="14">
        <f>Q55*D55/4</f>
        <v>0</v>
      </c>
      <c r="T55" s="42">
        <f>SUM(T51:T54)</f>
        <v>11</v>
      </c>
      <c r="U55" s="39">
        <f>T55*Q55/4</f>
        <v>0</v>
      </c>
      <c r="W55" s="45">
        <v>0.49</v>
      </c>
      <c r="X55" s="44">
        <f t="shared" si="8"/>
        <v>1000</v>
      </c>
    </row>
    <row r="56" spans="1:24" x14ac:dyDescent="0.3">
      <c r="A56" s="19"/>
      <c r="B56" s="13" t="s">
        <v>162</v>
      </c>
      <c r="C56" s="13" t="s">
        <v>163</v>
      </c>
      <c r="D56" s="14">
        <v>185</v>
      </c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13">
        <f t="shared" ref="Q56:Q59" si="15">SUM(E56:O56)</f>
        <v>0</v>
      </c>
      <c r="R56" s="14">
        <f t="shared" si="6"/>
        <v>0</v>
      </c>
      <c r="S56" s="46" t="s">
        <v>133</v>
      </c>
      <c r="T56" s="42">
        <v>13</v>
      </c>
      <c r="U56" s="39">
        <f>T56*Q56</f>
        <v>0</v>
      </c>
      <c r="W56" s="43">
        <v>0.56000000000000005</v>
      </c>
      <c r="X56" s="44">
        <f>D56/W56</f>
        <v>330.35714285714283</v>
      </c>
    </row>
    <row r="57" spans="1:24" x14ac:dyDescent="0.3">
      <c r="A57" s="19">
        <v>35</v>
      </c>
      <c r="B57" s="13" t="s">
        <v>105</v>
      </c>
      <c r="C57" s="13" t="s">
        <v>106</v>
      </c>
      <c r="D57" s="14">
        <v>165</v>
      </c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13">
        <f t="shared" si="15"/>
        <v>0</v>
      </c>
      <c r="R57" s="14">
        <f t="shared" si="6"/>
        <v>0</v>
      </c>
      <c r="T57" s="42">
        <v>8</v>
      </c>
      <c r="U57" s="39">
        <f>T57*Q57</f>
        <v>0</v>
      </c>
      <c r="W57" s="43">
        <v>0.33</v>
      </c>
      <c r="X57" s="44">
        <f t="shared" si="8"/>
        <v>500</v>
      </c>
    </row>
    <row r="58" spans="1:24" x14ac:dyDescent="0.3">
      <c r="A58" s="19">
        <v>36</v>
      </c>
      <c r="B58" s="13" t="s">
        <v>102</v>
      </c>
      <c r="C58" s="13" t="s">
        <v>107</v>
      </c>
      <c r="D58" s="14">
        <v>204</v>
      </c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13">
        <f t="shared" si="15"/>
        <v>0</v>
      </c>
      <c r="R58" s="14">
        <f t="shared" si="6"/>
        <v>0</v>
      </c>
      <c r="T58" s="42">
        <v>11</v>
      </c>
      <c r="U58" s="39">
        <f>T58*Q58</f>
        <v>0</v>
      </c>
      <c r="W58" s="43">
        <v>0.56000000000000005</v>
      </c>
      <c r="X58" s="44">
        <f t="shared" si="8"/>
        <v>364.28571428571428</v>
      </c>
    </row>
    <row r="59" spans="1:24" x14ac:dyDescent="0.3">
      <c r="A59" s="19">
        <v>37</v>
      </c>
      <c r="B59" s="13" t="s">
        <v>103</v>
      </c>
      <c r="C59" s="13" t="s">
        <v>108</v>
      </c>
      <c r="D59" s="14">
        <v>271</v>
      </c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13">
        <f t="shared" si="15"/>
        <v>0</v>
      </c>
      <c r="R59" s="14">
        <f t="shared" si="6"/>
        <v>0</v>
      </c>
      <c r="T59" s="42">
        <v>13</v>
      </c>
      <c r="U59" s="39">
        <f>T59*Q59</f>
        <v>0</v>
      </c>
      <c r="W59" s="43">
        <v>0.84</v>
      </c>
      <c r="X59" s="44">
        <f t="shared" si="8"/>
        <v>322.61904761904765</v>
      </c>
    </row>
    <row r="60" spans="1:24" x14ac:dyDescent="0.3">
      <c r="A60" s="19">
        <v>38</v>
      </c>
      <c r="B60" s="13" t="s">
        <v>104</v>
      </c>
      <c r="C60" s="13" t="s">
        <v>109</v>
      </c>
      <c r="D60" s="14">
        <v>370</v>
      </c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13">
        <f>SUM(E60:O60)</f>
        <v>0</v>
      </c>
      <c r="R60" s="14">
        <f t="shared" si="6"/>
        <v>0</v>
      </c>
      <c r="T60" s="42">
        <v>15</v>
      </c>
      <c r="U60" s="39">
        <f>T60*Q60</f>
        <v>0</v>
      </c>
      <c r="W60" s="43">
        <v>1.1200000000000001</v>
      </c>
      <c r="X60" s="44">
        <f t="shared" si="8"/>
        <v>330.35714285714283</v>
      </c>
    </row>
    <row r="61" spans="1:24" x14ac:dyDescent="0.3">
      <c r="A61" s="19"/>
      <c r="B61" s="15" t="s">
        <v>110</v>
      </c>
      <c r="C61" s="13"/>
      <c r="D61" s="14">
        <v>990</v>
      </c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13">
        <f>SUM(E61:O61)*4</f>
        <v>0</v>
      </c>
      <c r="R61" s="14">
        <f>Q61*D61/4</f>
        <v>0</v>
      </c>
      <c r="T61" s="42">
        <f>SUM(T55:T60)</f>
        <v>71</v>
      </c>
      <c r="U61" s="39">
        <f>T61*Q61/4</f>
        <v>0</v>
      </c>
      <c r="W61" s="45">
        <f>SUM(W57:W60)</f>
        <v>2.85</v>
      </c>
      <c r="X61" s="44">
        <f>D61/W61</f>
        <v>347.36842105263156</v>
      </c>
    </row>
    <row r="62" spans="1:24" x14ac:dyDescent="0.3">
      <c r="A62" s="19">
        <v>39</v>
      </c>
      <c r="B62" s="15" t="s">
        <v>129</v>
      </c>
      <c r="C62" s="13" t="s">
        <v>131</v>
      </c>
      <c r="D62" s="14">
        <v>190</v>
      </c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13">
        <f>SUM(E62:O62)*2</f>
        <v>0</v>
      </c>
      <c r="R62" s="14">
        <f>Q62*D62/2</f>
        <v>0</v>
      </c>
      <c r="S62" s="46" t="s">
        <v>133</v>
      </c>
      <c r="T62" s="42">
        <v>3</v>
      </c>
      <c r="U62" s="39">
        <f>T62*Q62/2</f>
        <v>0</v>
      </c>
      <c r="W62" s="45"/>
      <c r="X62" s="44"/>
    </row>
    <row r="63" spans="1:24" x14ac:dyDescent="0.3">
      <c r="A63" s="19">
        <v>40</v>
      </c>
      <c r="B63" s="15" t="s">
        <v>130</v>
      </c>
      <c r="C63" s="13" t="s">
        <v>132</v>
      </c>
      <c r="D63" s="14">
        <v>285</v>
      </c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13">
        <f>SUM(E63:O63)*2</f>
        <v>0</v>
      </c>
      <c r="R63" s="14">
        <f>Q63*D63/2</f>
        <v>0</v>
      </c>
      <c r="S63" s="46" t="s">
        <v>133</v>
      </c>
      <c r="T63" s="42">
        <v>6</v>
      </c>
      <c r="U63" s="39">
        <f>T63*Q63/2</f>
        <v>0</v>
      </c>
      <c r="W63" s="45"/>
      <c r="X63" s="44"/>
    </row>
    <row r="64" spans="1:24" x14ac:dyDescent="0.3">
      <c r="A64" s="19">
        <v>41</v>
      </c>
      <c r="B64" s="15" t="s">
        <v>134</v>
      </c>
      <c r="C64" s="13" t="s">
        <v>137</v>
      </c>
      <c r="D64" s="14">
        <v>298</v>
      </c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13">
        <f>SUM(E64:O64)*2</f>
        <v>0</v>
      </c>
      <c r="R64" s="14">
        <f>Q64*D64/2</f>
        <v>0</v>
      </c>
      <c r="S64" s="46" t="s">
        <v>133</v>
      </c>
      <c r="T64" s="42">
        <v>7</v>
      </c>
      <c r="U64" s="39">
        <f t="shared" ref="U64:U66" si="16">T64*Q64/2</f>
        <v>0</v>
      </c>
      <c r="W64" s="43">
        <v>0.53400000000000003</v>
      </c>
      <c r="X64" s="44">
        <f t="shared" ref="X64:X66" si="17">D64/W64</f>
        <v>558.05243445692884</v>
      </c>
    </row>
    <row r="65" spans="1:29" x14ac:dyDescent="0.3">
      <c r="A65" s="19">
        <v>42</v>
      </c>
      <c r="B65" s="15" t="s">
        <v>135</v>
      </c>
      <c r="C65" s="13" t="s">
        <v>139</v>
      </c>
      <c r="D65" s="14">
        <v>306</v>
      </c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13">
        <f t="shared" ref="Q65:Q66" si="18">SUM(E65:O65)*2</f>
        <v>0</v>
      </c>
      <c r="R65" s="14">
        <f t="shared" ref="R65:R66" si="19">Q65*D65/2</f>
        <v>0</v>
      </c>
      <c r="S65" s="46" t="s">
        <v>133</v>
      </c>
      <c r="T65" s="42">
        <v>8</v>
      </c>
      <c r="U65" s="39">
        <f t="shared" si="16"/>
        <v>0</v>
      </c>
      <c r="W65" s="43">
        <v>0.53300000000000003</v>
      </c>
      <c r="X65" s="44">
        <f t="shared" si="17"/>
        <v>574.10881801125697</v>
      </c>
    </row>
    <row r="66" spans="1:29" x14ac:dyDescent="0.3">
      <c r="A66" s="19">
        <v>43</v>
      </c>
      <c r="B66" s="15" t="s">
        <v>136</v>
      </c>
      <c r="C66" s="13" t="s">
        <v>138</v>
      </c>
      <c r="D66" s="14">
        <v>344</v>
      </c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13">
        <f t="shared" si="18"/>
        <v>0</v>
      </c>
      <c r="R66" s="14">
        <f t="shared" si="19"/>
        <v>0</v>
      </c>
      <c r="S66" s="46" t="s">
        <v>133</v>
      </c>
      <c r="T66" s="42">
        <v>9</v>
      </c>
      <c r="U66" s="39">
        <f t="shared" si="16"/>
        <v>0</v>
      </c>
      <c r="W66" s="43">
        <v>1.0636000000000001</v>
      </c>
      <c r="X66" s="44">
        <f t="shared" si="17"/>
        <v>323.42986084994357</v>
      </c>
    </row>
    <row r="67" spans="1:29" x14ac:dyDescent="0.3">
      <c r="A67" s="19">
        <v>44</v>
      </c>
      <c r="B67" s="47" t="s">
        <v>140</v>
      </c>
      <c r="C67" s="13" t="s">
        <v>142</v>
      </c>
      <c r="D67" s="14">
        <v>164</v>
      </c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13">
        <f t="shared" ref="Q67" si="20">SUM(E67:O67)</f>
        <v>0</v>
      </c>
      <c r="R67" s="14">
        <f t="shared" ref="R67" si="21">Q67*D67</f>
        <v>0</v>
      </c>
      <c r="S67" s="46" t="s">
        <v>133</v>
      </c>
      <c r="T67" s="42">
        <v>5</v>
      </c>
      <c r="U67" s="39">
        <f t="shared" ref="U67:U77" si="22">T67*Q67</f>
        <v>0</v>
      </c>
      <c r="W67" s="43">
        <v>0.33</v>
      </c>
      <c r="X67" s="44">
        <f t="shared" ref="X67:X70" si="23">D67/W67</f>
        <v>496.96969696969694</v>
      </c>
    </row>
    <row r="68" spans="1:29" x14ac:dyDescent="0.3">
      <c r="A68" s="19">
        <v>45</v>
      </c>
      <c r="B68" s="47" t="s">
        <v>141</v>
      </c>
      <c r="C68" s="13" t="s">
        <v>143</v>
      </c>
      <c r="D68" s="14">
        <v>218</v>
      </c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13">
        <f t="shared" ref="Q68" si="24">SUM(E68:O68)</f>
        <v>0</v>
      </c>
      <c r="R68" s="14">
        <f t="shared" ref="R68" si="25">Q68*D68</f>
        <v>0</v>
      </c>
      <c r="S68" s="46" t="s">
        <v>133</v>
      </c>
      <c r="T68" s="42">
        <v>8</v>
      </c>
      <c r="U68" s="39">
        <f t="shared" si="22"/>
        <v>0</v>
      </c>
      <c r="W68" s="43">
        <v>0.57999999999999996</v>
      </c>
      <c r="X68" s="44">
        <f t="shared" si="23"/>
        <v>375.86206896551727</v>
      </c>
    </row>
    <row r="69" spans="1:29" x14ac:dyDescent="0.3">
      <c r="A69" s="19">
        <v>46</v>
      </c>
      <c r="B69" s="13" t="s">
        <v>144</v>
      </c>
      <c r="C69" s="13" t="s">
        <v>154</v>
      </c>
      <c r="D69" s="14">
        <v>264</v>
      </c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13">
        <f t="shared" ref="Q69:Q72" si="26">SUM(E69:O69)</f>
        <v>0</v>
      </c>
      <c r="R69" s="14">
        <f t="shared" ref="R69:R72" si="27">Q69*D69</f>
        <v>0</v>
      </c>
      <c r="S69" s="46" t="s">
        <v>133</v>
      </c>
      <c r="T69" s="42">
        <v>13</v>
      </c>
      <c r="U69" s="39">
        <f t="shared" si="22"/>
        <v>0</v>
      </c>
      <c r="W69" s="43">
        <v>0.75</v>
      </c>
      <c r="X69" s="44">
        <f t="shared" si="23"/>
        <v>352</v>
      </c>
      <c r="AC69" s="5"/>
    </row>
    <row r="70" spans="1:29" x14ac:dyDescent="0.3">
      <c r="A70" s="19">
        <v>47</v>
      </c>
      <c r="B70" s="13" t="s">
        <v>145</v>
      </c>
      <c r="C70" s="13" t="s">
        <v>155</v>
      </c>
      <c r="D70" s="14">
        <v>254</v>
      </c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13">
        <f t="shared" si="26"/>
        <v>0</v>
      </c>
      <c r="R70" s="14">
        <f t="shared" si="27"/>
        <v>0</v>
      </c>
      <c r="S70" s="46" t="s">
        <v>133</v>
      </c>
      <c r="T70" s="42">
        <v>12</v>
      </c>
      <c r="U70" s="39">
        <f t="shared" si="22"/>
        <v>0</v>
      </c>
      <c r="W70" s="43">
        <v>0.62</v>
      </c>
      <c r="X70" s="44">
        <f t="shared" si="23"/>
        <v>409.67741935483872</v>
      </c>
      <c r="AC70" s="5"/>
    </row>
    <row r="71" spans="1:29" x14ac:dyDescent="0.3">
      <c r="A71" s="19">
        <v>48</v>
      </c>
      <c r="B71" s="13" t="s">
        <v>146</v>
      </c>
      <c r="C71" s="13" t="s">
        <v>157</v>
      </c>
      <c r="D71" s="14">
        <v>244</v>
      </c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13">
        <f t="shared" si="26"/>
        <v>0</v>
      </c>
      <c r="R71" s="14">
        <f t="shared" si="27"/>
        <v>0</v>
      </c>
      <c r="S71" s="46" t="s">
        <v>133</v>
      </c>
      <c r="T71" s="42">
        <v>11</v>
      </c>
      <c r="U71" s="39">
        <f t="shared" si="22"/>
        <v>0</v>
      </c>
      <c r="W71" s="43">
        <v>0.48</v>
      </c>
      <c r="X71" s="44">
        <f>D71/W71</f>
        <v>508.33333333333337</v>
      </c>
      <c r="AC71" s="5"/>
    </row>
    <row r="72" spans="1:29" x14ac:dyDescent="0.3">
      <c r="A72" s="19">
        <v>49</v>
      </c>
      <c r="B72" s="13" t="s">
        <v>147</v>
      </c>
      <c r="C72" s="13" t="s">
        <v>160</v>
      </c>
      <c r="D72" s="14">
        <v>234</v>
      </c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13">
        <f t="shared" si="26"/>
        <v>0</v>
      </c>
      <c r="R72" s="14">
        <f t="shared" si="27"/>
        <v>0</v>
      </c>
      <c r="S72" s="46" t="s">
        <v>133</v>
      </c>
      <c r="T72" s="42">
        <v>10</v>
      </c>
      <c r="U72" s="39">
        <f t="shared" si="22"/>
        <v>0</v>
      </c>
      <c r="W72" s="43">
        <v>0.43</v>
      </c>
      <c r="X72" s="44">
        <f>D72/W72</f>
        <v>544.18604651162786</v>
      </c>
      <c r="AC72" s="5"/>
    </row>
    <row r="73" spans="1:29" x14ac:dyDescent="0.3">
      <c r="A73" s="19"/>
      <c r="B73" s="38" t="s">
        <v>148</v>
      </c>
      <c r="C73" s="13"/>
      <c r="D73" s="14">
        <v>980</v>
      </c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13">
        <f>SUM(E73:O73)*4</f>
        <v>0</v>
      </c>
      <c r="R73" s="14">
        <f>Q73*D73/4</f>
        <v>0</v>
      </c>
      <c r="T73" s="42">
        <v>46</v>
      </c>
      <c r="U73" s="39">
        <f>T73*Q73/4</f>
        <v>0</v>
      </c>
      <c r="W73" s="45">
        <f>SUM(W69:W72)</f>
        <v>2.2800000000000002</v>
      </c>
      <c r="X73" s="44">
        <f>D73/W73</f>
        <v>429.82456140350871</v>
      </c>
    </row>
    <row r="74" spans="1:29" x14ac:dyDescent="0.3">
      <c r="A74" s="19">
        <v>50</v>
      </c>
      <c r="B74" s="13" t="s">
        <v>149</v>
      </c>
      <c r="C74" s="13" t="s">
        <v>161</v>
      </c>
      <c r="D74" s="14">
        <v>224</v>
      </c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13">
        <f t="shared" ref="Q74:Q77" si="28">SUM(E74:O74)</f>
        <v>0</v>
      </c>
      <c r="R74" s="14">
        <f t="shared" ref="R74:R77" si="29">Q74*D74</f>
        <v>0</v>
      </c>
      <c r="S74" s="46" t="s">
        <v>133</v>
      </c>
      <c r="T74" s="42">
        <v>9</v>
      </c>
      <c r="U74" s="39">
        <f t="shared" si="22"/>
        <v>0</v>
      </c>
      <c r="W74" s="43">
        <v>0.45</v>
      </c>
      <c r="X74" s="44">
        <f t="shared" ref="X74:X75" si="30">D74/W74</f>
        <v>497.77777777777777</v>
      </c>
    </row>
    <row r="75" spans="1:29" x14ac:dyDescent="0.3">
      <c r="A75" s="19">
        <v>51</v>
      </c>
      <c r="B75" s="13" t="s">
        <v>151</v>
      </c>
      <c r="C75" s="13" t="s">
        <v>156</v>
      </c>
      <c r="D75" s="14">
        <v>214</v>
      </c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13">
        <f t="shared" si="28"/>
        <v>0</v>
      </c>
      <c r="R75" s="14">
        <f t="shared" si="29"/>
        <v>0</v>
      </c>
      <c r="S75" s="46" t="s">
        <v>133</v>
      </c>
      <c r="T75" s="42">
        <v>9</v>
      </c>
      <c r="U75" s="39">
        <f t="shared" si="22"/>
        <v>0</v>
      </c>
      <c r="W75" s="43">
        <v>0.38</v>
      </c>
      <c r="X75" s="44">
        <f t="shared" si="30"/>
        <v>563.15789473684208</v>
      </c>
    </row>
    <row r="76" spans="1:29" x14ac:dyDescent="0.3">
      <c r="A76" s="19">
        <v>52</v>
      </c>
      <c r="B76" s="13" t="s">
        <v>152</v>
      </c>
      <c r="C76" s="13" t="s">
        <v>158</v>
      </c>
      <c r="D76" s="14">
        <v>204</v>
      </c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13">
        <f t="shared" si="28"/>
        <v>0</v>
      </c>
      <c r="R76" s="14">
        <f t="shared" si="29"/>
        <v>0</v>
      </c>
      <c r="S76" s="46" t="s">
        <v>133</v>
      </c>
      <c r="T76" s="42">
        <v>8</v>
      </c>
      <c r="U76" s="39">
        <f t="shared" si="22"/>
        <v>0</v>
      </c>
      <c r="W76" s="43">
        <v>0.28999999999999998</v>
      </c>
      <c r="X76" s="44">
        <f>D76/W76</f>
        <v>703.44827586206907</v>
      </c>
    </row>
    <row r="77" spans="1:29" x14ac:dyDescent="0.3">
      <c r="A77" s="19">
        <v>53</v>
      </c>
      <c r="B77" s="13" t="s">
        <v>153</v>
      </c>
      <c r="C77" s="13" t="s">
        <v>159</v>
      </c>
      <c r="D77" s="14">
        <v>194</v>
      </c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13">
        <f t="shared" si="28"/>
        <v>0</v>
      </c>
      <c r="R77" s="14">
        <f t="shared" si="29"/>
        <v>0</v>
      </c>
      <c r="S77" s="46" t="s">
        <v>133</v>
      </c>
      <c r="T77" s="42">
        <v>8</v>
      </c>
      <c r="U77" s="39">
        <f t="shared" si="22"/>
        <v>0</v>
      </c>
      <c r="W77" s="43">
        <v>0.26</v>
      </c>
      <c r="X77" s="44">
        <f>D77/W77</f>
        <v>746.15384615384608</v>
      </c>
    </row>
    <row r="78" spans="1:29" x14ac:dyDescent="0.3">
      <c r="A78" s="19"/>
      <c r="B78" s="38" t="s">
        <v>150</v>
      </c>
      <c r="C78" s="13"/>
      <c r="D78" s="14">
        <v>820</v>
      </c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13">
        <f>SUM(E78:O78)*4</f>
        <v>0</v>
      </c>
      <c r="R78" s="14">
        <f>Q78*D78/4</f>
        <v>0</v>
      </c>
      <c r="T78" s="42">
        <v>34</v>
      </c>
      <c r="U78" s="39">
        <f>T78*Q78/4</f>
        <v>0</v>
      </c>
      <c r="W78" s="45">
        <f>SUM(W74:W77)</f>
        <v>1.3800000000000001</v>
      </c>
      <c r="X78" s="44">
        <f>D78/W78</f>
        <v>594.20289855072463</v>
      </c>
    </row>
    <row r="79" spans="1:29" x14ac:dyDescent="0.3">
      <c r="A79" s="19"/>
      <c r="B79" s="15" t="s">
        <v>111</v>
      </c>
      <c r="C79" s="13"/>
      <c r="D79" s="14">
        <v>330</v>
      </c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13">
        <f>SUM(E79:O79)*3</f>
        <v>0</v>
      </c>
      <c r="R79" s="14">
        <f>Q79*D79/3</f>
        <v>0</v>
      </c>
      <c r="T79" s="42">
        <f>T38+T41+T44</f>
        <v>7</v>
      </c>
      <c r="U79" s="39">
        <f>T79*Q79/3</f>
        <v>0</v>
      </c>
      <c r="W79" s="43">
        <f>W38+W41+W44</f>
        <v>0.4</v>
      </c>
      <c r="X79" s="44">
        <f t="shared" si="8"/>
        <v>825</v>
      </c>
    </row>
    <row r="80" spans="1:29" x14ac:dyDescent="0.3">
      <c r="B80" s="15" t="s">
        <v>112</v>
      </c>
      <c r="C80" s="13"/>
      <c r="D80" s="14">
        <v>430</v>
      </c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13">
        <f>SUM(E80:O80)*3</f>
        <v>0</v>
      </c>
      <c r="R80" s="14">
        <f>Q80*D80/3</f>
        <v>0</v>
      </c>
      <c r="T80" s="42">
        <f>T39+T42+T45</f>
        <v>12.5</v>
      </c>
      <c r="U80" s="39">
        <f>T80*Q80/3</f>
        <v>0</v>
      </c>
      <c r="W80" s="43">
        <f>W39+W42+W45</f>
        <v>0.60000000000000009</v>
      </c>
      <c r="X80" s="44">
        <f t="shared" si="8"/>
        <v>716.66666666666652</v>
      </c>
    </row>
    <row r="81" spans="2:21" x14ac:dyDescent="0.3">
      <c r="B81" s="31"/>
      <c r="C81" s="32">
        <f>U81</f>
        <v>0</v>
      </c>
      <c r="D81" s="32" t="s">
        <v>79</v>
      </c>
      <c r="E81" s="52" t="s">
        <v>12</v>
      </c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4"/>
      <c r="Q81" s="15">
        <f>SUM(Q10:Q80)</f>
        <v>0</v>
      </c>
      <c r="R81" s="16">
        <f>SUM(R10:R80)</f>
        <v>0</v>
      </c>
      <c r="T81" s="42"/>
      <c r="U81" s="39">
        <f>SUM(U10:U80)</f>
        <v>0</v>
      </c>
    </row>
    <row r="82" spans="2:21" x14ac:dyDescent="0.3">
      <c r="B82" s="17" t="s">
        <v>65</v>
      </c>
      <c r="P82" s="18" t="s">
        <v>66</v>
      </c>
    </row>
    <row r="83" spans="2:21" x14ac:dyDescent="0.3">
      <c r="D83" s="5"/>
    </row>
    <row r="84" spans="2:21" x14ac:dyDescent="0.3">
      <c r="B84" s="33" t="s">
        <v>113</v>
      </c>
      <c r="C84" s="34" t="s">
        <v>114</v>
      </c>
    </row>
    <row r="85" spans="2:21" x14ac:dyDescent="0.3">
      <c r="C85" s="1" t="s">
        <v>115</v>
      </c>
    </row>
  </sheetData>
  <sheetProtection algorithmName="SHA-512" hashValue="4HKCs8NwtNynlP4aN2c+mBcOAVcH0JqdBJAptofIfiU0gTa0Ypad1MR0+XIoTk0j02mShLBWN7Q0re/q62ZSiA==" saltValue="/N7RXIEfaVZTI7AzbxgwQw==" spinCount="100000" sheet="1" insertColumns="0" insertRows="0" insertHyperlinks="0" deleteColumns="0" deleteRows="0" sort="0" autoFilter="0" pivotTables="0"/>
  <mergeCells count="1">
    <mergeCell ref="E81:P81"/>
  </mergeCells>
  <hyperlinks>
    <hyperlink ref="Q4" r:id="rId1" xr:uid="{00000000-0004-0000-0100-000000000000}"/>
    <hyperlink ref="Q5" r:id="rId2" xr:uid="{00000000-0004-0000-0100-000001000000}"/>
  </hyperlinks>
  <printOptions horizontalCentered="1"/>
  <pageMargins left="0.70866141732283472" right="0.70866141732283472" top="0.55118110236220474" bottom="0.55118110236220474" header="0.31496062992125984" footer="0.31496062992125984"/>
  <pageSetup paperSize="9" fitToHeight="0" orientation="landscape" r:id="rId3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H&amp;W Information</vt:lpstr>
      <vt:lpstr>H&amp;W Volumes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Bonev</cp:lastModifiedBy>
  <cp:lastPrinted>2018-02-14T09:37:17Z</cp:lastPrinted>
  <dcterms:created xsi:type="dcterms:W3CDTF">2017-10-10T10:28:36Z</dcterms:created>
  <dcterms:modified xsi:type="dcterms:W3CDTF">2026-03-17T12:30:08Z</dcterms:modified>
</cp:coreProperties>
</file>