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WALLTOPIA\Sales\ORDER LIST FOR HOLDS\360\"/>
    </mc:Choice>
  </mc:AlternateContent>
  <xr:revisionPtr revIDLastSave="0" documentId="13_ncr:1_{579E2E54-BBC0-42CA-9C5D-24BB1CA6A44B}" xr6:coauthVersionLast="36" xr6:coauthVersionMax="47" xr10:uidLastSave="{00000000-0000-0000-0000-000000000000}"/>
  <workbookProtection workbookAlgorithmName="SHA-512" workbookHashValue="93JgI+pjpv7gIrWOujRp1uCboa/G02d6un3vSPaTmi31z2auIsElgplXgvnpKidjHYIVPJMEOdYsFVl3cUkglg==" workbookSaltValue="YJhbEgtTpfK/3M4t4+kjQA==" workbookSpinCount="100000" lockStructure="1"/>
  <bookViews>
    <workbookView xWindow="0" yWindow="0" windowWidth="23040" windowHeight="8940" tabRatio="776" activeTab="1" xr2:uid="{00000000-000D-0000-FFFF-FFFF00000000}"/>
  </bookViews>
  <sheets>
    <sheet name="Summary of order" sheetId="11" r:id="rId1"/>
    <sheet name="Lynx WOODEN HOLDS" sheetId="25" r:id="rId2"/>
    <sheet name="PROD. Lynx Woodholds" sheetId="26" state="hidden" r:id="rId3"/>
    <sheet name="PACK. Lynx WOODHOLDS" sheetId="27" state="hidden" r:id="rId4"/>
    <sheet name="Lynx PLYWOOD" sheetId="5" r:id="rId5"/>
    <sheet name="PROD. lynx plywood" sheetId="7" state="hidden" r:id="rId6"/>
    <sheet name="PACK. lynx plywood" sheetId="18" state="hidden" r:id="rId7"/>
    <sheet name="Lynx GRP" sheetId="15" r:id="rId8"/>
    <sheet name="PROD. lynx GRP" sheetId="16" state="hidden" r:id="rId9"/>
    <sheet name="PACK. lynx grp" sheetId="12" state="hidden" r:id="rId10"/>
    <sheet name="Lynx PE" sheetId="31" r:id="rId11"/>
    <sheet name="PROD. Lynx PE" sheetId="32" state="hidden" r:id="rId12"/>
    <sheet name="PACK. lynx PE" sheetId="33" state="hidden" r:id="rId13"/>
    <sheet name="Lynx PU" sheetId="19" r:id="rId14"/>
    <sheet name="PROD. lynx PU" sheetId="20" state="hidden" r:id="rId15"/>
    <sheet name="PACK. lynx PU" sheetId="21" state="hidden" r:id="rId16"/>
    <sheet name="LYNX accessories" sheetId="23" r:id="rId17"/>
    <sheet name="Uvoz za Vasco" sheetId="22" state="hidden" r:id="rId18"/>
    <sheet name="PAKIRANJE   (2)" sheetId="29" state="hidden" r:id="rId19"/>
    <sheet name="PACK. Lynx ACCESSORIES" sheetId="24" state="hidden" r:id="rId20"/>
    <sheet name="sum lynx" sheetId="9" state="hidden" r:id="rId21"/>
  </sheets>
  <definedNames>
    <definedName name="_xlnm._FilterDatabase" localSheetId="16" hidden="1">'LYNX accessories'!$C$5:$M$11</definedName>
    <definedName name="_xlnm._FilterDatabase" localSheetId="7" hidden="1">'Lynx GRP'!$AE$8:$AF$51</definedName>
    <definedName name="_xlnm._FilterDatabase" localSheetId="10" hidden="1">'Lynx PE'!$AF$8:$AG$32</definedName>
    <definedName name="_xlnm._FilterDatabase" localSheetId="4" hidden="1">'Lynx PLYWOOD'!$AC$8:$AD$74</definedName>
    <definedName name="_xlnm._FilterDatabase" localSheetId="13" hidden="1">'Lynx PU'!$V$8:$W$28</definedName>
    <definedName name="_xlnm._FilterDatabase" localSheetId="1" hidden="1">'Lynx WOODEN HOLDS'!$AB$8:$AC$33</definedName>
    <definedName name="_xlnm._FilterDatabase" localSheetId="9" hidden="1">'PACK. lynx grp'!$R$3:$R$23</definedName>
    <definedName name="_xlnm._FilterDatabase" localSheetId="12" hidden="1">'PACK. lynx PE'!$W$3:$W$17</definedName>
    <definedName name="_xlnm._FilterDatabase" localSheetId="6" hidden="1">'PACK. lynx plywood'!$R$2:$R$70</definedName>
    <definedName name="_xlnm._FilterDatabase" localSheetId="15" hidden="1">'PACK. lynx PU'!$N$2:$N$19</definedName>
    <definedName name="_xlnm._FilterDatabase" localSheetId="3" hidden="1">'PACK. Lynx WOODHOLDS'!$R$2:$R$22</definedName>
    <definedName name="_xlnm._FilterDatabase" localSheetId="8" hidden="1">'PROD. lynx GRP'!$U$5:$W$21</definedName>
    <definedName name="_xlnm._FilterDatabase" localSheetId="11" hidden="1">'PROD. Lynx PE'!$W$5:$Y$27</definedName>
    <definedName name="_xlnm._FilterDatabase" localSheetId="5" hidden="1">'PROD. lynx plywood'!$Q$5:$S$69</definedName>
    <definedName name="_xlnm._FilterDatabase" localSheetId="14" hidden="1">'PROD. lynx PU'!$M$5:$O$21</definedName>
    <definedName name="_xlnm._FilterDatabase" localSheetId="2" hidden="1">'PROD. Lynx Woodholds'!$P$5:$Q$25</definedName>
    <definedName name="_xlnm._FilterDatabase" localSheetId="17" hidden="1">'Uvoz za Vasco'!$A$14:$J$1748</definedName>
    <definedName name="_xlnm.Print_Area" localSheetId="9">'PACK. lynx grp'!$A$2:$R$23</definedName>
    <definedName name="_xlnm.Print_Area" localSheetId="12">'PACK. lynx PE'!$A$2:$W$17</definedName>
    <definedName name="_xlnm.Print_Area" localSheetId="6">'PACK. lynx plywood'!$A$1:$R$70</definedName>
    <definedName name="_xlnm.Print_Area" localSheetId="15">'PACK. lynx PU'!$A$1:$N$23</definedName>
    <definedName name="_xlnm.Print_Area" localSheetId="3">'PACK. Lynx WOODHOLDS'!$A$1:$R$26</definedName>
    <definedName name="_xlnm.Print_Area" localSheetId="18">'PAKIRANJE   (2)'!$A$1:$K$36</definedName>
    <definedName name="_xlnm.Print_Area" localSheetId="8">'PROD. lynx GRP'!$A$1:$W$21</definedName>
    <definedName name="_xlnm.Print_Area" localSheetId="11">'PROD. Lynx PE'!$A$1:$Y$15</definedName>
    <definedName name="_xlnm.Print_Area" localSheetId="5">'PROD. lynx plywood'!$A$1:$S$69</definedName>
    <definedName name="_xlnm.Print_Area" localSheetId="14">'PROD. lynx PU'!$A$1:$N$21</definedName>
    <definedName name="_xlnm.Print_Area" localSheetId="2">'PROD. Lynx Woodholds'!$A$1:$Q$25</definedName>
    <definedName name="_xlnm.Print_Titles" localSheetId="9">'PACK. lynx grp'!$2:$3</definedName>
    <definedName name="_xlnm.Print_Titles" localSheetId="12">'PACK. lynx PE'!$3:$3</definedName>
    <definedName name="_xlnm.Print_Titles" localSheetId="6">'PACK. lynx plywood'!$1:$2</definedName>
    <definedName name="_xlnm.Print_Titles" localSheetId="15">'PACK. lynx PU'!$1:$2</definedName>
    <definedName name="_xlnm.Print_Titles" localSheetId="3">'PACK. Lynx WOODHOLDS'!$1:$2</definedName>
    <definedName name="_xlnm.Print_Titles" localSheetId="8">'PROD. lynx GRP'!$3:$5</definedName>
    <definedName name="_xlnm.Print_Titles" localSheetId="11">'PROD. Lynx PE'!$4:$5</definedName>
    <definedName name="_xlnm.Print_Titles" localSheetId="5">'PROD. lynx plywood'!$3:$5</definedName>
    <definedName name="_xlnm.Print_Titles" localSheetId="14">'PROD. lynx PU'!$3:$5</definedName>
    <definedName name="_xlnm.Print_Titles" localSheetId="2">'PROD. Lynx Woodholds'!$3:$5</definedName>
  </definedNames>
  <calcPr calcId="191029"/>
  <fileRecoveryPr autoRecover="0"/>
</workbook>
</file>

<file path=xl/calcChain.xml><?xml version="1.0" encoding="utf-8"?>
<calcChain xmlns="http://schemas.openxmlformats.org/spreadsheetml/2006/main">
  <c r="C7" i="32" l="1"/>
  <c r="C8" i="32"/>
  <c r="C9" i="32"/>
  <c r="C10" i="32"/>
  <c r="C11" i="32"/>
  <c r="C12" i="32"/>
  <c r="C13" i="32"/>
  <c r="C14" i="32"/>
  <c r="C15" i="32"/>
  <c r="C16" i="32"/>
  <c r="C17" i="32"/>
  <c r="C18" i="32"/>
  <c r="C19" i="32"/>
  <c r="C20" i="32"/>
  <c r="C21" i="32"/>
  <c r="C22" i="32"/>
  <c r="C23" i="32"/>
  <c r="C24" i="32"/>
  <c r="C25" i="32"/>
  <c r="C26" i="32"/>
  <c r="C27" i="32"/>
  <c r="C6" i="32"/>
  <c r="A7" i="32"/>
  <c r="B7" i="32"/>
  <c r="D7" i="32"/>
  <c r="E7" i="32"/>
  <c r="F7" i="32"/>
  <c r="G7" i="32"/>
  <c r="H7" i="32"/>
  <c r="I7" i="32"/>
  <c r="J7" i="32"/>
  <c r="K7" i="32"/>
  <c r="L7" i="32"/>
  <c r="M7" i="32"/>
  <c r="N7" i="32"/>
  <c r="O7" i="32"/>
  <c r="P7" i="32"/>
  <c r="Q7" i="32"/>
  <c r="R7" i="32"/>
  <c r="S7" i="32"/>
  <c r="T7" i="32"/>
  <c r="U7" i="32"/>
  <c r="V7" i="32"/>
  <c r="W7" i="32"/>
  <c r="X7" i="32"/>
  <c r="Y7" i="32"/>
  <c r="A9" i="32"/>
  <c r="B9" i="32"/>
  <c r="D9" i="32"/>
  <c r="W9" i="32" s="1"/>
  <c r="E9" i="32"/>
  <c r="F9" i="32"/>
  <c r="G9" i="32"/>
  <c r="H9" i="32"/>
  <c r="I9" i="32"/>
  <c r="J9" i="32"/>
  <c r="K9" i="32"/>
  <c r="L9" i="32"/>
  <c r="M9" i="32"/>
  <c r="N9" i="32"/>
  <c r="O9" i="32"/>
  <c r="P9" i="32"/>
  <c r="Q9" i="32"/>
  <c r="R9" i="32"/>
  <c r="S9" i="32"/>
  <c r="T9" i="32"/>
  <c r="U9" i="32"/>
  <c r="V9" i="32"/>
  <c r="A10" i="32"/>
  <c r="B10" i="32"/>
  <c r="D10" i="32"/>
  <c r="E10" i="32"/>
  <c r="F10" i="32"/>
  <c r="G10" i="32"/>
  <c r="H10" i="32"/>
  <c r="I10" i="32"/>
  <c r="J10" i="32"/>
  <c r="K10" i="32"/>
  <c r="L10" i="32"/>
  <c r="M10" i="32"/>
  <c r="N10" i="32"/>
  <c r="O10" i="32"/>
  <c r="P10" i="32"/>
  <c r="Q10" i="32"/>
  <c r="R10" i="32"/>
  <c r="S10" i="32"/>
  <c r="T10" i="32"/>
  <c r="U10" i="32"/>
  <c r="V10" i="32"/>
  <c r="A11" i="32"/>
  <c r="B11" i="32"/>
  <c r="D11" i="32"/>
  <c r="E11" i="32"/>
  <c r="F11" i="32"/>
  <c r="G11" i="32"/>
  <c r="H11" i="32"/>
  <c r="I11" i="32"/>
  <c r="J11" i="32"/>
  <c r="K11" i="32"/>
  <c r="L11" i="32"/>
  <c r="M11" i="32"/>
  <c r="N11" i="32"/>
  <c r="O11" i="32"/>
  <c r="P11" i="32"/>
  <c r="Q11" i="32"/>
  <c r="R11" i="32"/>
  <c r="S11" i="32"/>
  <c r="T11" i="32"/>
  <c r="U11" i="32"/>
  <c r="V11" i="32"/>
  <c r="A12" i="32"/>
  <c r="B12" i="32"/>
  <c r="D12" i="32"/>
  <c r="E12" i="32"/>
  <c r="F12" i="32"/>
  <c r="G12" i="32"/>
  <c r="H12" i="32"/>
  <c r="I12" i="32"/>
  <c r="J12" i="32"/>
  <c r="K12" i="32"/>
  <c r="L12" i="32"/>
  <c r="M12" i="32"/>
  <c r="N12" i="32"/>
  <c r="O12" i="32"/>
  <c r="P12" i="32"/>
  <c r="Q12" i="32"/>
  <c r="R12" i="32"/>
  <c r="S12" i="32"/>
  <c r="T12" i="32"/>
  <c r="W12" i="32" s="1"/>
  <c r="U12" i="32"/>
  <c r="V12" i="32"/>
  <c r="A13" i="32"/>
  <c r="B13" i="32"/>
  <c r="D13" i="32"/>
  <c r="E13" i="32"/>
  <c r="F13" i="32"/>
  <c r="G13" i="32"/>
  <c r="H13" i="32"/>
  <c r="I13" i="32"/>
  <c r="J13" i="32"/>
  <c r="K13" i="32"/>
  <c r="L13" i="32"/>
  <c r="M13" i="32"/>
  <c r="N13" i="32"/>
  <c r="O13" i="32"/>
  <c r="P13" i="32"/>
  <c r="Q13" i="32"/>
  <c r="R13" i="32"/>
  <c r="S13" i="32"/>
  <c r="T13" i="32"/>
  <c r="U13" i="32"/>
  <c r="V13" i="32"/>
  <c r="W13" i="32" s="1"/>
  <c r="A14" i="32"/>
  <c r="B14" i="32"/>
  <c r="D14" i="32"/>
  <c r="E14" i="32"/>
  <c r="F14" i="32"/>
  <c r="G14" i="32"/>
  <c r="H14" i="32"/>
  <c r="I14" i="32"/>
  <c r="J14" i="32"/>
  <c r="K14" i="32"/>
  <c r="L14" i="32"/>
  <c r="M14" i="32"/>
  <c r="N14" i="32"/>
  <c r="O14" i="32"/>
  <c r="P14" i="32"/>
  <c r="Q14" i="32"/>
  <c r="R14" i="32"/>
  <c r="S14" i="32"/>
  <c r="T14" i="32"/>
  <c r="U14" i="32"/>
  <c r="V14" i="32"/>
  <c r="W14" i="32" s="1"/>
  <c r="A15" i="32"/>
  <c r="B15" i="32"/>
  <c r="D15" i="32"/>
  <c r="E15" i="32"/>
  <c r="F15" i="32"/>
  <c r="G15" i="32"/>
  <c r="H15" i="32"/>
  <c r="I15" i="32"/>
  <c r="J15" i="32"/>
  <c r="K15" i="32"/>
  <c r="L15" i="32"/>
  <c r="M15" i="32"/>
  <c r="N15" i="32"/>
  <c r="O15" i="32"/>
  <c r="P15" i="32"/>
  <c r="Q15" i="32"/>
  <c r="R15" i="32"/>
  <c r="S15" i="32"/>
  <c r="T15" i="32"/>
  <c r="U15" i="32"/>
  <c r="V15" i="32"/>
  <c r="A16" i="32"/>
  <c r="B16" i="32"/>
  <c r="D16" i="32"/>
  <c r="E16" i="32"/>
  <c r="F16" i="32"/>
  <c r="G16" i="32"/>
  <c r="H16" i="32"/>
  <c r="I16" i="32"/>
  <c r="J16" i="32"/>
  <c r="K16" i="32"/>
  <c r="L16" i="32"/>
  <c r="M16" i="32"/>
  <c r="N16" i="32"/>
  <c r="O16" i="32"/>
  <c r="P16" i="32"/>
  <c r="Q16" i="32"/>
  <c r="R16" i="32"/>
  <c r="S16" i="32"/>
  <c r="T16" i="32"/>
  <c r="U16" i="32"/>
  <c r="V16" i="32"/>
  <c r="W16" i="32" s="1"/>
  <c r="A17" i="32"/>
  <c r="B17" i="32"/>
  <c r="D17" i="32"/>
  <c r="E17" i="32"/>
  <c r="F17" i="32"/>
  <c r="G17" i="32"/>
  <c r="H17" i="32"/>
  <c r="I17" i="32"/>
  <c r="J17" i="32"/>
  <c r="K17" i="32"/>
  <c r="L17" i="32"/>
  <c r="M17" i="32"/>
  <c r="N17" i="32"/>
  <c r="O17" i="32"/>
  <c r="P17" i="32"/>
  <c r="Q17" i="32"/>
  <c r="R17" i="32"/>
  <c r="S17" i="32"/>
  <c r="T17" i="32"/>
  <c r="U17" i="32"/>
  <c r="W17" i="32" s="1"/>
  <c r="V17" i="32"/>
  <c r="A18" i="32"/>
  <c r="B18" i="32"/>
  <c r="D18" i="32"/>
  <c r="E18" i="32"/>
  <c r="F18" i="32"/>
  <c r="G18" i="32"/>
  <c r="H18" i="32"/>
  <c r="I18" i="32"/>
  <c r="J18" i="32"/>
  <c r="K18" i="32"/>
  <c r="L18" i="32"/>
  <c r="M18" i="32"/>
  <c r="N18" i="32"/>
  <c r="O18" i="32"/>
  <c r="P18" i="32"/>
  <c r="Q18" i="32"/>
  <c r="R18" i="32"/>
  <c r="S18" i="32"/>
  <c r="T18" i="32"/>
  <c r="U18" i="32"/>
  <c r="V18" i="32"/>
  <c r="W18" i="32" s="1"/>
  <c r="A19" i="32"/>
  <c r="B19" i="32"/>
  <c r="D19" i="32"/>
  <c r="E19" i="32"/>
  <c r="F19" i="32"/>
  <c r="G19" i="32"/>
  <c r="H19" i="32"/>
  <c r="I19" i="32"/>
  <c r="J19" i="32"/>
  <c r="K19" i="32"/>
  <c r="L19" i="32"/>
  <c r="M19" i="32"/>
  <c r="N19" i="32"/>
  <c r="O19" i="32"/>
  <c r="P19" i="32"/>
  <c r="Q19" i="32"/>
  <c r="R19" i="32"/>
  <c r="S19" i="32"/>
  <c r="T19" i="32"/>
  <c r="U19" i="32"/>
  <c r="V19" i="32"/>
  <c r="A20" i="32"/>
  <c r="B20" i="32"/>
  <c r="D20" i="32"/>
  <c r="E20" i="32"/>
  <c r="F20" i="32"/>
  <c r="G20" i="32"/>
  <c r="H20" i="32"/>
  <c r="I20" i="32"/>
  <c r="J20" i="32"/>
  <c r="K20" i="32"/>
  <c r="L20" i="32"/>
  <c r="M20" i="32"/>
  <c r="N20" i="32"/>
  <c r="O20" i="32"/>
  <c r="P20" i="32"/>
  <c r="Q20" i="32"/>
  <c r="R20" i="32"/>
  <c r="S20" i="32"/>
  <c r="W20" i="32" s="1"/>
  <c r="T20" i="32"/>
  <c r="U20" i="32"/>
  <c r="V20" i="32"/>
  <c r="A21" i="32"/>
  <c r="B21" i="32"/>
  <c r="D21" i="32"/>
  <c r="E21" i="32"/>
  <c r="F21" i="32"/>
  <c r="G21" i="32"/>
  <c r="H21" i="32"/>
  <c r="I21" i="32"/>
  <c r="J21" i="32"/>
  <c r="K21" i="32"/>
  <c r="L21" i="32"/>
  <c r="M21" i="32"/>
  <c r="N21" i="32"/>
  <c r="O21" i="32"/>
  <c r="P21" i="32"/>
  <c r="Q21" i="32"/>
  <c r="R21" i="32"/>
  <c r="S21" i="32"/>
  <c r="T21" i="32"/>
  <c r="U21" i="32"/>
  <c r="V21" i="32"/>
  <c r="W21" i="32" s="1"/>
  <c r="A22" i="32"/>
  <c r="B22" i="32"/>
  <c r="D22" i="32"/>
  <c r="E22" i="32"/>
  <c r="F22" i="32"/>
  <c r="G22" i="32"/>
  <c r="H22" i="32"/>
  <c r="I22" i="32"/>
  <c r="J22" i="32"/>
  <c r="K22" i="32"/>
  <c r="L22" i="32"/>
  <c r="M22" i="32"/>
  <c r="N22" i="32"/>
  <c r="O22" i="32"/>
  <c r="P22" i="32"/>
  <c r="Q22" i="32"/>
  <c r="R22" i="32"/>
  <c r="S22" i="32"/>
  <c r="T22" i="32"/>
  <c r="U22" i="32"/>
  <c r="W22" i="32" s="1"/>
  <c r="V22" i="32"/>
  <c r="A23" i="32"/>
  <c r="B23" i="32"/>
  <c r="D23" i="32"/>
  <c r="E23" i="32"/>
  <c r="F23" i="32"/>
  <c r="G23" i="32"/>
  <c r="H23" i="32"/>
  <c r="I23" i="32"/>
  <c r="J23" i="32"/>
  <c r="K23" i="32"/>
  <c r="L23" i="32"/>
  <c r="M23" i="32"/>
  <c r="N23" i="32"/>
  <c r="O23" i="32"/>
  <c r="P23" i="32"/>
  <c r="Q23" i="32"/>
  <c r="R23" i="32"/>
  <c r="S23" i="32"/>
  <c r="T23" i="32"/>
  <c r="U23" i="32"/>
  <c r="V23" i="32"/>
  <c r="W23" i="32" s="1"/>
  <c r="A24" i="32"/>
  <c r="B24" i="32"/>
  <c r="D24" i="32"/>
  <c r="E24" i="32"/>
  <c r="F24" i="32"/>
  <c r="G24" i="32"/>
  <c r="H24" i="32"/>
  <c r="I24" i="32"/>
  <c r="J24" i="32"/>
  <c r="K24" i="32"/>
  <c r="L24" i="32"/>
  <c r="M24" i="32"/>
  <c r="N24" i="32"/>
  <c r="O24" i="32"/>
  <c r="P24" i="32"/>
  <c r="Q24" i="32"/>
  <c r="R24" i="32"/>
  <c r="S24" i="32"/>
  <c r="T24" i="32"/>
  <c r="U24" i="32"/>
  <c r="W24" i="32" s="1"/>
  <c r="V24" i="32"/>
  <c r="A25" i="32"/>
  <c r="B25" i="32"/>
  <c r="D25" i="32"/>
  <c r="E25" i="32"/>
  <c r="F25" i="32"/>
  <c r="G25" i="32"/>
  <c r="H25" i="32"/>
  <c r="I25" i="32"/>
  <c r="J25" i="32"/>
  <c r="K25" i="32"/>
  <c r="L25" i="32"/>
  <c r="M25" i="32"/>
  <c r="N25" i="32"/>
  <c r="O25" i="32"/>
  <c r="P25" i="32"/>
  <c r="Q25" i="32"/>
  <c r="R25" i="32"/>
  <c r="S25" i="32"/>
  <c r="T25" i="32"/>
  <c r="W25" i="32" s="1"/>
  <c r="U25" i="32"/>
  <c r="V25" i="32"/>
  <c r="A26" i="32"/>
  <c r="B26" i="32"/>
  <c r="D26" i="32"/>
  <c r="E26" i="32"/>
  <c r="F26" i="32"/>
  <c r="G26" i="32"/>
  <c r="H26" i="32"/>
  <c r="I26" i="32"/>
  <c r="J26" i="32"/>
  <c r="K26" i="32"/>
  <c r="L26" i="32"/>
  <c r="M26" i="32"/>
  <c r="N26" i="32"/>
  <c r="O26" i="32"/>
  <c r="P26" i="32"/>
  <c r="Q26" i="32"/>
  <c r="R26" i="32"/>
  <c r="S26" i="32"/>
  <c r="T26" i="32"/>
  <c r="U26" i="32"/>
  <c r="V26" i="32"/>
  <c r="A27" i="32"/>
  <c r="B27" i="32"/>
  <c r="D27" i="32"/>
  <c r="E27" i="32"/>
  <c r="F27" i="32"/>
  <c r="G27" i="32"/>
  <c r="H27" i="32"/>
  <c r="I27" i="32"/>
  <c r="J27" i="32"/>
  <c r="K27" i="32"/>
  <c r="L27" i="32"/>
  <c r="M27" i="32"/>
  <c r="N27" i="32"/>
  <c r="O27" i="32"/>
  <c r="P27" i="32"/>
  <c r="Q27" i="32"/>
  <c r="R27" i="32"/>
  <c r="S27" i="32"/>
  <c r="T27" i="32"/>
  <c r="U27" i="32"/>
  <c r="V27" i="32"/>
  <c r="A6" i="32"/>
  <c r="A7" i="16"/>
  <c r="B7" i="16"/>
  <c r="C7" i="16"/>
  <c r="D7" i="16"/>
  <c r="E7" i="16"/>
  <c r="F7" i="16"/>
  <c r="G7" i="16"/>
  <c r="H7" i="16"/>
  <c r="I7" i="16"/>
  <c r="J7" i="16"/>
  <c r="K7" i="16"/>
  <c r="L7" i="16"/>
  <c r="M7" i="16"/>
  <c r="N7" i="16"/>
  <c r="O7" i="16"/>
  <c r="P7" i="16"/>
  <c r="Q7" i="16"/>
  <c r="R7" i="16"/>
  <c r="S7" i="16"/>
  <c r="U7" i="16" s="1"/>
  <c r="T7" i="16"/>
  <c r="A8" i="16"/>
  <c r="B8" i="16"/>
  <c r="C8" i="16"/>
  <c r="D8" i="16"/>
  <c r="E8" i="16"/>
  <c r="F8" i="16"/>
  <c r="G8" i="16"/>
  <c r="H8" i="16"/>
  <c r="I8" i="16"/>
  <c r="J8" i="16"/>
  <c r="K8" i="16"/>
  <c r="L8" i="16"/>
  <c r="M8" i="16"/>
  <c r="N8" i="16"/>
  <c r="O8" i="16"/>
  <c r="P8" i="16"/>
  <c r="Q8" i="16"/>
  <c r="R8" i="16"/>
  <c r="S8" i="16"/>
  <c r="T8" i="16"/>
  <c r="A9" i="16"/>
  <c r="B9" i="16"/>
  <c r="C9" i="16"/>
  <c r="D9" i="16"/>
  <c r="E9" i="16"/>
  <c r="F9" i="16"/>
  <c r="G9" i="16"/>
  <c r="U9" i="16" s="1"/>
  <c r="H9" i="16"/>
  <c r="I9" i="16"/>
  <c r="J9" i="16"/>
  <c r="K9" i="16"/>
  <c r="L9" i="16"/>
  <c r="M9" i="16"/>
  <c r="N9" i="16"/>
  <c r="O9" i="16"/>
  <c r="P9" i="16"/>
  <c r="Q9" i="16"/>
  <c r="R9" i="16"/>
  <c r="S9" i="16"/>
  <c r="T9" i="16"/>
  <c r="A10" i="16"/>
  <c r="B10" i="16"/>
  <c r="C10" i="16"/>
  <c r="D10" i="16"/>
  <c r="E10" i="16"/>
  <c r="F10" i="16"/>
  <c r="U10" i="16" s="1"/>
  <c r="G10" i="16"/>
  <c r="H10" i="16"/>
  <c r="I10" i="16"/>
  <c r="J10" i="16"/>
  <c r="K10" i="16"/>
  <c r="L10" i="16"/>
  <c r="M10" i="16"/>
  <c r="N10" i="16"/>
  <c r="O10" i="16"/>
  <c r="P10" i="16"/>
  <c r="Q10" i="16"/>
  <c r="R10" i="16"/>
  <c r="S10" i="16"/>
  <c r="T10" i="16"/>
  <c r="A11" i="16"/>
  <c r="B11" i="16"/>
  <c r="C11" i="16"/>
  <c r="D11" i="16"/>
  <c r="E11" i="16"/>
  <c r="F11" i="16"/>
  <c r="G11" i="16"/>
  <c r="H11" i="16"/>
  <c r="I11" i="16"/>
  <c r="J11" i="16"/>
  <c r="K11" i="16"/>
  <c r="L11" i="16"/>
  <c r="M11" i="16"/>
  <c r="N11" i="16"/>
  <c r="O11" i="16"/>
  <c r="P11" i="16"/>
  <c r="Q11" i="16"/>
  <c r="R11" i="16"/>
  <c r="S11" i="16"/>
  <c r="T11" i="16"/>
  <c r="U11" i="16" s="1"/>
  <c r="A12" i="16"/>
  <c r="B12" i="16"/>
  <c r="C12" i="16"/>
  <c r="D12" i="16"/>
  <c r="E12" i="16"/>
  <c r="F12" i="16"/>
  <c r="G12" i="16"/>
  <c r="H12" i="16"/>
  <c r="I12" i="16"/>
  <c r="J12" i="16"/>
  <c r="K12" i="16"/>
  <c r="L12" i="16"/>
  <c r="M12" i="16"/>
  <c r="N12" i="16"/>
  <c r="O12" i="16"/>
  <c r="P12" i="16"/>
  <c r="Q12" i="16"/>
  <c r="R12" i="16"/>
  <c r="U12" i="16" s="1"/>
  <c r="S12" i="16"/>
  <c r="T12" i="16"/>
  <c r="A13" i="16"/>
  <c r="B13" i="16"/>
  <c r="C13" i="16"/>
  <c r="D13" i="16"/>
  <c r="E13" i="16"/>
  <c r="F13" i="16"/>
  <c r="G13" i="16"/>
  <c r="H13" i="16"/>
  <c r="I13" i="16"/>
  <c r="J13" i="16"/>
  <c r="K13" i="16"/>
  <c r="L13" i="16"/>
  <c r="M13" i="16"/>
  <c r="N13" i="16"/>
  <c r="O13" i="16"/>
  <c r="P13" i="16"/>
  <c r="Q13" i="16"/>
  <c r="R13" i="16"/>
  <c r="S13" i="16"/>
  <c r="T13" i="16"/>
  <c r="U13" i="16" s="1"/>
  <c r="A14" i="16"/>
  <c r="B14" i="16"/>
  <c r="C14" i="16"/>
  <c r="D14" i="16"/>
  <c r="E14" i="16"/>
  <c r="F14" i="16"/>
  <c r="G14" i="16"/>
  <c r="H14" i="16"/>
  <c r="I14" i="16"/>
  <c r="J14" i="16"/>
  <c r="K14" i="16"/>
  <c r="L14" i="16"/>
  <c r="M14" i="16"/>
  <c r="N14" i="16"/>
  <c r="O14" i="16"/>
  <c r="P14" i="16"/>
  <c r="Q14" i="16"/>
  <c r="U14" i="16" s="1"/>
  <c r="R14" i="16"/>
  <c r="S14" i="16"/>
  <c r="T14" i="16"/>
  <c r="A15" i="16"/>
  <c r="B15" i="16"/>
  <c r="C15" i="16"/>
  <c r="D15" i="16"/>
  <c r="E15" i="16"/>
  <c r="F15" i="16"/>
  <c r="G15" i="16"/>
  <c r="H15" i="16"/>
  <c r="I15" i="16"/>
  <c r="J15" i="16"/>
  <c r="K15" i="16"/>
  <c r="L15" i="16"/>
  <c r="M15" i="16"/>
  <c r="N15" i="16"/>
  <c r="O15" i="16"/>
  <c r="P15" i="16"/>
  <c r="Q15" i="16"/>
  <c r="R15" i="16"/>
  <c r="S15" i="16"/>
  <c r="T15" i="16"/>
  <c r="A16" i="16"/>
  <c r="B16" i="16"/>
  <c r="C16" i="16"/>
  <c r="D16" i="16"/>
  <c r="E16" i="16"/>
  <c r="F16" i="16"/>
  <c r="G16" i="16"/>
  <c r="H16" i="16"/>
  <c r="I16" i="16"/>
  <c r="J16" i="16"/>
  <c r="K16" i="16"/>
  <c r="L16" i="16"/>
  <c r="M16" i="16"/>
  <c r="N16" i="16"/>
  <c r="O16" i="16"/>
  <c r="P16" i="16"/>
  <c r="Q16" i="16"/>
  <c r="R16" i="16"/>
  <c r="S16" i="16"/>
  <c r="T16" i="16"/>
  <c r="A17" i="16"/>
  <c r="B17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O17" i="16"/>
  <c r="P17" i="16"/>
  <c r="Q17" i="16"/>
  <c r="R17" i="16"/>
  <c r="S17" i="16"/>
  <c r="T17" i="16"/>
  <c r="U17" i="16" s="1"/>
  <c r="A18" i="16"/>
  <c r="B18" i="16"/>
  <c r="C18" i="16"/>
  <c r="D18" i="16"/>
  <c r="E18" i="16"/>
  <c r="F18" i="16"/>
  <c r="G18" i="16"/>
  <c r="H18" i="16"/>
  <c r="I18" i="16"/>
  <c r="J18" i="16"/>
  <c r="K18" i="16"/>
  <c r="L18" i="16"/>
  <c r="M18" i="16"/>
  <c r="N18" i="16"/>
  <c r="O18" i="16"/>
  <c r="P18" i="16"/>
  <c r="Q18" i="16"/>
  <c r="U18" i="16" s="1"/>
  <c r="R18" i="16"/>
  <c r="S18" i="16"/>
  <c r="T18" i="16"/>
  <c r="A19" i="16"/>
  <c r="B19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O19" i="16"/>
  <c r="P19" i="16"/>
  <c r="Q19" i="16"/>
  <c r="R19" i="16"/>
  <c r="S19" i="16"/>
  <c r="T19" i="16"/>
  <c r="U19" i="16"/>
  <c r="A20" i="16"/>
  <c r="B20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O20" i="16"/>
  <c r="P20" i="16"/>
  <c r="Q20" i="16"/>
  <c r="R20" i="16"/>
  <c r="S20" i="16"/>
  <c r="T20" i="16"/>
  <c r="U20" i="16" s="1"/>
  <c r="A21" i="16"/>
  <c r="B21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O21" i="16"/>
  <c r="P21" i="16"/>
  <c r="Q21" i="16"/>
  <c r="R21" i="16"/>
  <c r="S21" i="16"/>
  <c r="T21" i="16"/>
  <c r="U21" i="16" s="1"/>
  <c r="A22" i="16"/>
  <c r="B22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O22" i="16"/>
  <c r="P22" i="16"/>
  <c r="Q22" i="16"/>
  <c r="R22" i="16"/>
  <c r="S22" i="16"/>
  <c r="T22" i="16"/>
  <c r="A23" i="16"/>
  <c r="B23" i="16"/>
  <c r="C23" i="16"/>
  <c r="D23" i="16"/>
  <c r="E23" i="16"/>
  <c r="F23" i="16"/>
  <c r="G23" i="16"/>
  <c r="H23" i="16"/>
  <c r="I23" i="16"/>
  <c r="J23" i="16"/>
  <c r="K23" i="16"/>
  <c r="L23" i="16"/>
  <c r="M23" i="16"/>
  <c r="N23" i="16"/>
  <c r="O23" i="16"/>
  <c r="P23" i="16"/>
  <c r="Q23" i="16"/>
  <c r="U23" i="16" s="1"/>
  <c r="R23" i="16"/>
  <c r="S23" i="16"/>
  <c r="T23" i="16"/>
  <c r="A24" i="16"/>
  <c r="B24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O24" i="16"/>
  <c r="P24" i="16"/>
  <c r="Q24" i="16"/>
  <c r="R24" i="16"/>
  <c r="S24" i="16"/>
  <c r="T24" i="16"/>
  <c r="U24" i="16" s="1"/>
  <c r="A25" i="16"/>
  <c r="B25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O25" i="16"/>
  <c r="P25" i="16"/>
  <c r="Q25" i="16"/>
  <c r="R25" i="16"/>
  <c r="S25" i="16"/>
  <c r="T25" i="16"/>
  <c r="U25" i="16" s="1"/>
  <c r="A26" i="16"/>
  <c r="B26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O26" i="16"/>
  <c r="P26" i="16"/>
  <c r="Q26" i="16"/>
  <c r="R26" i="16"/>
  <c r="S26" i="16"/>
  <c r="U26" i="16" s="1"/>
  <c r="T26" i="16"/>
  <c r="A27" i="16"/>
  <c r="B27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O27" i="16"/>
  <c r="P27" i="16"/>
  <c r="Q27" i="16"/>
  <c r="R27" i="16"/>
  <c r="S27" i="16"/>
  <c r="T27" i="16"/>
  <c r="U27" i="16" s="1"/>
  <c r="A28" i="16"/>
  <c r="B28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O28" i="16"/>
  <c r="P28" i="16"/>
  <c r="Q28" i="16"/>
  <c r="R28" i="16"/>
  <c r="S28" i="16"/>
  <c r="T28" i="16"/>
  <c r="U28" i="16" s="1"/>
  <c r="A29" i="16"/>
  <c r="B29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O29" i="16"/>
  <c r="P29" i="16"/>
  <c r="Q29" i="16"/>
  <c r="R29" i="16"/>
  <c r="S29" i="16"/>
  <c r="T29" i="16"/>
  <c r="U29" i="16"/>
  <c r="A31" i="16"/>
  <c r="B31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O31" i="16"/>
  <c r="P31" i="16"/>
  <c r="Q31" i="16"/>
  <c r="R31" i="16"/>
  <c r="S31" i="16"/>
  <c r="U31" i="16" s="1"/>
  <c r="T31" i="16"/>
  <c r="A32" i="16"/>
  <c r="B32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O32" i="16"/>
  <c r="P32" i="16"/>
  <c r="Q32" i="16"/>
  <c r="R32" i="16"/>
  <c r="S32" i="16"/>
  <c r="U32" i="16" s="1"/>
  <c r="T32" i="16"/>
  <c r="A33" i="16"/>
  <c r="B33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O33" i="16"/>
  <c r="P33" i="16"/>
  <c r="Q33" i="16"/>
  <c r="R33" i="16"/>
  <c r="S33" i="16"/>
  <c r="T33" i="16"/>
  <c r="U33" i="16" s="1"/>
  <c r="A34" i="16"/>
  <c r="B34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O34" i="16"/>
  <c r="P34" i="16"/>
  <c r="Q34" i="16"/>
  <c r="R34" i="16"/>
  <c r="U34" i="16" s="1"/>
  <c r="S34" i="16"/>
  <c r="T34" i="16"/>
  <c r="A35" i="16"/>
  <c r="B35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O35" i="16"/>
  <c r="P35" i="16"/>
  <c r="Q35" i="16"/>
  <c r="R35" i="16"/>
  <c r="S35" i="16"/>
  <c r="T35" i="16"/>
  <c r="U35" i="16" s="1"/>
  <c r="A36" i="16"/>
  <c r="B36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O36" i="16"/>
  <c r="P36" i="16"/>
  <c r="Q36" i="16"/>
  <c r="R36" i="16"/>
  <c r="S36" i="16"/>
  <c r="T36" i="16"/>
  <c r="U36" i="16" s="1"/>
  <c r="A37" i="16"/>
  <c r="B37" i="16"/>
  <c r="C37" i="16"/>
  <c r="D37" i="16"/>
  <c r="E37" i="16"/>
  <c r="F37" i="16"/>
  <c r="G37" i="16"/>
  <c r="H37" i="16"/>
  <c r="I37" i="16"/>
  <c r="J37" i="16"/>
  <c r="K37" i="16"/>
  <c r="L37" i="16"/>
  <c r="M37" i="16"/>
  <c r="N37" i="16"/>
  <c r="O37" i="16"/>
  <c r="P37" i="16"/>
  <c r="Q37" i="16"/>
  <c r="R37" i="16"/>
  <c r="S37" i="16"/>
  <c r="T37" i="16"/>
  <c r="U37" i="16" s="1"/>
  <c r="A38" i="16"/>
  <c r="B38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O38" i="16"/>
  <c r="P38" i="16"/>
  <c r="Q38" i="16"/>
  <c r="R38" i="16"/>
  <c r="S38" i="16"/>
  <c r="U38" i="16" s="1"/>
  <c r="T38" i="16"/>
  <c r="A39" i="16"/>
  <c r="B39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O39" i="16"/>
  <c r="P39" i="16"/>
  <c r="Q39" i="16"/>
  <c r="R39" i="16"/>
  <c r="S39" i="16"/>
  <c r="U39" i="16" s="1"/>
  <c r="T39" i="16"/>
  <c r="A40" i="16"/>
  <c r="B40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O40" i="16"/>
  <c r="P40" i="16"/>
  <c r="Q40" i="16"/>
  <c r="R40" i="16"/>
  <c r="U40" i="16" s="1"/>
  <c r="S40" i="16"/>
  <c r="T40" i="16"/>
  <c r="A41" i="16"/>
  <c r="B41" i="16"/>
  <c r="C41" i="16"/>
  <c r="D41" i="16"/>
  <c r="E41" i="16"/>
  <c r="F41" i="16"/>
  <c r="G41" i="16"/>
  <c r="H41" i="16"/>
  <c r="I41" i="16"/>
  <c r="J41" i="16"/>
  <c r="K41" i="16"/>
  <c r="L41" i="16"/>
  <c r="M41" i="16"/>
  <c r="N41" i="16"/>
  <c r="O41" i="16"/>
  <c r="P41" i="16"/>
  <c r="Q41" i="16"/>
  <c r="R41" i="16"/>
  <c r="S41" i="16"/>
  <c r="T41" i="16"/>
  <c r="U41" i="16" s="1"/>
  <c r="A42" i="16"/>
  <c r="B42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O42" i="16"/>
  <c r="P42" i="16"/>
  <c r="Q42" i="16"/>
  <c r="R42" i="16"/>
  <c r="S42" i="16"/>
  <c r="T42" i="16"/>
  <c r="U42" i="16" s="1"/>
  <c r="A43" i="16"/>
  <c r="B43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O43" i="16"/>
  <c r="P43" i="16"/>
  <c r="Q43" i="16"/>
  <c r="R43" i="16"/>
  <c r="S43" i="16"/>
  <c r="T43" i="16"/>
  <c r="U43" i="16" s="1"/>
  <c r="A44" i="16"/>
  <c r="B44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O44" i="16"/>
  <c r="P44" i="16"/>
  <c r="Q44" i="16"/>
  <c r="R44" i="16"/>
  <c r="S44" i="16"/>
  <c r="T44" i="16"/>
  <c r="U44" i="16"/>
  <c r="A45" i="16"/>
  <c r="B45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O45" i="16"/>
  <c r="P45" i="16"/>
  <c r="Q45" i="16"/>
  <c r="R45" i="16"/>
  <c r="S45" i="16"/>
  <c r="T45" i="16"/>
  <c r="U45" i="16" s="1"/>
  <c r="A46" i="16"/>
  <c r="B46" i="16"/>
  <c r="C46" i="16"/>
  <c r="D46" i="16"/>
  <c r="E46" i="16"/>
  <c r="F46" i="16"/>
  <c r="G46" i="16"/>
  <c r="H46" i="16"/>
  <c r="I46" i="16"/>
  <c r="J46" i="16"/>
  <c r="K46" i="16"/>
  <c r="L46" i="16"/>
  <c r="M46" i="16"/>
  <c r="N46" i="16"/>
  <c r="O46" i="16"/>
  <c r="P46" i="16"/>
  <c r="Q46" i="16"/>
  <c r="R46" i="16"/>
  <c r="S46" i="16"/>
  <c r="T46" i="16"/>
  <c r="D6" i="16"/>
  <c r="E6" i="16"/>
  <c r="F6" i="16"/>
  <c r="G6" i="16"/>
  <c r="H6" i="16"/>
  <c r="I6" i="16"/>
  <c r="J6" i="16"/>
  <c r="K6" i="16"/>
  <c r="L6" i="16"/>
  <c r="M6" i="16"/>
  <c r="N6" i="16"/>
  <c r="O6" i="16"/>
  <c r="P6" i="16"/>
  <c r="Q6" i="16"/>
  <c r="R6" i="16"/>
  <c r="S6" i="16"/>
  <c r="T6" i="16"/>
  <c r="C6" i="16"/>
  <c r="U6" i="16" s="1"/>
  <c r="B6" i="16"/>
  <c r="A6" i="16"/>
  <c r="D5" i="16"/>
  <c r="E5" i="16"/>
  <c r="F5" i="16"/>
  <c r="G5" i="16"/>
  <c r="H5" i="16"/>
  <c r="I5" i="16"/>
  <c r="J5" i="16"/>
  <c r="K5" i="16"/>
  <c r="L5" i="16"/>
  <c r="M5" i="16"/>
  <c r="N5" i="16"/>
  <c r="O5" i="16"/>
  <c r="P5" i="16"/>
  <c r="Q5" i="16"/>
  <c r="R5" i="16"/>
  <c r="S5" i="16"/>
  <c r="T5" i="16"/>
  <c r="C5" i="16"/>
  <c r="G13" i="22"/>
  <c r="N14" i="22" s="1"/>
  <c r="G12" i="22"/>
  <c r="M14" i="22" s="1"/>
  <c r="G11" i="22"/>
  <c r="L14" i="22" s="1"/>
  <c r="G10" i="22"/>
  <c r="K14" i="22" s="1"/>
  <c r="G9" i="22"/>
  <c r="J14" i="22" s="1"/>
  <c r="G8" i="22"/>
  <c r="I14" i="22" s="1"/>
  <c r="C1719" i="22"/>
  <c r="A1719" i="22" s="1"/>
  <c r="C1720" i="22"/>
  <c r="A1720" i="22" s="1"/>
  <c r="C1721" i="22"/>
  <c r="A1721" i="22" s="1"/>
  <c r="C1722" i="22"/>
  <c r="A1722" i="22" s="1"/>
  <c r="C1723" i="22"/>
  <c r="A1723" i="22" s="1"/>
  <c r="C1724" i="22"/>
  <c r="A1724" i="22" s="1"/>
  <c r="C1725" i="22"/>
  <c r="A1725" i="22" s="1"/>
  <c r="C1726" i="22"/>
  <c r="A1726" i="22" s="1"/>
  <c r="C1727" i="22"/>
  <c r="A1727" i="22" s="1"/>
  <c r="C1728" i="22"/>
  <c r="A1728" i="22" s="1"/>
  <c r="C1729" i="22"/>
  <c r="A1729" i="22" s="1"/>
  <c r="C1730" i="22"/>
  <c r="A1730" i="22" s="1"/>
  <c r="C1731" i="22"/>
  <c r="A1731" i="22" s="1"/>
  <c r="C1732" i="22"/>
  <c r="A1732" i="22" s="1"/>
  <c r="C1733" i="22"/>
  <c r="A1733" i="22" s="1"/>
  <c r="C1734" i="22"/>
  <c r="A1734" i="22" s="1"/>
  <c r="C1735" i="22"/>
  <c r="A1735" i="22" s="1"/>
  <c r="C1736" i="22"/>
  <c r="A1736" i="22" s="1"/>
  <c r="C1737" i="22"/>
  <c r="A1737" i="22" s="1"/>
  <c r="C1738" i="22"/>
  <c r="A1738" i="22" s="1"/>
  <c r="C1739" i="22"/>
  <c r="A1739" i="22" s="1"/>
  <c r="C1740" i="22"/>
  <c r="A1740" i="22" s="1"/>
  <c r="C1741" i="22"/>
  <c r="A1741" i="22" s="1"/>
  <c r="C1742" i="22"/>
  <c r="A1742" i="22" s="1"/>
  <c r="C1743" i="22"/>
  <c r="A1743" i="22" s="1"/>
  <c r="C1744" i="22"/>
  <c r="A1744" i="22" s="1"/>
  <c r="C1745" i="22"/>
  <c r="A1745" i="22" s="1"/>
  <c r="C1746" i="22"/>
  <c r="A1746" i="22" s="1"/>
  <c r="C1747" i="22"/>
  <c r="A1747" i="22" s="1"/>
  <c r="C1748" i="22"/>
  <c r="A1748" i="22" s="1"/>
  <c r="C1749" i="22"/>
  <c r="A1749" i="22" s="1"/>
  <c r="C1750" i="22"/>
  <c r="A1750" i="22" s="1"/>
  <c r="C1751" i="22"/>
  <c r="A1751" i="22" s="1"/>
  <c r="C1752" i="22"/>
  <c r="A1752" i="22" s="1"/>
  <c r="C1753" i="22"/>
  <c r="A1753" i="22" s="1"/>
  <c r="C1754" i="22"/>
  <c r="A1754" i="22" s="1"/>
  <c r="C1755" i="22"/>
  <c r="A1755" i="22" s="1"/>
  <c r="C1756" i="22"/>
  <c r="A1756" i="22" s="1"/>
  <c r="C1757" i="22"/>
  <c r="A1757" i="22" s="1"/>
  <c r="C1758" i="22"/>
  <c r="A1758" i="22" s="1"/>
  <c r="C1759" i="22"/>
  <c r="A1759" i="22" s="1"/>
  <c r="C1760" i="22"/>
  <c r="A1760" i="22" s="1"/>
  <c r="C1761" i="22"/>
  <c r="A1761" i="22" s="1"/>
  <c r="C1762" i="22"/>
  <c r="A1762" i="22" s="1"/>
  <c r="C1763" i="22"/>
  <c r="A1763" i="22" s="1"/>
  <c r="C1764" i="22"/>
  <c r="A1764" i="22" s="1"/>
  <c r="C1765" i="22"/>
  <c r="A1765" i="22" s="1"/>
  <c r="C1766" i="22"/>
  <c r="A1766" i="22" s="1"/>
  <c r="C1767" i="22"/>
  <c r="A1767" i="22" s="1"/>
  <c r="C1768" i="22"/>
  <c r="A1768" i="22" s="1"/>
  <c r="C1769" i="22"/>
  <c r="A1769" i="22" s="1"/>
  <c r="C1770" i="22"/>
  <c r="A1770" i="22" s="1"/>
  <c r="C1771" i="22"/>
  <c r="A1771" i="22" s="1"/>
  <c r="C1772" i="22"/>
  <c r="A1772" i="22" s="1"/>
  <c r="C1773" i="22"/>
  <c r="A1773" i="22" s="1"/>
  <c r="C1774" i="22"/>
  <c r="A1774" i="22" s="1"/>
  <c r="C1775" i="22"/>
  <c r="A1775" i="22" s="1"/>
  <c r="C1776" i="22"/>
  <c r="A1776" i="22" s="1"/>
  <c r="C1777" i="22"/>
  <c r="A1777" i="22" s="1"/>
  <c r="C1778" i="22"/>
  <c r="A1778" i="22" s="1"/>
  <c r="C1779" i="22"/>
  <c r="A1779" i="22" s="1"/>
  <c r="C1780" i="22"/>
  <c r="A1780" i="22" s="1"/>
  <c r="C1781" i="22"/>
  <c r="A1781" i="22" s="1"/>
  <c r="C1782" i="22"/>
  <c r="A1782" i="22" s="1"/>
  <c r="C1783" i="22"/>
  <c r="A1783" i="22" s="1"/>
  <c r="C1784" i="22"/>
  <c r="A1784" i="22" s="1"/>
  <c r="C1785" i="22"/>
  <c r="A1785" i="22" s="1"/>
  <c r="C1786" i="22"/>
  <c r="A1786" i="22" s="1"/>
  <c r="C1787" i="22"/>
  <c r="A1787" i="22" s="1"/>
  <c r="C1788" i="22"/>
  <c r="A1788" i="22" s="1"/>
  <c r="C1789" i="22"/>
  <c r="A1789" i="22" s="1"/>
  <c r="C1790" i="22"/>
  <c r="A1790" i="22" s="1"/>
  <c r="C1791" i="22"/>
  <c r="A1791" i="22" s="1"/>
  <c r="C1792" i="22"/>
  <c r="A1792" i="22" s="1"/>
  <c r="C1793" i="22"/>
  <c r="A1793" i="22" s="1"/>
  <c r="C1794" i="22"/>
  <c r="A1794" i="22" s="1"/>
  <c r="C1795" i="22"/>
  <c r="A1795" i="22" s="1"/>
  <c r="C1796" i="22"/>
  <c r="A1796" i="22" s="1"/>
  <c r="C1797" i="22"/>
  <c r="A1797" i="22" s="1"/>
  <c r="C1798" i="22"/>
  <c r="A1798" i="22" s="1"/>
  <c r="C1799" i="22"/>
  <c r="A1799" i="22" s="1"/>
  <c r="C1800" i="22"/>
  <c r="A1800" i="22" s="1"/>
  <c r="C1801" i="22"/>
  <c r="A1801" i="22" s="1"/>
  <c r="C1802" i="22"/>
  <c r="A1802" i="22" s="1"/>
  <c r="C1803" i="22"/>
  <c r="A1803" i="22" s="1"/>
  <c r="C1804" i="22"/>
  <c r="A1804" i="22" s="1"/>
  <c r="C1805" i="22"/>
  <c r="A1805" i="22" s="1"/>
  <c r="C1806" i="22"/>
  <c r="A1806" i="22" s="1"/>
  <c r="C1807" i="22"/>
  <c r="A1807" i="22" s="1"/>
  <c r="C1808" i="22"/>
  <c r="A1808" i="22" s="1"/>
  <c r="C1809" i="22"/>
  <c r="A1809" i="22" s="1"/>
  <c r="C1810" i="22"/>
  <c r="A1810" i="22" s="1"/>
  <c r="C1811" i="22"/>
  <c r="A1811" i="22" s="1"/>
  <c r="C1812" i="22"/>
  <c r="A1812" i="22" s="1"/>
  <c r="C1813" i="22"/>
  <c r="A1813" i="22" s="1"/>
  <c r="C1814" i="22"/>
  <c r="A1814" i="22" s="1"/>
  <c r="C1815" i="22"/>
  <c r="A1815" i="22" s="1"/>
  <c r="C1816" i="22"/>
  <c r="A1816" i="22" s="1"/>
  <c r="C1817" i="22"/>
  <c r="A1817" i="22" s="1"/>
  <c r="C1818" i="22"/>
  <c r="A1818" i="22" s="1"/>
  <c r="C1819" i="22"/>
  <c r="A1819" i="22" s="1"/>
  <c r="C1820" i="22"/>
  <c r="A1820" i="22" s="1"/>
  <c r="C1821" i="22"/>
  <c r="A1821" i="22" s="1"/>
  <c r="C1822" i="22"/>
  <c r="A1822" i="22" s="1"/>
  <c r="C1823" i="22"/>
  <c r="A1823" i="22" s="1"/>
  <c r="C1824" i="22"/>
  <c r="A1824" i="22" s="1"/>
  <c r="C1825" i="22"/>
  <c r="A1825" i="22" s="1"/>
  <c r="C1826" i="22"/>
  <c r="A1826" i="22" s="1"/>
  <c r="C1827" i="22"/>
  <c r="A1827" i="22" s="1"/>
  <c r="C1828" i="22"/>
  <c r="A1828" i="22" s="1"/>
  <c r="C1829" i="22"/>
  <c r="A1829" i="22" s="1"/>
  <c r="C1830" i="22"/>
  <c r="A1830" i="22" s="1"/>
  <c r="C1831" i="22"/>
  <c r="A1831" i="22" s="1"/>
  <c r="C1832" i="22"/>
  <c r="A1832" i="22" s="1"/>
  <c r="C1833" i="22"/>
  <c r="A1833" i="22" s="1"/>
  <c r="C1834" i="22"/>
  <c r="A1834" i="22" s="1"/>
  <c r="C1835" i="22"/>
  <c r="A1835" i="22" s="1"/>
  <c r="C1836" i="22"/>
  <c r="A1836" i="22" s="1"/>
  <c r="C1837" i="22"/>
  <c r="A1837" i="22" s="1"/>
  <c r="C1838" i="22"/>
  <c r="A1838" i="22" s="1"/>
  <c r="C1839" i="22"/>
  <c r="A1839" i="22" s="1"/>
  <c r="C1840" i="22"/>
  <c r="A1840" i="22" s="1"/>
  <c r="C1841" i="22"/>
  <c r="A1841" i="22" s="1"/>
  <c r="C1842" i="22"/>
  <c r="A1842" i="22" s="1"/>
  <c r="C1843" i="22"/>
  <c r="A1843" i="22" s="1"/>
  <c r="C1844" i="22"/>
  <c r="A1844" i="22" s="1"/>
  <c r="C1845" i="22"/>
  <c r="A1845" i="22" s="1"/>
  <c r="C1846" i="22"/>
  <c r="A1846" i="22" s="1"/>
  <c r="C1847" i="22"/>
  <c r="A1847" i="22" s="1"/>
  <c r="C1848" i="22"/>
  <c r="A1848" i="22" s="1"/>
  <c r="C1849" i="22"/>
  <c r="A1849" i="22" s="1"/>
  <c r="C1850" i="22"/>
  <c r="A1850" i="22" s="1"/>
  <c r="C1851" i="22"/>
  <c r="A1851" i="22" s="1"/>
  <c r="C1852" i="22"/>
  <c r="A1852" i="22" s="1"/>
  <c r="C1853" i="22"/>
  <c r="A1853" i="22" s="1"/>
  <c r="C1854" i="22"/>
  <c r="A1854" i="22" s="1"/>
  <c r="C1855" i="22"/>
  <c r="A1855" i="22" s="1"/>
  <c r="C1856" i="22"/>
  <c r="A1856" i="22" s="1"/>
  <c r="C1857" i="22"/>
  <c r="A1857" i="22" s="1"/>
  <c r="C1858" i="22"/>
  <c r="A1858" i="22" s="1"/>
  <c r="C1859" i="22"/>
  <c r="A1859" i="22" s="1"/>
  <c r="C1860" i="22"/>
  <c r="A1860" i="22" s="1"/>
  <c r="C1861" i="22"/>
  <c r="A1861" i="22" s="1"/>
  <c r="C1862" i="22"/>
  <c r="A1862" i="22" s="1"/>
  <c r="C1863" i="22"/>
  <c r="A1863" i="22" s="1"/>
  <c r="C1864" i="22"/>
  <c r="A1864" i="22" s="1"/>
  <c r="C1865" i="22"/>
  <c r="A1865" i="22" s="1"/>
  <c r="C1866" i="22"/>
  <c r="A1866" i="22" s="1"/>
  <c r="C1867" i="22"/>
  <c r="A1867" i="22" s="1"/>
  <c r="C1868" i="22"/>
  <c r="A1868" i="22" s="1"/>
  <c r="C1869" i="22"/>
  <c r="A1869" i="22" s="1"/>
  <c r="C1870" i="22"/>
  <c r="A1870" i="22" s="1"/>
  <c r="C1871" i="22"/>
  <c r="A1871" i="22" s="1"/>
  <c r="C1872" i="22"/>
  <c r="A1872" i="22" s="1"/>
  <c r="C1873" i="22"/>
  <c r="A1873" i="22" s="1"/>
  <c r="C1874" i="22"/>
  <c r="A1874" i="22" s="1"/>
  <c r="C1875" i="22"/>
  <c r="A1875" i="22" s="1"/>
  <c r="C1876" i="22"/>
  <c r="A1876" i="22" s="1"/>
  <c r="C1877" i="22"/>
  <c r="A1877" i="22" s="1"/>
  <c r="C1878" i="22"/>
  <c r="A1878" i="22" s="1"/>
  <c r="C1879" i="22"/>
  <c r="A1879" i="22" s="1"/>
  <c r="C1880" i="22"/>
  <c r="A1880" i="22" s="1"/>
  <c r="C1881" i="22"/>
  <c r="A1881" i="22" s="1"/>
  <c r="C1882" i="22"/>
  <c r="A1882" i="22" s="1"/>
  <c r="C1883" i="22"/>
  <c r="A1883" i="22" s="1"/>
  <c r="C1884" i="22"/>
  <c r="A1884" i="22" s="1"/>
  <c r="C1885" i="22"/>
  <c r="A1885" i="22" s="1"/>
  <c r="C1886" i="22"/>
  <c r="A1886" i="22" s="1"/>
  <c r="C1887" i="22"/>
  <c r="A1887" i="22" s="1"/>
  <c r="C1888" i="22"/>
  <c r="A1888" i="22" s="1"/>
  <c r="C1889" i="22"/>
  <c r="A1889" i="22" s="1"/>
  <c r="C1890" i="22"/>
  <c r="A1890" i="22" s="1"/>
  <c r="C1891" i="22"/>
  <c r="A1891" i="22" s="1"/>
  <c r="C1892" i="22"/>
  <c r="A1892" i="22" s="1"/>
  <c r="C1893" i="22"/>
  <c r="A1893" i="22" s="1"/>
  <c r="C1894" i="22"/>
  <c r="A1894" i="22" s="1"/>
  <c r="C1895" i="22"/>
  <c r="A1895" i="22" s="1"/>
  <c r="C1896" i="22"/>
  <c r="A1896" i="22" s="1"/>
  <c r="C1897" i="22"/>
  <c r="A1897" i="22" s="1"/>
  <c r="C1898" i="22"/>
  <c r="A1898" i="22" s="1"/>
  <c r="C1899" i="22"/>
  <c r="A1899" i="22" s="1"/>
  <c r="C1900" i="22"/>
  <c r="A1900" i="22" s="1"/>
  <c r="C1901" i="22"/>
  <c r="A1901" i="22" s="1"/>
  <c r="C1902" i="22"/>
  <c r="A1902" i="22" s="1"/>
  <c r="C1903" i="22"/>
  <c r="A1903" i="22" s="1"/>
  <c r="C1904" i="22"/>
  <c r="A1904" i="22" s="1"/>
  <c r="C1905" i="22"/>
  <c r="A1905" i="22" s="1"/>
  <c r="C1906" i="22"/>
  <c r="A1906" i="22" s="1"/>
  <c r="C1907" i="22"/>
  <c r="A1907" i="22" s="1"/>
  <c r="C1908" i="22"/>
  <c r="A1908" i="22" s="1"/>
  <c r="C1909" i="22"/>
  <c r="A1909" i="22" s="1"/>
  <c r="C1910" i="22"/>
  <c r="A1910" i="22" s="1"/>
  <c r="C1911" i="22"/>
  <c r="A1911" i="22" s="1"/>
  <c r="C1912" i="22"/>
  <c r="A1912" i="22" s="1"/>
  <c r="C1913" i="22"/>
  <c r="A1913" i="22" s="1"/>
  <c r="C1914" i="22"/>
  <c r="A1914" i="22" s="1"/>
  <c r="C1915" i="22"/>
  <c r="A1915" i="22" s="1"/>
  <c r="C1916" i="22"/>
  <c r="A1916" i="22" s="1"/>
  <c r="C1917" i="22"/>
  <c r="A1917" i="22" s="1"/>
  <c r="C1918" i="22"/>
  <c r="A1918" i="22" s="1"/>
  <c r="C1919" i="22"/>
  <c r="A1919" i="22" s="1"/>
  <c r="C1920" i="22"/>
  <c r="A1920" i="22" s="1"/>
  <c r="C1921" i="22"/>
  <c r="A1921" i="22" s="1"/>
  <c r="C1922" i="22"/>
  <c r="A1922" i="22" s="1"/>
  <c r="C1923" i="22"/>
  <c r="A1923" i="22" s="1"/>
  <c r="C1924" i="22"/>
  <c r="A1924" i="22" s="1"/>
  <c r="C1925" i="22"/>
  <c r="A1925" i="22" s="1"/>
  <c r="C1926" i="22"/>
  <c r="A1926" i="22" s="1"/>
  <c r="C1927" i="22"/>
  <c r="A1927" i="22" s="1"/>
  <c r="C1928" i="22"/>
  <c r="A1928" i="22" s="1"/>
  <c r="C1929" i="22"/>
  <c r="A1929" i="22" s="1"/>
  <c r="C1930" i="22"/>
  <c r="A1930" i="22" s="1"/>
  <c r="C1931" i="22"/>
  <c r="A1931" i="22" s="1"/>
  <c r="C1932" i="22"/>
  <c r="A1932" i="22" s="1"/>
  <c r="C1933" i="22"/>
  <c r="A1933" i="22" s="1"/>
  <c r="C1934" i="22"/>
  <c r="A1934" i="22" s="1"/>
  <c r="C1935" i="22"/>
  <c r="A1935" i="22" s="1"/>
  <c r="C1936" i="22"/>
  <c r="A1936" i="22" s="1"/>
  <c r="C1937" i="22"/>
  <c r="A1937" i="22" s="1"/>
  <c r="C1938" i="22"/>
  <c r="A1938" i="22" s="1"/>
  <c r="C1939" i="22"/>
  <c r="A1939" i="22" s="1"/>
  <c r="C1940" i="22"/>
  <c r="A1940" i="22" s="1"/>
  <c r="C1941" i="22"/>
  <c r="A1941" i="22" s="1"/>
  <c r="C1942" i="22"/>
  <c r="A1942" i="22" s="1"/>
  <c r="C1943" i="22"/>
  <c r="A1943" i="22" s="1"/>
  <c r="C1944" i="22"/>
  <c r="A1944" i="22" s="1"/>
  <c r="C1945" i="22"/>
  <c r="A1945" i="22" s="1"/>
  <c r="C1946" i="22"/>
  <c r="A1946" i="22" s="1"/>
  <c r="C1947" i="22"/>
  <c r="A1947" i="22" s="1"/>
  <c r="C1948" i="22"/>
  <c r="A1948" i="22" s="1"/>
  <c r="C1949" i="22"/>
  <c r="A1949" i="22" s="1"/>
  <c r="C1950" i="22"/>
  <c r="A1950" i="22" s="1"/>
  <c r="C1951" i="22"/>
  <c r="A1951" i="22" s="1"/>
  <c r="C1952" i="22"/>
  <c r="A1952" i="22" s="1"/>
  <c r="C1953" i="22"/>
  <c r="A1953" i="22" s="1"/>
  <c r="C1954" i="22"/>
  <c r="A1954" i="22" s="1"/>
  <c r="C1955" i="22"/>
  <c r="A1955" i="22" s="1"/>
  <c r="C1956" i="22"/>
  <c r="A1956" i="22" s="1"/>
  <c r="C1957" i="22"/>
  <c r="A1957" i="22" s="1"/>
  <c r="C1958" i="22"/>
  <c r="A1958" i="22" s="1"/>
  <c r="C1959" i="22"/>
  <c r="A1959" i="22" s="1"/>
  <c r="C1960" i="22"/>
  <c r="A1960" i="22" s="1"/>
  <c r="C1961" i="22"/>
  <c r="A1961" i="22" s="1"/>
  <c r="C1962" i="22"/>
  <c r="A1962" i="22" s="1"/>
  <c r="C1963" i="22"/>
  <c r="A1963" i="22" s="1"/>
  <c r="C1964" i="22"/>
  <c r="A1964" i="22" s="1"/>
  <c r="C1965" i="22"/>
  <c r="A1965" i="22" s="1"/>
  <c r="C1966" i="22"/>
  <c r="A1966" i="22" s="1"/>
  <c r="C1967" i="22"/>
  <c r="A1967" i="22" s="1"/>
  <c r="C1968" i="22"/>
  <c r="A1968" i="22" s="1"/>
  <c r="C1969" i="22"/>
  <c r="A1969" i="22" s="1"/>
  <c r="C1970" i="22"/>
  <c r="A1970" i="22" s="1"/>
  <c r="C1971" i="22"/>
  <c r="A1971" i="22" s="1"/>
  <c r="C1972" i="22"/>
  <c r="A1972" i="22" s="1"/>
  <c r="C1973" i="22"/>
  <c r="A1973" i="22" s="1"/>
  <c r="C1974" i="22"/>
  <c r="A1974" i="22" s="1"/>
  <c r="C1975" i="22"/>
  <c r="A1975" i="22" s="1"/>
  <c r="C1976" i="22"/>
  <c r="A1976" i="22" s="1"/>
  <c r="C1977" i="22"/>
  <c r="A1977" i="22" s="1"/>
  <c r="C1978" i="22"/>
  <c r="A1978" i="22" s="1"/>
  <c r="C1979" i="22"/>
  <c r="A1979" i="22" s="1"/>
  <c r="C1980" i="22"/>
  <c r="A1980" i="22" s="1"/>
  <c r="C1981" i="22"/>
  <c r="A1981" i="22" s="1"/>
  <c r="C1982" i="22"/>
  <c r="A1982" i="22" s="1"/>
  <c r="C1983" i="22"/>
  <c r="A1983" i="22" s="1"/>
  <c r="C1984" i="22"/>
  <c r="A1984" i="22" s="1"/>
  <c r="C1985" i="22"/>
  <c r="A1985" i="22" s="1"/>
  <c r="C1986" i="22"/>
  <c r="A1986" i="22" s="1"/>
  <c r="C1987" i="22"/>
  <c r="A1987" i="22" s="1"/>
  <c r="C1988" i="22"/>
  <c r="A1988" i="22" s="1"/>
  <c r="C1989" i="22"/>
  <c r="A1989" i="22" s="1"/>
  <c r="C1990" i="22"/>
  <c r="A1990" i="22" s="1"/>
  <c r="C1991" i="22"/>
  <c r="A1991" i="22" s="1"/>
  <c r="C1992" i="22"/>
  <c r="A1992" i="22" s="1"/>
  <c r="C1993" i="22"/>
  <c r="A1993" i="22" s="1"/>
  <c r="C1994" i="22"/>
  <c r="A1994" i="22" s="1"/>
  <c r="C1995" i="22"/>
  <c r="A1995" i="22" s="1"/>
  <c r="C1996" i="22"/>
  <c r="A1996" i="22" s="1"/>
  <c r="C1997" i="22"/>
  <c r="A1997" i="22" s="1"/>
  <c r="C1998" i="22"/>
  <c r="A1998" i="22" s="1"/>
  <c r="C1999" i="22"/>
  <c r="A1999" i="22" s="1"/>
  <c r="C2000" i="22"/>
  <c r="A2000" i="22" s="1"/>
  <c r="C2001" i="22"/>
  <c r="A2001" i="22" s="1"/>
  <c r="C2002" i="22"/>
  <c r="A2002" i="22" s="1"/>
  <c r="C2003" i="22"/>
  <c r="A2003" i="22" s="1"/>
  <c r="C2004" i="22"/>
  <c r="A2004" i="22" s="1"/>
  <c r="C2005" i="22"/>
  <c r="A2005" i="22" s="1"/>
  <c r="C2006" i="22"/>
  <c r="A2006" i="22" s="1"/>
  <c r="C2007" i="22"/>
  <c r="A2007" i="22" s="1"/>
  <c r="C2008" i="22"/>
  <c r="A2008" i="22" s="1"/>
  <c r="C2009" i="22"/>
  <c r="A2009" i="22" s="1"/>
  <c r="C2010" i="22"/>
  <c r="A2010" i="22" s="1"/>
  <c r="C2011" i="22"/>
  <c r="A2011" i="22" s="1"/>
  <c r="C2012" i="22"/>
  <c r="A2012" i="22" s="1"/>
  <c r="C2013" i="22"/>
  <c r="A2013" i="22" s="1"/>
  <c r="C2014" i="22"/>
  <c r="A2014" i="22" s="1"/>
  <c r="C2015" i="22"/>
  <c r="A2015" i="22" s="1"/>
  <c r="C2016" i="22"/>
  <c r="A2016" i="22" s="1"/>
  <c r="C2017" i="22"/>
  <c r="A2017" i="22" s="1"/>
  <c r="C2018" i="22"/>
  <c r="A2018" i="22" s="1"/>
  <c r="C2019" i="22"/>
  <c r="A2019" i="22" s="1"/>
  <c r="C2020" i="22"/>
  <c r="A2020" i="22" s="1"/>
  <c r="C2021" i="22"/>
  <c r="A2021" i="22" s="1"/>
  <c r="C2022" i="22"/>
  <c r="A2022" i="22" s="1"/>
  <c r="C2023" i="22"/>
  <c r="A2023" i="22" s="1"/>
  <c r="C2024" i="22"/>
  <c r="A2024" i="22" s="1"/>
  <c r="C2025" i="22"/>
  <c r="A2025" i="22" s="1"/>
  <c r="C2026" i="22"/>
  <c r="A2026" i="22" s="1"/>
  <c r="C2027" i="22"/>
  <c r="A2027" i="22" s="1"/>
  <c r="C2028" i="22"/>
  <c r="A2028" i="22" s="1"/>
  <c r="C2029" i="22"/>
  <c r="A2029" i="22" s="1"/>
  <c r="C2030" i="22"/>
  <c r="A2030" i="22" s="1"/>
  <c r="C2031" i="22"/>
  <c r="A2031" i="22" s="1"/>
  <c r="C2032" i="22"/>
  <c r="A2032" i="22" s="1"/>
  <c r="C2033" i="22"/>
  <c r="A2033" i="22" s="1"/>
  <c r="C2034" i="22"/>
  <c r="A2034" i="22" s="1"/>
  <c r="C2035" i="22"/>
  <c r="A2035" i="22" s="1"/>
  <c r="C2036" i="22"/>
  <c r="A2036" i="22" s="1"/>
  <c r="C2037" i="22"/>
  <c r="A2037" i="22" s="1"/>
  <c r="C2038" i="22"/>
  <c r="A2038" i="22" s="1"/>
  <c r="C2039" i="22"/>
  <c r="A2039" i="22" s="1"/>
  <c r="C2040" i="22"/>
  <c r="A2040" i="22" s="1"/>
  <c r="C2041" i="22"/>
  <c r="A2041" i="22" s="1"/>
  <c r="C2042" i="22"/>
  <c r="A2042" i="22" s="1"/>
  <c r="C2043" i="22"/>
  <c r="A2043" i="22" s="1"/>
  <c r="C2044" i="22"/>
  <c r="A2044" i="22" s="1"/>
  <c r="C2045" i="22"/>
  <c r="A2045" i="22" s="1"/>
  <c r="C2046" i="22"/>
  <c r="A2046" i="22" s="1"/>
  <c r="C2047" i="22"/>
  <c r="A2047" i="22" s="1"/>
  <c r="C2048" i="22"/>
  <c r="A2048" i="22" s="1"/>
  <c r="C2049" i="22"/>
  <c r="A2049" i="22" s="1"/>
  <c r="C2050" i="22"/>
  <c r="A2050" i="22" s="1"/>
  <c r="C2051" i="22"/>
  <c r="A2051" i="22" s="1"/>
  <c r="C2052" i="22"/>
  <c r="A2052" i="22" s="1"/>
  <c r="C2053" i="22"/>
  <c r="A2053" i="22" s="1"/>
  <c r="C2054" i="22"/>
  <c r="A2054" i="22" s="1"/>
  <c r="C2055" i="22"/>
  <c r="A2055" i="22" s="1"/>
  <c r="C2056" i="22"/>
  <c r="A2056" i="22" s="1"/>
  <c r="C2057" i="22"/>
  <c r="A2057" i="22" s="1"/>
  <c r="C2058" i="22"/>
  <c r="A2058" i="22" s="1"/>
  <c r="C2059" i="22"/>
  <c r="A2059" i="22" s="1"/>
  <c r="C2060" i="22"/>
  <c r="A2060" i="22" s="1"/>
  <c r="C2061" i="22"/>
  <c r="A2061" i="22" s="1"/>
  <c r="C2062" i="22"/>
  <c r="A2062" i="22" s="1"/>
  <c r="C2063" i="22"/>
  <c r="A2063" i="22" s="1"/>
  <c r="C2064" i="22"/>
  <c r="A2064" i="22" s="1"/>
  <c r="C2065" i="22"/>
  <c r="A2065" i="22" s="1"/>
  <c r="C2066" i="22"/>
  <c r="A2066" i="22" s="1"/>
  <c r="C2067" i="22"/>
  <c r="A2067" i="22" s="1"/>
  <c r="C2068" i="22"/>
  <c r="A2068" i="22" s="1"/>
  <c r="C2069" i="22"/>
  <c r="A2069" i="22" s="1"/>
  <c r="C2070" i="22"/>
  <c r="A2070" i="22" s="1"/>
  <c r="C2071" i="22"/>
  <c r="A2071" i="22" s="1"/>
  <c r="C2072" i="22"/>
  <c r="A2072" i="22" s="1"/>
  <c r="C2073" i="22"/>
  <c r="A2073" i="22" s="1"/>
  <c r="C2074" i="22"/>
  <c r="A2074" i="22" s="1"/>
  <c r="C2075" i="22"/>
  <c r="A2075" i="22" s="1"/>
  <c r="C2076" i="22"/>
  <c r="A2076" i="22" s="1"/>
  <c r="C2077" i="22"/>
  <c r="A2077" i="22" s="1"/>
  <c r="C2078" i="22"/>
  <c r="A2078" i="22" s="1"/>
  <c r="C2079" i="22"/>
  <c r="A2079" i="22" s="1"/>
  <c r="C2080" i="22"/>
  <c r="A2080" i="22" s="1"/>
  <c r="C2081" i="22"/>
  <c r="A2081" i="22" s="1"/>
  <c r="C2082" i="22"/>
  <c r="A2082" i="22" s="1"/>
  <c r="C2083" i="22"/>
  <c r="A2083" i="22" s="1"/>
  <c r="C2084" i="22"/>
  <c r="A2084" i="22" s="1"/>
  <c r="C2085" i="22"/>
  <c r="A2085" i="22" s="1"/>
  <c r="C2086" i="22"/>
  <c r="A2086" i="22" s="1"/>
  <c r="C2087" i="22"/>
  <c r="A2087" i="22" s="1"/>
  <c r="C2088" i="22"/>
  <c r="A2088" i="22" s="1"/>
  <c r="C2089" i="22"/>
  <c r="A2089" i="22" s="1"/>
  <c r="C2090" i="22"/>
  <c r="A2090" i="22" s="1"/>
  <c r="C2091" i="22"/>
  <c r="A2091" i="22" s="1"/>
  <c r="C2092" i="22"/>
  <c r="A2092" i="22" s="1"/>
  <c r="C2093" i="22"/>
  <c r="A2093" i="22" s="1"/>
  <c r="C2094" i="22"/>
  <c r="A2094" i="22" s="1"/>
  <c r="C2095" i="22"/>
  <c r="A2095" i="22" s="1"/>
  <c r="C2096" i="22"/>
  <c r="A2096" i="22" s="1"/>
  <c r="C2097" i="22"/>
  <c r="A2097" i="22" s="1"/>
  <c r="C2098" i="22"/>
  <c r="A2098" i="22" s="1"/>
  <c r="C2099" i="22"/>
  <c r="A2099" i="22" s="1"/>
  <c r="C2100" i="22"/>
  <c r="A2100" i="22" s="1"/>
  <c r="C2101" i="22"/>
  <c r="A2101" i="22" s="1"/>
  <c r="C2102" i="22"/>
  <c r="A2102" i="22" s="1"/>
  <c r="C2103" i="22"/>
  <c r="A2103" i="22" s="1"/>
  <c r="C2104" i="22"/>
  <c r="A2104" i="22" s="1"/>
  <c r="C2105" i="22"/>
  <c r="A2105" i="22" s="1"/>
  <c r="C2106" i="22"/>
  <c r="A2106" i="22" s="1"/>
  <c r="C2107" i="22"/>
  <c r="A2107" i="22" s="1"/>
  <c r="C2108" i="22"/>
  <c r="A2108" i="22" s="1"/>
  <c r="C2109" i="22"/>
  <c r="A2109" i="22" s="1"/>
  <c r="C2110" i="22"/>
  <c r="A2110" i="22" s="1"/>
  <c r="C2111" i="22"/>
  <c r="A2111" i="22" s="1"/>
  <c r="C2112" i="22"/>
  <c r="A2112" i="22" s="1"/>
  <c r="C2113" i="22"/>
  <c r="A2113" i="22" s="1"/>
  <c r="C2114" i="22"/>
  <c r="A2114" i="22" s="1"/>
  <c r="C2115" i="22"/>
  <c r="A2115" i="22" s="1"/>
  <c r="C2116" i="22"/>
  <c r="A2116" i="22" s="1"/>
  <c r="C2117" i="22"/>
  <c r="A2117" i="22" s="1"/>
  <c r="C2118" i="22"/>
  <c r="A2118" i="22" s="1"/>
  <c r="C2119" i="22"/>
  <c r="A2119" i="22" s="1"/>
  <c r="C2120" i="22"/>
  <c r="A2120" i="22" s="1"/>
  <c r="C2121" i="22"/>
  <c r="A2121" i="22" s="1"/>
  <c r="C2122" i="22"/>
  <c r="A2122" i="22" s="1"/>
  <c r="C2123" i="22"/>
  <c r="A2123" i="22" s="1"/>
  <c r="C2124" i="22"/>
  <c r="A2124" i="22" s="1"/>
  <c r="C2125" i="22"/>
  <c r="A2125" i="22" s="1"/>
  <c r="C2126" i="22"/>
  <c r="A2126" i="22" s="1"/>
  <c r="C2127" i="22"/>
  <c r="A2127" i="22" s="1"/>
  <c r="C2128" i="22"/>
  <c r="A2128" i="22" s="1"/>
  <c r="C2129" i="22"/>
  <c r="A2129" i="22" s="1"/>
  <c r="C2130" i="22"/>
  <c r="A2130" i="22" s="1"/>
  <c r="C2131" i="22"/>
  <c r="A2131" i="22" s="1"/>
  <c r="C2132" i="22"/>
  <c r="A2132" i="22" s="1"/>
  <c r="C2133" i="22"/>
  <c r="A2133" i="22" s="1"/>
  <c r="C2134" i="22"/>
  <c r="A2134" i="22" s="1"/>
  <c r="C2135" i="22"/>
  <c r="A2135" i="22" s="1"/>
  <c r="C2136" i="22"/>
  <c r="A2136" i="22" s="1"/>
  <c r="C2137" i="22"/>
  <c r="A2137" i="22" s="1"/>
  <c r="C2138" i="22"/>
  <c r="A2138" i="22" s="1"/>
  <c r="C2139" i="22"/>
  <c r="A2139" i="22" s="1"/>
  <c r="C2140" i="22"/>
  <c r="A2140" i="22" s="1"/>
  <c r="C2141" i="22"/>
  <c r="A2141" i="22" s="1"/>
  <c r="C2142" i="22"/>
  <c r="A2142" i="22" s="1"/>
  <c r="C2143" i="22"/>
  <c r="A2143" i="22" s="1"/>
  <c r="C2144" i="22"/>
  <c r="A2144" i="22" s="1"/>
  <c r="C2145" i="22"/>
  <c r="A2145" i="22" s="1"/>
  <c r="C2146" i="22"/>
  <c r="A2146" i="22" s="1"/>
  <c r="C2147" i="22"/>
  <c r="A2147" i="22" s="1"/>
  <c r="C2148" i="22"/>
  <c r="A2148" i="22" s="1"/>
  <c r="C2149" i="22"/>
  <c r="A2149" i="22" s="1"/>
  <c r="C2150" i="22"/>
  <c r="A2150" i="22" s="1"/>
  <c r="C2151" i="22"/>
  <c r="A2151" i="22" s="1"/>
  <c r="C2152" i="22"/>
  <c r="A2152" i="22" s="1"/>
  <c r="C2153" i="22"/>
  <c r="A2153" i="22" s="1"/>
  <c r="C2154" i="22"/>
  <c r="A2154" i="22" s="1"/>
  <c r="C2155" i="22"/>
  <c r="A2155" i="22" s="1"/>
  <c r="C2156" i="22"/>
  <c r="A2156" i="22" s="1"/>
  <c r="C2157" i="22"/>
  <c r="A2157" i="22" s="1"/>
  <c r="C2158" i="22"/>
  <c r="A2158" i="22" s="1"/>
  <c r="C2159" i="22"/>
  <c r="A2159" i="22" s="1"/>
  <c r="C2160" i="22"/>
  <c r="A2160" i="22" s="1"/>
  <c r="C2161" i="22"/>
  <c r="A2161" i="22" s="1"/>
  <c r="C2162" i="22"/>
  <c r="A2162" i="22" s="1"/>
  <c r="C2163" i="22"/>
  <c r="A2163" i="22" s="1"/>
  <c r="C2164" i="22"/>
  <c r="A2164" i="22" s="1"/>
  <c r="C2165" i="22"/>
  <c r="A2165" i="22" s="1"/>
  <c r="C2166" i="22"/>
  <c r="A2166" i="22" s="1"/>
  <c r="C2167" i="22"/>
  <c r="A2167" i="22" s="1"/>
  <c r="C2168" i="22"/>
  <c r="A2168" i="22" s="1"/>
  <c r="C2169" i="22"/>
  <c r="A2169" i="22" s="1"/>
  <c r="C2170" i="22"/>
  <c r="A2170" i="22" s="1"/>
  <c r="C2171" i="22"/>
  <c r="A2171" i="22" s="1"/>
  <c r="C2172" i="22"/>
  <c r="A2172" i="22" s="1"/>
  <c r="C2173" i="22"/>
  <c r="A2173" i="22" s="1"/>
  <c r="C2174" i="22"/>
  <c r="A2174" i="22" s="1"/>
  <c r="C2175" i="22"/>
  <c r="A2175" i="22" s="1"/>
  <c r="C2176" i="22"/>
  <c r="A2176" i="22" s="1"/>
  <c r="C2177" i="22"/>
  <c r="A2177" i="22" s="1"/>
  <c r="C2178" i="22"/>
  <c r="A2178" i="22" s="1"/>
  <c r="C2179" i="22"/>
  <c r="A2179" i="22" s="1"/>
  <c r="C2180" i="22"/>
  <c r="A2180" i="22" s="1"/>
  <c r="C2181" i="22"/>
  <c r="A2181" i="22" s="1"/>
  <c r="C2182" i="22"/>
  <c r="A2182" i="22" s="1"/>
  <c r="C2183" i="22"/>
  <c r="A2183" i="22" s="1"/>
  <c r="C2184" i="22"/>
  <c r="A2184" i="22" s="1"/>
  <c r="C2185" i="22"/>
  <c r="A2185" i="22" s="1"/>
  <c r="C2186" i="22"/>
  <c r="A2186" i="22" s="1"/>
  <c r="C2187" i="22"/>
  <c r="A2187" i="22" s="1"/>
  <c r="C2188" i="22"/>
  <c r="A2188" i="22" s="1"/>
  <c r="C2189" i="22"/>
  <c r="A2189" i="22" s="1"/>
  <c r="C2190" i="22"/>
  <c r="A2190" i="22" s="1"/>
  <c r="C2191" i="22"/>
  <c r="A2191" i="22" s="1"/>
  <c r="C2192" i="22"/>
  <c r="A2192" i="22" s="1"/>
  <c r="C2193" i="22"/>
  <c r="A2193" i="22" s="1"/>
  <c r="C2194" i="22"/>
  <c r="A2194" i="22" s="1"/>
  <c r="C2195" i="22"/>
  <c r="A2195" i="22" s="1"/>
  <c r="C2196" i="22"/>
  <c r="A2196" i="22" s="1"/>
  <c r="C2197" i="22"/>
  <c r="A2197" i="22" s="1"/>
  <c r="C2198" i="22"/>
  <c r="A2198" i="22" s="1"/>
  <c r="C2199" i="22"/>
  <c r="A2199" i="22" s="1"/>
  <c r="C2200" i="22"/>
  <c r="A2200" i="22" s="1"/>
  <c r="C2201" i="22"/>
  <c r="A2201" i="22" s="1"/>
  <c r="C2202" i="22"/>
  <c r="A2202" i="22" s="1"/>
  <c r="C2203" i="22"/>
  <c r="A2203" i="22" s="1"/>
  <c r="C2204" i="22"/>
  <c r="A2204" i="22" s="1"/>
  <c r="C2205" i="22"/>
  <c r="A2205" i="22" s="1"/>
  <c r="C2206" i="22"/>
  <c r="A2206" i="22" s="1"/>
  <c r="C2207" i="22"/>
  <c r="A2207" i="22" s="1"/>
  <c r="C2208" i="22"/>
  <c r="A2208" i="22" s="1"/>
  <c r="C2209" i="22"/>
  <c r="A2209" i="22" s="1"/>
  <c r="C2210" i="22"/>
  <c r="A2210" i="22" s="1"/>
  <c r="C2211" i="22"/>
  <c r="A2211" i="22" s="1"/>
  <c r="C2212" i="22"/>
  <c r="A2212" i="22" s="1"/>
  <c r="C2213" i="22"/>
  <c r="A2213" i="22" s="1"/>
  <c r="C2214" i="22"/>
  <c r="A2214" i="22" s="1"/>
  <c r="C2215" i="22"/>
  <c r="A2215" i="22" s="1"/>
  <c r="C2216" i="22"/>
  <c r="A2216" i="22" s="1"/>
  <c r="C2217" i="22"/>
  <c r="A2217" i="22" s="1"/>
  <c r="C2218" i="22"/>
  <c r="A2218" i="22" s="1"/>
  <c r="C2219" i="22"/>
  <c r="A2219" i="22" s="1"/>
  <c r="C2220" i="22"/>
  <c r="A2220" i="22" s="1"/>
  <c r="C2221" i="22"/>
  <c r="A2221" i="22" s="1"/>
  <c r="C2222" i="22"/>
  <c r="A2222" i="22" s="1"/>
  <c r="C2223" i="22"/>
  <c r="A2223" i="22" s="1"/>
  <c r="C2224" i="22"/>
  <c r="A2224" i="22" s="1"/>
  <c r="C2225" i="22"/>
  <c r="A2225" i="22" s="1"/>
  <c r="C2226" i="22"/>
  <c r="A2226" i="22" s="1"/>
  <c r="C2227" i="22"/>
  <c r="A2227" i="22" s="1"/>
  <c r="C2228" i="22"/>
  <c r="A2228" i="22" s="1"/>
  <c r="C2229" i="22"/>
  <c r="A2229" i="22" s="1"/>
  <c r="C2230" i="22"/>
  <c r="A2230" i="22" s="1"/>
  <c r="C2231" i="22"/>
  <c r="A2231" i="22" s="1"/>
  <c r="C2232" i="22"/>
  <c r="A2232" i="22" s="1"/>
  <c r="C2233" i="22"/>
  <c r="A2233" i="22" s="1"/>
  <c r="C2234" i="22"/>
  <c r="A2234" i="22" s="1"/>
  <c r="C2235" i="22"/>
  <c r="A2235" i="22" s="1"/>
  <c r="C2236" i="22"/>
  <c r="A2236" i="22" s="1"/>
  <c r="C2237" i="22"/>
  <c r="A2237" i="22" s="1"/>
  <c r="C2238" i="22"/>
  <c r="A2238" i="22" s="1"/>
  <c r="C2239" i="22"/>
  <c r="A2239" i="22" s="1"/>
  <c r="C2240" i="22"/>
  <c r="A2240" i="22" s="1"/>
  <c r="C2241" i="22"/>
  <c r="A2241" i="22" s="1"/>
  <c r="C2242" i="22"/>
  <c r="A2242" i="22" s="1"/>
  <c r="C2243" i="22"/>
  <c r="A2243" i="22" s="1"/>
  <c r="C2244" i="22"/>
  <c r="A2244" i="22" s="1"/>
  <c r="C2245" i="22"/>
  <c r="A2245" i="22" s="1"/>
  <c r="C2246" i="22"/>
  <c r="A2246" i="22" s="1"/>
  <c r="C2247" i="22"/>
  <c r="A2247" i="22" s="1"/>
  <c r="C2248" i="22"/>
  <c r="A2248" i="22" s="1"/>
  <c r="C2249" i="22"/>
  <c r="A2249" i="22" s="1"/>
  <c r="C2250" i="22"/>
  <c r="A2250" i="22" s="1"/>
  <c r="C2251" i="22"/>
  <c r="A2251" i="22" s="1"/>
  <c r="C2252" i="22"/>
  <c r="A2252" i="22" s="1"/>
  <c r="C2253" i="22"/>
  <c r="A2253" i="22" s="1"/>
  <c r="C2254" i="22"/>
  <c r="A2254" i="22" s="1"/>
  <c r="C2255" i="22"/>
  <c r="A2255" i="22" s="1"/>
  <c r="C2256" i="22"/>
  <c r="A2256" i="22" s="1"/>
  <c r="C2257" i="22"/>
  <c r="A2257" i="22" s="1"/>
  <c r="C2258" i="22"/>
  <c r="A2258" i="22" s="1"/>
  <c r="C2259" i="22"/>
  <c r="A2259" i="22" s="1"/>
  <c r="C2260" i="22"/>
  <c r="A2260" i="22" s="1"/>
  <c r="C2261" i="22"/>
  <c r="A2261" i="22" s="1"/>
  <c r="C2262" i="22"/>
  <c r="A2262" i="22" s="1"/>
  <c r="C2263" i="22"/>
  <c r="A2263" i="22" s="1"/>
  <c r="C2264" i="22"/>
  <c r="A2264" i="22" s="1"/>
  <c r="C2265" i="22"/>
  <c r="A2265" i="22" s="1"/>
  <c r="C2266" i="22"/>
  <c r="A2266" i="22" s="1"/>
  <c r="C2267" i="22"/>
  <c r="A2267" i="22" s="1"/>
  <c r="C2268" i="22"/>
  <c r="A2268" i="22" s="1"/>
  <c r="C2269" i="22"/>
  <c r="A2269" i="22" s="1"/>
  <c r="C2270" i="22"/>
  <c r="A2270" i="22" s="1"/>
  <c r="C2271" i="22"/>
  <c r="A2271" i="22" s="1"/>
  <c r="C2272" i="22"/>
  <c r="A2272" i="22" s="1"/>
  <c r="C2273" i="22"/>
  <c r="A2273" i="22" s="1"/>
  <c r="C2274" i="22"/>
  <c r="A2274" i="22" s="1"/>
  <c r="C2275" i="22"/>
  <c r="A2275" i="22" s="1"/>
  <c r="C2276" i="22"/>
  <c r="A2276" i="22" s="1"/>
  <c r="C2277" i="22"/>
  <c r="A2277" i="22" s="1"/>
  <c r="C2278" i="22"/>
  <c r="A2278" i="22" s="1"/>
  <c r="C2279" i="22"/>
  <c r="A2279" i="22" s="1"/>
  <c r="C2280" i="22"/>
  <c r="A2280" i="22" s="1"/>
  <c r="C2281" i="22"/>
  <c r="A2281" i="22" s="1"/>
  <c r="C2282" i="22"/>
  <c r="A2282" i="22" s="1"/>
  <c r="C2283" i="22"/>
  <c r="A2283" i="22" s="1"/>
  <c r="C2284" i="22"/>
  <c r="A2284" i="22" s="1"/>
  <c r="C2285" i="22"/>
  <c r="A2285" i="22" s="1"/>
  <c r="C2286" i="22"/>
  <c r="A2286" i="22" s="1"/>
  <c r="C2287" i="22"/>
  <c r="A2287" i="22" s="1"/>
  <c r="C2288" i="22"/>
  <c r="A2288" i="22" s="1"/>
  <c r="C2289" i="22"/>
  <c r="A2289" i="22" s="1"/>
  <c r="C2290" i="22"/>
  <c r="A2290" i="22" s="1"/>
  <c r="C2291" i="22"/>
  <c r="A2291" i="22" s="1"/>
  <c r="C2292" i="22"/>
  <c r="A2292" i="22" s="1"/>
  <c r="C2293" i="22"/>
  <c r="A2293" i="22" s="1"/>
  <c r="C2294" i="22"/>
  <c r="A2294" i="22" s="1"/>
  <c r="C2295" i="22"/>
  <c r="A2295" i="22" s="1"/>
  <c r="C2296" i="22"/>
  <c r="A2296" i="22" s="1"/>
  <c r="C2297" i="22"/>
  <c r="A2297" i="22" s="1"/>
  <c r="C2298" i="22"/>
  <c r="A2298" i="22" s="1"/>
  <c r="C2299" i="22"/>
  <c r="A2299" i="22" s="1"/>
  <c r="C2300" i="22"/>
  <c r="A2300" i="22" s="1"/>
  <c r="C2301" i="22"/>
  <c r="A2301" i="22" s="1"/>
  <c r="C2302" i="22"/>
  <c r="A2302" i="22" s="1"/>
  <c r="C2303" i="22"/>
  <c r="A2303" i="22" s="1"/>
  <c r="C2304" i="22"/>
  <c r="A2304" i="22" s="1"/>
  <c r="C2305" i="22"/>
  <c r="A2305" i="22" s="1"/>
  <c r="C2306" i="22"/>
  <c r="A2306" i="22" s="1"/>
  <c r="C2307" i="22"/>
  <c r="A2307" i="22" s="1"/>
  <c r="C2308" i="22"/>
  <c r="A2308" i="22" s="1"/>
  <c r="C2309" i="22"/>
  <c r="A2309" i="22" s="1"/>
  <c r="C2310" i="22"/>
  <c r="A2310" i="22" s="1"/>
  <c r="C2311" i="22"/>
  <c r="A2311" i="22" s="1"/>
  <c r="C2312" i="22"/>
  <c r="A2312" i="22" s="1"/>
  <c r="C2313" i="22"/>
  <c r="A2313" i="22" s="1"/>
  <c r="C2314" i="22"/>
  <c r="A2314" i="22" s="1"/>
  <c r="C2315" i="22"/>
  <c r="A2315" i="22" s="1"/>
  <c r="C2316" i="22"/>
  <c r="A2316" i="22" s="1"/>
  <c r="C2317" i="22"/>
  <c r="A2317" i="22" s="1"/>
  <c r="C2318" i="22"/>
  <c r="A2318" i="22" s="1"/>
  <c r="C2319" i="22"/>
  <c r="A2319" i="22" s="1"/>
  <c r="C2320" i="22"/>
  <c r="A2320" i="22" s="1"/>
  <c r="C2321" i="22"/>
  <c r="A2321" i="22" s="1"/>
  <c r="C2322" i="22"/>
  <c r="A2322" i="22" s="1"/>
  <c r="C2323" i="22"/>
  <c r="A2323" i="22" s="1"/>
  <c r="C2324" i="22"/>
  <c r="A2324" i="22" s="1"/>
  <c r="C2325" i="22"/>
  <c r="A2325" i="22" s="1"/>
  <c r="C2326" i="22"/>
  <c r="A2326" i="22" s="1"/>
  <c r="C2327" i="22"/>
  <c r="A2327" i="22" s="1"/>
  <c r="C2328" i="22"/>
  <c r="A2328" i="22" s="1"/>
  <c r="C2329" i="22"/>
  <c r="A2329" i="22" s="1"/>
  <c r="C2330" i="22"/>
  <c r="A2330" i="22" s="1"/>
  <c r="C2331" i="22"/>
  <c r="A2331" i="22" s="1"/>
  <c r="C2332" i="22"/>
  <c r="A2332" i="22" s="1"/>
  <c r="C2333" i="22"/>
  <c r="A2333" i="22" s="1"/>
  <c r="C2334" i="22"/>
  <c r="A2334" i="22" s="1"/>
  <c r="C2335" i="22"/>
  <c r="A2335" i="22" s="1"/>
  <c r="C2336" i="22"/>
  <c r="A2336" i="22" s="1"/>
  <c r="C2337" i="22"/>
  <c r="A2337" i="22" s="1"/>
  <c r="C2338" i="22"/>
  <c r="A2338" i="22" s="1"/>
  <c r="C2339" i="22"/>
  <c r="A2339" i="22" s="1"/>
  <c r="C2340" i="22"/>
  <c r="A2340" i="22" s="1"/>
  <c r="C2341" i="22"/>
  <c r="A2341" i="22" s="1"/>
  <c r="C2342" i="22"/>
  <c r="A2342" i="22" s="1"/>
  <c r="C2343" i="22"/>
  <c r="A2343" i="22" s="1"/>
  <c r="C2344" i="22"/>
  <c r="A2344" i="22" s="1"/>
  <c r="C2345" i="22"/>
  <c r="A2345" i="22" s="1"/>
  <c r="C2346" i="22"/>
  <c r="A2346" i="22" s="1"/>
  <c r="C2347" i="22"/>
  <c r="A2347" i="22" s="1"/>
  <c r="C2348" i="22"/>
  <c r="A2348" i="22" s="1"/>
  <c r="C2349" i="22"/>
  <c r="A2349" i="22" s="1"/>
  <c r="C2350" i="22"/>
  <c r="A2350" i="22" s="1"/>
  <c r="C2351" i="22"/>
  <c r="A2351" i="22" s="1"/>
  <c r="C2352" i="22"/>
  <c r="A2352" i="22" s="1"/>
  <c r="C2353" i="22"/>
  <c r="A2353" i="22" s="1"/>
  <c r="C2354" i="22"/>
  <c r="A2354" i="22" s="1"/>
  <c r="C2355" i="22"/>
  <c r="A2355" i="22" s="1"/>
  <c r="C2356" i="22"/>
  <c r="A2356" i="22" s="1"/>
  <c r="C2357" i="22"/>
  <c r="A2357" i="22" s="1"/>
  <c r="C2358" i="22"/>
  <c r="A2358" i="22" s="1"/>
  <c r="C2359" i="22"/>
  <c r="A2359" i="22" s="1"/>
  <c r="C2360" i="22"/>
  <c r="A2360" i="22" s="1"/>
  <c r="C2361" i="22"/>
  <c r="A2361" i="22" s="1"/>
  <c r="C2362" i="22"/>
  <c r="A2362" i="22" s="1"/>
  <c r="C2363" i="22"/>
  <c r="A2363" i="22" s="1"/>
  <c r="C2364" i="22"/>
  <c r="A2364" i="22" s="1"/>
  <c r="C2365" i="22"/>
  <c r="A2365" i="22" s="1"/>
  <c r="C2366" i="22"/>
  <c r="A2366" i="22" s="1"/>
  <c r="C2367" i="22"/>
  <c r="A2367" i="22" s="1"/>
  <c r="C2368" i="22"/>
  <c r="A2368" i="22" s="1"/>
  <c r="C2369" i="22"/>
  <c r="A2369" i="22" s="1"/>
  <c r="C2370" i="22"/>
  <c r="A2370" i="22" s="1"/>
  <c r="C2371" i="22"/>
  <c r="A2371" i="22" s="1"/>
  <c r="C2372" i="22"/>
  <c r="A2372" i="22" s="1"/>
  <c r="C2373" i="22"/>
  <c r="A2373" i="22" s="1"/>
  <c r="C2374" i="22"/>
  <c r="A2374" i="22" s="1"/>
  <c r="C2375" i="22"/>
  <c r="A2375" i="22" s="1"/>
  <c r="C2376" i="22"/>
  <c r="A2376" i="22" s="1"/>
  <c r="C2377" i="22"/>
  <c r="A2377" i="22" s="1"/>
  <c r="C2378" i="22"/>
  <c r="A2378" i="22" s="1"/>
  <c r="C2379" i="22"/>
  <c r="A2379" i="22" s="1"/>
  <c r="C2380" i="22"/>
  <c r="A2380" i="22" s="1"/>
  <c r="C2381" i="22"/>
  <c r="A2381" i="22" s="1"/>
  <c r="C2382" i="22"/>
  <c r="A2382" i="22" s="1"/>
  <c r="C2383" i="22"/>
  <c r="A2383" i="22" s="1"/>
  <c r="C2384" i="22"/>
  <c r="A2384" i="22" s="1"/>
  <c r="C2385" i="22"/>
  <c r="A2385" i="22" s="1"/>
  <c r="C2386" i="22"/>
  <c r="A2386" i="22" s="1"/>
  <c r="C2387" i="22"/>
  <c r="A2387" i="22" s="1"/>
  <c r="C2388" i="22"/>
  <c r="A2388" i="22" s="1"/>
  <c r="C2389" i="22"/>
  <c r="A2389" i="22" s="1"/>
  <c r="C2390" i="22"/>
  <c r="A2390" i="22" s="1"/>
  <c r="C2391" i="22"/>
  <c r="A2391" i="22" s="1"/>
  <c r="C2392" i="22"/>
  <c r="A2392" i="22" s="1"/>
  <c r="C2393" i="22"/>
  <c r="A2393" i="22" s="1"/>
  <c r="C2394" i="22"/>
  <c r="A2394" i="22" s="1"/>
  <c r="C2395" i="22"/>
  <c r="A2395" i="22" s="1"/>
  <c r="C2396" i="22"/>
  <c r="A2396" i="22" s="1"/>
  <c r="C2397" i="22"/>
  <c r="A2397" i="22" s="1"/>
  <c r="C2398" i="22"/>
  <c r="A2398" i="22" s="1"/>
  <c r="C2399" i="22"/>
  <c r="A2399" i="22" s="1"/>
  <c r="C2400" i="22"/>
  <c r="A2400" i="22" s="1"/>
  <c r="C2401" i="22"/>
  <c r="A2401" i="22" s="1"/>
  <c r="C2402" i="22"/>
  <c r="A2402" i="22" s="1"/>
  <c r="C2403" i="22"/>
  <c r="A2403" i="22" s="1"/>
  <c r="C2404" i="22"/>
  <c r="A2404" i="22" s="1"/>
  <c r="C2405" i="22"/>
  <c r="A2405" i="22" s="1"/>
  <c r="C2406" i="22"/>
  <c r="A2406" i="22" s="1"/>
  <c r="C2407" i="22"/>
  <c r="A2407" i="22" s="1"/>
  <c r="C2408" i="22"/>
  <c r="A2408" i="22" s="1"/>
  <c r="C2409" i="22"/>
  <c r="A2409" i="22" s="1"/>
  <c r="C2410" i="22"/>
  <c r="A2410" i="22" s="1"/>
  <c r="C2411" i="22"/>
  <c r="A2411" i="22" s="1"/>
  <c r="C2412" i="22"/>
  <c r="A2412" i="22" s="1"/>
  <c r="C2413" i="22"/>
  <c r="A2413" i="22" s="1"/>
  <c r="C2414" i="22"/>
  <c r="A2414" i="22" s="1"/>
  <c r="C2415" i="22"/>
  <c r="A2415" i="22" s="1"/>
  <c r="C2416" i="22"/>
  <c r="A2416" i="22" s="1"/>
  <c r="C2417" i="22"/>
  <c r="A2417" i="22" s="1"/>
  <c r="C2418" i="22"/>
  <c r="A2418" i="22" s="1"/>
  <c r="C2419" i="22"/>
  <c r="A2419" i="22" s="1"/>
  <c r="C2420" i="22"/>
  <c r="A2420" i="22" s="1"/>
  <c r="C2421" i="22"/>
  <c r="A2421" i="22" s="1"/>
  <c r="C2422" i="22"/>
  <c r="A2422" i="22" s="1"/>
  <c r="C2423" i="22"/>
  <c r="A2423" i="22" s="1"/>
  <c r="C2424" i="22"/>
  <c r="A2424" i="22" s="1"/>
  <c r="C2425" i="22"/>
  <c r="A2425" i="22" s="1"/>
  <c r="C2426" i="22"/>
  <c r="A2426" i="22" s="1"/>
  <c r="C2427" i="22"/>
  <c r="A2427" i="22" s="1"/>
  <c r="C2428" i="22"/>
  <c r="A2428" i="22" s="1"/>
  <c r="C2429" i="22"/>
  <c r="A2429" i="22" s="1"/>
  <c r="C2430" i="22"/>
  <c r="A2430" i="22" s="1"/>
  <c r="C2431" i="22"/>
  <c r="A2431" i="22" s="1"/>
  <c r="C2432" i="22"/>
  <c r="A2432" i="22" s="1"/>
  <c r="C2433" i="22"/>
  <c r="A2433" i="22" s="1"/>
  <c r="C2434" i="22"/>
  <c r="A2434" i="22" s="1"/>
  <c r="C2435" i="22"/>
  <c r="A2435" i="22" s="1"/>
  <c r="C2436" i="22"/>
  <c r="A2436" i="22" s="1"/>
  <c r="C2437" i="22"/>
  <c r="A2437" i="22" s="1"/>
  <c r="C2438" i="22"/>
  <c r="A2438" i="22" s="1"/>
  <c r="C2439" i="22"/>
  <c r="A2439" i="22" s="1"/>
  <c r="C2440" i="22"/>
  <c r="A2440" i="22" s="1"/>
  <c r="C2441" i="22"/>
  <c r="A2441" i="22" s="1"/>
  <c r="C2442" i="22"/>
  <c r="A2442" i="22" s="1"/>
  <c r="C2443" i="22"/>
  <c r="A2443" i="22" s="1"/>
  <c r="C2444" i="22"/>
  <c r="A2444" i="22" s="1"/>
  <c r="C2445" i="22"/>
  <c r="A2445" i="22" s="1"/>
  <c r="C2446" i="22"/>
  <c r="A2446" i="22" s="1"/>
  <c r="C2447" i="22"/>
  <c r="A2447" i="22" s="1"/>
  <c r="C2448" i="22"/>
  <c r="A2448" i="22" s="1"/>
  <c r="C2449" i="22"/>
  <c r="A2449" i="22" s="1"/>
  <c r="C2450" i="22"/>
  <c r="A2450" i="22" s="1"/>
  <c r="C2451" i="22"/>
  <c r="A2451" i="22" s="1"/>
  <c r="C2452" i="22"/>
  <c r="A2452" i="22" s="1"/>
  <c r="C2453" i="22"/>
  <c r="A2453" i="22" s="1"/>
  <c r="C2454" i="22"/>
  <c r="A2454" i="22" s="1"/>
  <c r="C16" i="22"/>
  <c r="A16" i="22" s="1"/>
  <c r="C17" i="22"/>
  <c r="A17" i="22" s="1"/>
  <c r="C18" i="22"/>
  <c r="A18" i="22" s="1"/>
  <c r="C19" i="22"/>
  <c r="A19" i="22" s="1"/>
  <c r="C20" i="22"/>
  <c r="A20" i="22" s="1"/>
  <c r="C21" i="22"/>
  <c r="A21" i="22" s="1"/>
  <c r="C22" i="22"/>
  <c r="A22" i="22" s="1"/>
  <c r="C23" i="22"/>
  <c r="A23" i="22" s="1"/>
  <c r="C24" i="22"/>
  <c r="A24" i="22" s="1"/>
  <c r="C25" i="22"/>
  <c r="A25" i="22" s="1"/>
  <c r="C26" i="22"/>
  <c r="A26" i="22" s="1"/>
  <c r="C27" i="22"/>
  <c r="A27" i="22" s="1"/>
  <c r="C28" i="22"/>
  <c r="A28" i="22" s="1"/>
  <c r="C29" i="22"/>
  <c r="A29" i="22" s="1"/>
  <c r="C30" i="22"/>
  <c r="A30" i="22" s="1"/>
  <c r="C31" i="22"/>
  <c r="A31" i="22" s="1"/>
  <c r="C32" i="22"/>
  <c r="A32" i="22" s="1"/>
  <c r="C33" i="22"/>
  <c r="A33" i="22" s="1"/>
  <c r="C34" i="22"/>
  <c r="A34" i="22" s="1"/>
  <c r="C35" i="22"/>
  <c r="A35" i="22" s="1"/>
  <c r="C36" i="22"/>
  <c r="A36" i="22" s="1"/>
  <c r="C37" i="22"/>
  <c r="A37" i="22" s="1"/>
  <c r="C38" i="22"/>
  <c r="A38" i="22" s="1"/>
  <c r="C39" i="22"/>
  <c r="A39" i="22" s="1"/>
  <c r="C40" i="22"/>
  <c r="A40" i="22" s="1"/>
  <c r="C41" i="22"/>
  <c r="A41" i="22" s="1"/>
  <c r="C42" i="22"/>
  <c r="A42" i="22" s="1"/>
  <c r="C43" i="22"/>
  <c r="A43" i="22" s="1"/>
  <c r="C44" i="22"/>
  <c r="A44" i="22" s="1"/>
  <c r="C45" i="22"/>
  <c r="A45" i="22" s="1"/>
  <c r="C46" i="22"/>
  <c r="A46" i="22" s="1"/>
  <c r="C47" i="22"/>
  <c r="A47" i="22" s="1"/>
  <c r="C48" i="22"/>
  <c r="A48" i="22" s="1"/>
  <c r="C49" i="22"/>
  <c r="A49" i="22" s="1"/>
  <c r="C50" i="22"/>
  <c r="A50" i="22" s="1"/>
  <c r="C51" i="22"/>
  <c r="A51" i="22" s="1"/>
  <c r="C52" i="22"/>
  <c r="A52" i="22" s="1"/>
  <c r="C53" i="22"/>
  <c r="A53" i="22" s="1"/>
  <c r="C54" i="22"/>
  <c r="A54" i="22" s="1"/>
  <c r="C55" i="22"/>
  <c r="A55" i="22" s="1"/>
  <c r="C56" i="22"/>
  <c r="A56" i="22" s="1"/>
  <c r="C57" i="22"/>
  <c r="A57" i="22" s="1"/>
  <c r="C58" i="22"/>
  <c r="A58" i="22" s="1"/>
  <c r="C59" i="22"/>
  <c r="A59" i="22" s="1"/>
  <c r="C60" i="22"/>
  <c r="A60" i="22" s="1"/>
  <c r="C61" i="22"/>
  <c r="A61" i="22" s="1"/>
  <c r="C62" i="22"/>
  <c r="A62" i="22" s="1"/>
  <c r="C63" i="22"/>
  <c r="A63" i="22" s="1"/>
  <c r="C64" i="22"/>
  <c r="A64" i="22" s="1"/>
  <c r="C65" i="22"/>
  <c r="A65" i="22" s="1"/>
  <c r="C66" i="22"/>
  <c r="A66" i="22" s="1"/>
  <c r="C67" i="22"/>
  <c r="A67" i="22" s="1"/>
  <c r="C68" i="22"/>
  <c r="A68" i="22" s="1"/>
  <c r="C69" i="22"/>
  <c r="A69" i="22" s="1"/>
  <c r="C70" i="22"/>
  <c r="A70" i="22" s="1"/>
  <c r="C71" i="22"/>
  <c r="A71" i="22" s="1"/>
  <c r="C72" i="22"/>
  <c r="A72" i="22" s="1"/>
  <c r="C73" i="22"/>
  <c r="A73" i="22" s="1"/>
  <c r="C74" i="22"/>
  <c r="A74" i="22" s="1"/>
  <c r="C75" i="22"/>
  <c r="A75" i="22" s="1"/>
  <c r="C76" i="22"/>
  <c r="A76" i="22" s="1"/>
  <c r="C77" i="22"/>
  <c r="A77" i="22" s="1"/>
  <c r="C78" i="22"/>
  <c r="A78" i="22" s="1"/>
  <c r="C79" i="22"/>
  <c r="A79" i="22" s="1"/>
  <c r="C80" i="22"/>
  <c r="A80" i="22" s="1"/>
  <c r="C81" i="22"/>
  <c r="A81" i="22" s="1"/>
  <c r="C82" i="22"/>
  <c r="A82" i="22" s="1"/>
  <c r="C83" i="22"/>
  <c r="A83" i="22" s="1"/>
  <c r="C84" i="22"/>
  <c r="A84" i="22" s="1"/>
  <c r="C85" i="22"/>
  <c r="A85" i="22" s="1"/>
  <c r="C86" i="22"/>
  <c r="A86" i="22" s="1"/>
  <c r="C87" i="22"/>
  <c r="A87" i="22" s="1"/>
  <c r="C88" i="22"/>
  <c r="A88" i="22" s="1"/>
  <c r="C89" i="22"/>
  <c r="A89" i="22" s="1"/>
  <c r="C90" i="22"/>
  <c r="A90" i="22" s="1"/>
  <c r="C91" i="22"/>
  <c r="A91" i="22" s="1"/>
  <c r="C92" i="22"/>
  <c r="A92" i="22" s="1"/>
  <c r="C93" i="22"/>
  <c r="A93" i="22" s="1"/>
  <c r="C94" i="22"/>
  <c r="A94" i="22" s="1"/>
  <c r="C95" i="22"/>
  <c r="A95" i="22" s="1"/>
  <c r="C96" i="22"/>
  <c r="A96" i="22" s="1"/>
  <c r="C97" i="22"/>
  <c r="A97" i="22" s="1"/>
  <c r="C98" i="22"/>
  <c r="A98" i="22" s="1"/>
  <c r="C99" i="22"/>
  <c r="A99" i="22" s="1"/>
  <c r="C100" i="22"/>
  <c r="A100" i="22" s="1"/>
  <c r="C101" i="22"/>
  <c r="A101" i="22" s="1"/>
  <c r="C102" i="22"/>
  <c r="A102" i="22" s="1"/>
  <c r="C103" i="22"/>
  <c r="A103" i="22" s="1"/>
  <c r="C104" i="22"/>
  <c r="A104" i="22" s="1"/>
  <c r="C105" i="22"/>
  <c r="A105" i="22" s="1"/>
  <c r="C106" i="22"/>
  <c r="A106" i="22" s="1"/>
  <c r="C107" i="22"/>
  <c r="A107" i="22" s="1"/>
  <c r="C108" i="22"/>
  <c r="A108" i="22" s="1"/>
  <c r="C109" i="22"/>
  <c r="A109" i="22" s="1"/>
  <c r="C110" i="22"/>
  <c r="A110" i="22" s="1"/>
  <c r="C111" i="22"/>
  <c r="A111" i="22" s="1"/>
  <c r="C112" i="22"/>
  <c r="A112" i="22" s="1"/>
  <c r="C113" i="22"/>
  <c r="A113" i="22" s="1"/>
  <c r="C114" i="22"/>
  <c r="A114" i="22" s="1"/>
  <c r="C115" i="22"/>
  <c r="A115" i="22" s="1"/>
  <c r="C116" i="22"/>
  <c r="A116" i="22" s="1"/>
  <c r="C117" i="22"/>
  <c r="A117" i="22" s="1"/>
  <c r="C118" i="22"/>
  <c r="A118" i="22" s="1"/>
  <c r="C119" i="22"/>
  <c r="A119" i="22" s="1"/>
  <c r="C120" i="22"/>
  <c r="A120" i="22" s="1"/>
  <c r="C121" i="22"/>
  <c r="A121" i="22" s="1"/>
  <c r="C122" i="22"/>
  <c r="A122" i="22" s="1"/>
  <c r="C123" i="22"/>
  <c r="A123" i="22" s="1"/>
  <c r="C124" i="22"/>
  <c r="A124" i="22" s="1"/>
  <c r="C125" i="22"/>
  <c r="A125" i="22" s="1"/>
  <c r="C126" i="22"/>
  <c r="A126" i="22" s="1"/>
  <c r="C127" i="22"/>
  <c r="A127" i="22" s="1"/>
  <c r="C128" i="22"/>
  <c r="A128" i="22" s="1"/>
  <c r="C129" i="22"/>
  <c r="A129" i="22" s="1"/>
  <c r="C130" i="22"/>
  <c r="A130" i="22" s="1"/>
  <c r="C131" i="22"/>
  <c r="A131" i="22" s="1"/>
  <c r="C132" i="22"/>
  <c r="A132" i="22" s="1"/>
  <c r="C133" i="22"/>
  <c r="A133" i="22" s="1"/>
  <c r="C134" i="22"/>
  <c r="A134" i="22" s="1"/>
  <c r="C135" i="22"/>
  <c r="A135" i="22" s="1"/>
  <c r="C136" i="22"/>
  <c r="A136" i="22" s="1"/>
  <c r="C137" i="22"/>
  <c r="A137" i="22" s="1"/>
  <c r="C138" i="22"/>
  <c r="A138" i="22" s="1"/>
  <c r="C139" i="22"/>
  <c r="A139" i="22" s="1"/>
  <c r="C140" i="22"/>
  <c r="A140" i="22" s="1"/>
  <c r="C141" i="22"/>
  <c r="A141" i="22" s="1"/>
  <c r="C142" i="22"/>
  <c r="A142" i="22" s="1"/>
  <c r="C143" i="22"/>
  <c r="A143" i="22" s="1"/>
  <c r="C144" i="22"/>
  <c r="A144" i="22" s="1"/>
  <c r="C145" i="22"/>
  <c r="A145" i="22" s="1"/>
  <c r="C146" i="22"/>
  <c r="A146" i="22" s="1"/>
  <c r="C147" i="22"/>
  <c r="A147" i="22" s="1"/>
  <c r="C148" i="22"/>
  <c r="A148" i="22" s="1"/>
  <c r="C149" i="22"/>
  <c r="A149" i="22" s="1"/>
  <c r="C150" i="22"/>
  <c r="A150" i="22" s="1"/>
  <c r="C151" i="22"/>
  <c r="A151" i="22" s="1"/>
  <c r="C152" i="22"/>
  <c r="A152" i="22" s="1"/>
  <c r="C153" i="22"/>
  <c r="A153" i="22" s="1"/>
  <c r="C154" i="22"/>
  <c r="A154" i="22" s="1"/>
  <c r="C155" i="22"/>
  <c r="A155" i="22" s="1"/>
  <c r="C156" i="22"/>
  <c r="A156" i="22" s="1"/>
  <c r="C157" i="22"/>
  <c r="A157" i="22" s="1"/>
  <c r="C158" i="22"/>
  <c r="A158" i="22" s="1"/>
  <c r="C159" i="22"/>
  <c r="A159" i="22" s="1"/>
  <c r="C160" i="22"/>
  <c r="A160" i="22" s="1"/>
  <c r="C161" i="22"/>
  <c r="A161" i="22" s="1"/>
  <c r="C162" i="22"/>
  <c r="A162" i="22" s="1"/>
  <c r="C163" i="22"/>
  <c r="A163" i="22" s="1"/>
  <c r="C164" i="22"/>
  <c r="A164" i="22" s="1"/>
  <c r="C165" i="22"/>
  <c r="A165" i="22" s="1"/>
  <c r="C166" i="22"/>
  <c r="A166" i="22" s="1"/>
  <c r="C167" i="22"/>
  <c r="A167" i="22" s="1"/>
  <c r="C168" i="22"/>
  <c r="A168" i="22" s="1"/>
  <c r="C169" i="22"/>
  <c r="A169" i="22" s="1"/>
  <c r="C170" i="22"/>
  <c r="A170" i="22" s="1"/>
  <c r="C171" i="22"/>
  <c r="A171" i="22" s="1"/>
  <c r="C172" i="22"/>
  <c r="A172" i="22" s="1"/>
  <c r="C173" i="22"/>
  <c r="A173" i="22" s="1"/>
  <c r="C174" i="22"/>
  <c r="A174" i="22" s="1"/>
  <c r="C175" i="22"/>
  <c r="A175" i="22" s="1"/>
  <c r="C176" i="22"/>
  <c r="A176" i="22" s="1"/>
  <c r="C177" i="22"/>
  <c r="A177" i="22" s="1"/>
  <c r="C178" i="22"/>
  <c r="A178" i="22" s="1"/>
  <c r="C179" i="22"/>
  <c r="A179" i="22" s="1"/>
  <c r="C180" i="22"/>
  <c r="A180" i="22" s="1"/>
  <c r="C181" i="22"/>
  <c r="A181" i="22" s="1"/>
  <c r="C182" i="22"/>
  <c r="A182" i="22" s="1"/>
  <c r="C183" i="22"/>
  <c r="A183" i="22" s="1"/>
  <c r="C184" i="22"/>
  <c r="A184" i="22" s="1"/>
  <c r="C185" i="22"/>
  <c r="A185" i="22" s="1"/>
  <c r="C186" i="22"/>
  <c r="A186" i="22" s="1"/>
  <c r="C187" i="22"/>
  <c r="A187" i="22" s="1"/>
  <c r="C188" i="22"/>
  <c r="A188" i="22" s="1"/>
  <c r="C189" i="22"/>
  <c r="A189" i="22" s="1"/>
  <c r="C190" i="22"/>
  <c r="A190" i="22" s="1"/>
  <c r="C191" i="22"/>
  <c r="A191" i="22" s="1"/>
  <c r="C192" i="22"/>
  <c r="A192" i="22" s="1"/>
  <c r="C193" i="22"/>
  <c r="A193" i="22" s="1"/>
  <c r="C194" i="22"/>
  <c r="A194" i="22" s="1"/>
  <c r="C195" i="22"/>
  <c r="A195" i="22" s="1"/>
  <c r="C196" i="22"/>
  <c r="A196" i="22" s="1"/>
  <c r="C197" i="22"/>
  <c r="A197" i="22" s="1"/>
  <c r="C198" i="22"/>
  <c r="A198" i="22" s="1"/>
  <c r="C199" i="22"/>
  <c r="A199" i="22" s="1"/>
  <c r="C200" i="22"/>
  <c r="A200" i="22" s="1"/>
  <c r="C201" i="22"/>
  <c r="A201" i="22" s="1"/>
  <c r="C202" i="22"/>
  <c r="A202" i="22" s="1"/>
  <c r="C203" i="22"/>
  <c r="A203" i="22" s="1"/>
  <c r="C204" i="22"/>
  <c r="A204" i="22" s="1"/>
  <c r="C205" i="22"/>
  <c r="A205" i="22" s="1"/>
  <c r="C206" i="22"/>
  <c r="A206" i="22" s="1"/>
  <c r="C207" i="22"/>
  <c r="A207" i="22" s="1"/>
  <c r="C208" i="22"/>
  <c r="A208" i="22" s="1"/>
  <c r="C209" i="22"/>
  <c r="A209" i="22" s="1"/>
  <c r="C210" i="22"/>
  <c r="A210" i="22" s="1"/>
  <c r="C211" i="22"/>
  <c r="A211" i="22" s="1"/>
  <c r="C212" i="22"/>
  <c r="A212" i="22" s="1"/>
  <c r="C213" i="22"/>
  <c r="A213" i="22" s="1"/>
  <c r="C214" i="22"/>
  <c r="A214" i="22" s="1"/>
  <c r="C215" i="22"/>
  <c r="A215" i="22" s="1"/>
  <c r="C216" i="22"/>
  <c r="A216" i="22" s="1"/>
  <c r="C217" i="22"/>
  <c r="A217" i="22" s="1"/>
  <c r="C218" i="22"/>
  <c r="A218" i="22" s="1"/>
  <c r="C219" i="22"/>
  <c r="A219" i="22" s="1"/>
  <c r="C220" i="22"/>
  <c r="A220" i="22" s="1"/>
  <c r="C221" i="22"/>
  <c r="A221" i="22" s="1"/>
  <c r="C222" i="22"/>
  <c r="A222" i="22" s="1"/>
  <c r="C223" i="22"/>
  <c r="A223" i="22" s="1"/>
  <c r="C224" i="22"/>
  <c r="A224" i="22" s="1"/>
  <c r="C225" i="22"/>
  <c r="A225" i="22" s="1"/>
  <c r="C226" i="22"/>
  <c r="A226" i="22" s="1"/>
  <c r="C227" i="22"/>
  <c r="A227" i="22" s="1"/>
  <c r="C228" i="22"/>
  <c r="A228" i="22" s="1"/>
  <c r="C229" i="22"/>
  <c r="A229" i="22" s="1"/>
  <c r="C230" i="22"/>
  <c r="A230" i="22" s="1"/>
  <c r="C231" i="22"/>
  <c r="A231" i="22" s="1"/>
  <c r="C232" i="22"/>
  <c r="A232" i="22" s="1"/>
  <c r="C233" i="22"/>
  <c r="A233" i="22" s="1"/>
  <c r="C234" i="22"/>
  <c r="A234" i="22" s="1"/>
  <c r="C235" i="22"/>
  <c r="A235" i="22" s="1"/>
  <c r="C236" i="22"/>
  <c r="A236" i="22" s="1"/>
  <c r="C237" i="22"/>
  <c r="A237" i="22" s="1"/>
  <c r="C238" i="22"/>
  <c r="A238" i="22" s="1"/>
  <c r="C239" i="22"/>
  <c r="A239" i="22" s="1"/>
  <c r="C240" i="22"/>
  <c r="A240" i="22" s="1"/>
  <c r="C241" i="22"/>
  <c r="A241" i="22" s="1"/>
  <c r="C242" i="22"/>
  <c r="A242" i="22" s="1"/>
  <c r="C243" i="22"/>
  <c r="A243" i="22" s="1"/>
  <c r="C244" i="22"/>
  <c r="A244" i="22" s="1"/>
  <c r="C245" i="22"/>
  <c r="A245" i="22" s="1"/>
  <c r="C246" i="22"/>
  <c r="A246" i="22" s="1"/>
  <c r="C247" i="22"/>
  <c r="A247" i="22" s="1"/>
  <c r="C248" i="22"/>
  <c r="A248" i="22" s="1"/>
  <c r="C249" i="22"/>
  <c r="A249" i="22" s="1"/>
  <c r="C250" i="22"/>
  <c r="A250" i="22" s="1"/>
  <c r="C251" i="22"/>
  <c r="A251" i="22" s="1"/>
  <c r="C252" i="22"/>
  <c r="A252" i="22" s="1"/>
  <c r="C253" i="22"/>
  <c r="A253" i="22" s="1"/>
  <c r="C254" i="22"/>
  <c r="A254" i="22" s="1"/>
  <c r="C255" i="22"/>
  <c r="A255" i="22" s="1"/>
  <c r="C256" i="22"/>
  <c r="A256" i="22" s="1"/>
  <c r="C257" i="22"/>
  <c r="A257" i="22" s="1"/>
  <c r="C258" i="22"/>
  <c r="A258" i="22" s="1"/>
  <c r="C259" i="22"/>
  <c r="A259" i="22" s="1"/>
  <c r="C260" i="22"/>
  <c r="A260" i="22" s="1"/>
  <c r="C261" i="22"/>
  <c r="A261" i="22" s="1"/>
  <c r="C262" i="22"/>
  <c r="A262" i="22" s="1"/>
  <c r="C263" i="22"/>
  <c r="A263" i="22" s="1"/>
  <c r="C264" i="22"/>
  <c r="A264" i="22" s="1"/>
  <c r="C265" i="22"/>
  <c r="A265" i="22" s="1"/>
  <c r="C266" i="22"/>
  <c r="A266" i="22" s="1"/>
  <c r="C267" i="22"/>
  <c r="A267" i="22" s="1"/>
  <c r="C268" i="22"/>
  <c r="A268" i="22" s="1"/>
  <c r="C269" i="22"/>
  <c r="A269" i="22" s="1"/>
  <c r="C270" i="22"/>
  <c r="A270" i="22" s="1"/>
  <c r="C271" i="22"/>
  <c r="A271" i="22" s="1"/>
  <c r="C272" i="22"/>
  <c r="A272" i="22" s="1"/>
  <c r="C273" i="22"/>
  <c r="A273" i="22" s="1"/>
  <c r="C274" i="22"/>
  <c r="A274" i="22" s="1"/>
  <c r="C275" i="22"/>
  <c r="A275" i="22" s="1"/>
  <c r="C276" i="22"/>
  <c r="A276" i="22" s="1"/>
  <c r="C277" i="22"/>
  <c r="A277" i="22" s="1"/>
  <c r="C278" i="22"/>
  <c r="A278" i="22" s="1"/>
  <c r="C279" i="22"/>
  <c r="A279" i="22" s="1"/>
  <c r="C280" i="22"/>
  <c r="A280" i="22" s="1"/>
  <c r="C281" i="22"/>
  <c r="A281" i="22" s="1"/>
  <c r="C282" i="22"/>
  <c r="A282" i="22" s="1"/>
  <c r="C283" i="22"/>
  <c r="A283" i="22" s="1"/>
  <c r="C284" i="22"/>
  <c r="A284" i="22" s="1"/>
  <c r="C285" i="22"/>
  <c r="A285" i="22" s="1"/>
  <c r="C286" i="22"/>
  <c r="A286" i="22" s="1"/>
  <c r="C287" i="22"/>
  <c r="A287" i="22" s="1"/>
  <c r="C288" i="22"/>
  <c r="A288" i="22" s="1"/>
  <c r="C289" i="22"/>
  <c r="A289" i="22" s="1"/>
  <c r="C290" i="22"/>
  <c r="A290" i="22" s="1"/>
  <c r="C291" i="22"/>
  <c r="A291" i="22" s="1"/>
  <c r="C292" i="22"/>
  <c r="A292" i="22" s="1"/>
  <c r="C293" i="22"/>
  <c r="A293" i="22" s="1"/>
  <c r="C294" i="22"/>
  <c r="A294" i="22" s="1"/>
  <c r="C295" i="22"/>
  <c r="A295" i="22" s="1"/>
  <c r="C296" i="22"/>
  <c r="A296" i="22" s="1"/>
  <c r="C297" i="22"/>
  <c r="A297" i="22" s="1"/>
  <c r="C298" i="22"/>
  <c r="A298" i="22" s="1"/>
  <c r="C299" i="22"/>
  <c r="A299" i="22" s="1"/>
  <c r="C300" i="22"/>
  <c r="A300" i="22" s="1"/>
  <c r="C301" i="22"/>
  <c r="A301" i="22" s="1"/>
  <c r="C302" i="22"/>
  <c r="A302" i="22" s="1"/>
  <c r="C303" i="22"/>
  <c r="A303" i="22" s="1"/>
  <c r="C304" i="22"/>
  <c r="A304" i="22" s="1"/>
  <c r="C305" i="22"/>
  <c r="A305" i="22" s="1"/>
  <c r="C306" i="22"/>
  <c r="A306" i="22" s="1"/>
  <c r="C307" i="22"/>
  <c r="A307" i="22" s="1"/>
  <c r="C308" i="22"/>
  <c r="A308" i="22" s="1"/>
  <c r="C309" i="22"/>
  <c r="A309" i="22" s="1"/>
  <c r="C310" i="22"/>
  <c r="A310" i="22" s="1"/>
  <c r="C311" i="22"/>
  <c r="A311" i="22" s="1"/>
  <c r="C312" i="22"/>
  <c r="A312" i="22" s="1"/>
  <c r="C313" i="22"/>
  <c r="A313" i="22" s="1"/>
  <c r="C314" i="22"/>
  <c r="A314" i="22" s="1"/>
  <c r="C315" i="22"/>
  <c r="A315" i="22" s="1"/>
  <c r="C316" i="22"/>
  <c r="A316" i="22" s="1"/>
  <c r="C317" i="22"/>
  <c r="A317" i="22" s="1"/>
  <c r="C318" i="22"/>
  <c r="A318" i="22" s="1"/>
  <c r="C319" i="22"/>
  <c r="A319" i="22" s="1"/>
  <c r="C320" i="22"/>
  <c r="A320" i="22" s="1"/>
  <c r="C321" i="22"/>
  <c r="A321" i="22" s="1"/>
  <c r="C322" i="22"/>
  <c r="A322" i="22" s="1"/>
  <c r="C323" i="22"/>
  <c r="A323" i="22" s="1"/>
  <c r="C324" i="22"/>
  <c r="A324" i="22" s="1"/>
  <c r="C325" i="22"/>
  <c r="A325" i="22" s="1"/>
  <c r="C326" i="22"/>
  <c r="A326" i="22" s="1"/>
  <c r="C327" i="22"/>
  <c r="A327" i="22" s="1"/>
  <c r="C328" i="22"/>
  <c r="A328" i="22" s="1"/>
  <c r="C329" i="22"/>
  <c r="A329" i="22" s="1"/>
  <c r="C330" i="22"/>
  <c r="A330" i="22" s="1"/>
  <c r="C331" i="22"/>
  <c r="A331" i="22" s="1"/>
  <c r="C332" i="22"/>
  <c r="A332" i="22" s="1"/>
  <c r="C333" i="22"/>
  <c r="A333" i="22" s="1"/>
  <c r="C334" i="22"/>
  <c r="A334" i="22" s="1"/>
  <c r="C335" i="22"/>
  <c r="A335" i="22" s="1"/>
  <c r="C336" i="22"/>
  <c r="A336" i="22" s="1"/>
  <c r="C337" i="22"/>
  <c r="A337" i="22" s="1"/>
  <c r="C338" i="22"/>
  <c r="A338" i="22" s="1"/>
  <c r="C339" i="22"/>
  <c r="A339" i="22" s="1"/>
  <c r="C340" i="22"/>
  <c r="A340" i="22" s="1"/>
  <c r="C341" i="22"/>
  <c r="A341" i="22" s="1"/>
  <c r="C342" i="22"/>
  <c r="A342" i="22" s="1"/>
  <c r="C343" i="22"/>
  <c r="A343" i="22" s="1"/>
  <c r="C344" i="22"/>
  <c r="A344" i="22" s="1"/>
  <c r="C345" i="22"/>
  <c r="A345" i="22" s="1"/>
  <c r="C346" i="22"/>
  <c r="A346" i="22" s="1"/>
  <c r="C347" i="22"/>
  <c r="A347" i="22" s="1"/>
  <c r="C348" i="22"/>
  <c r="A348" i="22" s="1"/>
  <c r="C349" i="22"/>
  <c r="A349" i="22" s="1"/>
  <c r="C350" i="22"/>
  <c r="A350" i="22" s="1"/>
  <c r="C351" i="22"/>
  <c r="A351" i="22" s="1"/>
  <c r="C352" i="22"/>
  <c r="A352" i="22" s="1"/>
  <c r="C353" i="22"/>
  <c r="A353" i="22" s="1"/>
  <c r="C354" i="22"/>
  <c r="A354" i="22" s="1"/>
  <c r="C355" i="22"/>
  <c r="A355" i="22" s="1"/>
  <c r="C356" i="22"/>
  <c r="A356" i="22" s="1"/>
  <c r="C357" i="22"/>
  <c r="A357" i="22" s="1"/>
  <c r="C358" i="22"/>
  <c r="A358" i="22" s="1"/>
  <c r="C359" i="22"/>
  <c r="A359" i="22" s="1"/>
  <c r="C360" i="22"/>
  <c r="A360" i="22" s="1"/>
  <c r="C361" i="22"/>
  <c r="A361" i="22" s="1"/>
  <c r="C362" i="22"/>
  <c r="A362" i="22" s="1"/>
  <c r="C363" i="22"/>
  <c r="A363" i="22" s="1"/>
  <c r="C364" i="22"/>
  <c r="A364" i="22" s="1"/>
  <c r="C365" i="22"/>
  <c r="A365" i="22" s="1"/>
  <c r="C366" i="22"/>
  <c r="A366" i="22" s="1"/>
  <c r="C367" i="22"/>
  <c r="A367" i="22" s="1"/>
  <c r="C368" i="22"/>
  <c r="A368" i="22" s="1"/>
  <c r="C369" i="22"/>
  <c r="A369" i="22" s="1"/>
  <c r="C370" i="22"/>
  <c r="A370" i="22" s="1"/>
  <c r="C371" i="22"/>
  <c r="A371" i="22" s="1"/>
  <c r="C372" i="22"/>
  <c r="A372" i="22" s="1"/>
  <c r="C373" i="22"/>
  <c r="A373" i="22" s="1"/>
  <c r="C374" i="22"/>
  <c r="A374" i="22" s="1"/>
  <c r="C375" i="22"/>
  <c r="A375" i="22" s="1"/>
  <c r="C376" i="22"/>
  <c r="A376" i="22" s="1"/>
  <c r="C377" i="22"/>
  <c r="A377" i="22" s="1"/>
  <c r="C378" i="22"/>
  <c r="A378" i="22" s="1"/>
  <c r="C379" i="22"/>
  <c r="A379" i="22" s="1"/>
  <c r="C380" i="22"/>
  <c r="A380" i="22" s="1"/>
  <c r="C381" i="22"/>
  <c r="A381" i="22" s="1"/>
  <c r="C382" i="22"/>
  <c r="A382" i="22" s="1"/>
  <c r="C383" i="22"/>
  <c r="A383" i="22" s="1"/>
  <c r="C384" i="22"/>
  <c r="A384" i="22" s="1"/>
  <c r="C385" i="22"/>
  <c r="A385" i="22" s="1"/>
  <c r="C386" i="22"/>
  <c r="A386" i="22" s="1"/>
  <c r="C387" i="22"/>
  <c r="A387" i="22" s="1"/>
  <c r="C388" i="22"/>
  <c r="A388" i="22" s="1"/>
  <c r="C389" i="22"/>
  <c r="A389" i="22" s="1"/>
  <c r="C390" i="22"/>
  <c r="A390" i="22" s="1"/>
  <c r="C391" i="22"/>
  <c r="A391" i="22" s="1"/>
  <c r="C392" i="22"/>
  <c r="A392" i="22" s="1"/>
  <c r="C393" i="22"/>
  <c r="A393" i="22" s="1"/>
  <c r="C394" i="22"/>
  <c r="A394" i="22" s="1"/>
  <c r="C395" i="22"/>
  <c r="A395" i="22" s="1"/>
  <c r="C396" i="22"/>
  <c r="A396" i="22" s="1"/>
  <c r="C397" i="22"/>
  <c r="A397" i="22" s="1"/>
  <c r="C398" i="22"/>
  <c r="A398" i="22" s="1"/>
  <c r="C399" i="22"/>
  <c r="A399" i="22" s="1"/>
  <c r="C400" i="22"/>
  <c r="A400" i="22" s="1"/>
  <c r="C401" i="22"/>
  <c r="A401" i="22" s="1"/>
  <c r="C402" i="22"/>
  <c r="A402" i="22" s="1"/>
  <c r="C403" i="22"/>
  <c r="A403" i="22" s="1"/>
  <c r="C404" i="22"/>
  <c r="A404" i="22" s="1"/>
  <c r="C405" i="22"/>
  <c r="A405" i="22" s="1"/>
  <c r="C406" i="22"/>
  <c r="A406" i="22" s="1"/>
  <c r="C407" i="22"/>
  <c r="A407" i="22" s="1"/>
  <c r="C408" i="22"/>
  <c r="A408" i="22" s="1"/>
  <c r="C409" i="22"/>
  <c r="A409" i="22" s="1"/>
  <c r="C410" i="22"/>
  <c r="A410" i="22" s="1"/>
  <c r="C411" i="22"/>
  <c r="A411" i="22" s="1"/>
  <c r="C412" i="22"/>
  <c r="A412" i="22" s="1"/>
  <c r="C413" i="22"/>
  <c r="A413" i="22" s="1"/>
  <c r="C414" i="22"/>
  <c r="A414" i="22" s="1"/>
  <c r="C415" i="22"/>
  <c r="A415" i="22" s="1"/>
  <c r="C416" i="22"/>
  <c r="A416" i="22" s="1"/>
  <c r="C417" i="22"/>
  <c r="A417" i="22" s="1"/>
  <c r="C418" i="22"/>
  <c r="A418" i="22" s="1"/>
  <c r="C419" i="22"/>
  <c r="A419" i="22" s="1"/>
  <c r="C420" i="22"/>
  <c r="A420" i="22" s="1"/>
  <c r="C421" i="22"/>
  <c r="A421" i="22" s="1"/>
  <c r="C422" i="22"/>
  <c r="A422" i="22" s="1"/>
  <c r="C423" i="22"/>
  <c r="A423" i="22" s="1"/>
  <c r="C424" i="22"/>
  <c r="A424" i="22" s="1"/>
  <c r="C425" i="22"/>
  <c r="A425" i="22" s="1"/>
  <c r="C426" i="22"/>
  <c r="A426" i="22" s="1"/>
  <c r="C427" i="22"/>
  <c r="A427" i="22" s="1"/>
  <c r="C428" i="22"/>
  <c r="A428" i="22" s="1"/>
  <c r="C429" i="22"/>
  <c r="A429" i="22" s="1"/>
  <c r="C430" i="22"/>
  <c r="A430" i="22" s="1"/>
  <c r="C431" i="22"/>
  <c r="A431" i="22" s="1"/>
  <c r="C432" i="22"/>
  <c r="A432" i="22" s="1"/>
  <c r="C433" i="22"/>
  <c r="A433" i="22" s="1"/>
  <c r="C434" i="22"/>
  <c r="A434" i="22" s="1"/>
  <c r="C435" i="22"/>
  <c r="A435" i="22" s="1"/>
  <c r="C436" i="22"/>
  <c r="A436" i="22" s="1"/>
  <c r="C437" i="22"/>
  <c r="A437" i="22" s="1"/>
  <c r="C438" i="22"/>
  <c r="A438" i="22" s="1"/>
  <c r="C439" i="22"/>
  <c r="A439" i="22" s="1"/>
  <c r="C440" i="22"/>
  <c r="A440" i="22" s="1"/>
  <c r="C441" i="22"/>
  <c r="A441" i="22" s="1"/>
  <c r="C442" i="22"/>
  <c r="A442" i="22" s="1"/>
  <c r="C443" i="22"/>
  <c r="A443" i="22" s="1"/>
  <c r="C444" i="22"/>
  <c r="A444" i="22" s="1"/>
  <c r="C445" i="22"/>
  <c r="A445" i="22" s="1"/>
  <c r="C446" i="22"/>
  <c r="A446" i="22" s="1"/>
  <c r="C447" i="22"/>
  <c r="A447" i="22" s="1"/>
  <c r="C448" i="22"/>
  <c r="A448" i="22" s="1"/>
  <c r="C449" i="22"/>
  <c r="A449" i="22" s="1"/>
  <c r="C450" i="22"/>
  <c r="A450" i="22" s="1"/>
  <c r="C451" i="22"/>
  <c r="A451" i="22" s="1"/>
  <c r="C452" i="22"/>
  <c r="A452" i="22" s="1"/>
  <c r="C453" i="22"/>
  <c r="A453" i="22" s="1"/>
  <c r="C454" i="22"/>
  <c r="A454" i="22" s="1"/>
  <c r="C455" i="22"/>
  <c r="A455" i="22" s="1"/>
  <c r="C456" i="22"/>
  <c r="A456" i="22" s="1"/>
  <c r="C457" i="22"/>
  <c r="A457" i="22" s="1"/>
  <c r="C458" i="22"/>
  <c r="A458" i="22" s="1"/>
  <c r="C459" i="22"/>
  <c r="A459" i="22" s="1"/>
  <c r="C460" i="22"/>
  <c r="A460" i="22" s="1"/>
  <c r="C461" i="22"/>
  <c r="A461" i="22" s="1"/>
  <c r="C462" i="22"/>
  <c r="A462" i="22" s="1"/>
  <c r="C463" i="22"/>
  <c r="A463" i="22" s="1"/>
  <c r="C464" i="22"/>
  <c r="A464" i="22" s="1"/>
  <c r="C465" i="22"/>
  <c r="A465" i="22" s="1"/>
  <c r="C466" i="22"/>
  <c r="A466" i="22" s="1"/>
  <c r="C467" i="22"/>
  <c r="A467" i="22" s="1"/>
  <c r="C468" i="22"/>
  <c r="A468" i="22" s="1"/>
  <c r="C469" i="22"/>
  <c r="A469" i="22" s="1"/>
  <c r="C470" i="22"/>
  <c r="A470" i="22" s="1"/>
  <c r="C471" i="22"/>
  <c r="A471" i="22" s="1"/>
  <c r="C472" i="22"/>
  <c r="A472" i="22" s="1"/>
  <c r="C473" i="22"/>
  <c r="A473" i="22" s="1"/>
  <c r="C474" i="22"/>
  <c r="A474" i="22" s="1"/>
  <c r="C475" i="22"/>
  <c r="A475" i="22" s="1"/>
  <c r="C476" i="22"/>
  <c r="A476" i="22" s="1"/>
  <c r="C477" i="22"/>
  <c r="A477" i="22" s="1"/>
  <c r="C478" i="22"/>
  <c r="A478" i="22" s="1"/>
  <c r="C479" i="22"/>
  <c r="A479" i="22" s="1"/>
  <c r="C480" i="22"/>
  <c r="A480" i="22" s="1"/>
  <c r="C481" i="22"/>
  <c r="A481" i="22" s="1"/>
  <c r="C482" i="22"/>
  <c r="A482" i="22" s="1"/>
  <c r="C483" i="22"/>
  <c r="A483" i="22" s="1"/>
  <c r="C484" i="22"/>
  <c r="A484" i="22" s="1"/>
  <c r="C485" i="22"/>
  <c r="A485" i="22" s="1"/>
  <c r="C486" i="22"/>
  <c r="A486" i="22" s="1"/>
  <c r="C487" i="22"/>
  <c r="A487" i="22" s="1"/>
  <c r="C488" i="22"/>
  <c r="A488" i="22" s="1"/>
  <c r="C489" i="22"/>
  <c r="A489" i="22" s="1"/>
  <c r="C490" i="22"/>
  <c r="A490" i="22" s="1"/>
  <c r="C491" i="22"/>
  <c r="A491" i="22" s="1"/>
  <c r="C492" i="22"/>
  <c r="A492" i="22" s="1"/>
  <c r="C493" i="22"/>
  <c r="A493" i="22" s="1"/>
  <c r="C494" i="22"/>
  <c r="A494" i="22" s="1"/>
  <c r="C495" i="22"/>
  <c r="A495" i="22" s="1"/>
  <c r="C496" i="22"/>
  <c r="A496" i="22" s="1"/>
  <c r="C497" i="22"/>
  <c r="A497" i="22" s="1"/>
  <c r="C498" i="22"/>
  <c r="A498" i="22" s="1"/>
  <c r="C499" i="22"/>
  <c r="A499" i="22" s="1"/>
  <c r="C500" i="22"/>
  <c r="A500" i="22" s="1"/>
  <c r="C501" i="22"/>
  <c r="A501" i="22" s="1"/>
  <c r="C502" i="22"/>
  <c r="A502" i="22" s="1"/>
  <c r="C503" i="22"/>
  <c r="A503" i="22" s="1"/>
  <c r="C504" i="22"/>
  <c r="A504" i="22" s="1"/>
  <c r="C505" i="22"/>
  <c r="A505" i="22" s="1"/>
  <c r="C506" i="22"/>
  <c r="A506" i="22" s="1"/>
  <c r="C507" i="22"/>
  <c r="A507" i="22" s="1"/>
  <c r="C508" i="22"/>
  <c r="A508" i="22" s="1"/>
  <c r="C509" i="22"/>
  <c r="A509" i="22" s="1"/>
  <c r="C510" i="22"/>
  <c r="A510" i="22" s="1"/>
  <c r="C511" i="22"/>
  <c r="A511" i="22" s="1"/>
  <c r="C512" i="22"/>
  <c r="A512" i="22" s="1"/>
  <c r="C513" i="22"/>
  <c r="A513" i="22" s="1"/>
  <c r="C514" i="22"/>
  <c r="A514" i="22" s="1"/>
  <c r="C515" i="22"/>
  <c r="A515" i="22" s="1"/>
  <c r="C516" i="22"/>
  <c r="A516" i="22" s="1"/>
  <c r="C517" i="22"/>
  <c r="A517" i="22" s="1"/>
  <c r="C518" i="22"/>
  <c r="A518" i="22" s="1"/>
  <c r="C519" i="22"/>
  <c r="A519" i="22" s="1"/>
  <c r="C520" i="22"/>
  <c r="A520" i="22" s="1"/>
  <c r="C521" i="22"/>
  <c r="A521" i="22" s="1"/>
  <c r="C522" i="22"/>
  <c r="A522" i="22" s="1"/>
  <c r="C523" i="22"/>
  <c r="A523" i="22" s="1"/>
  <c r="C524" i="22"/>
  <c r="A524" i="22" s="1"/>
  <c r="C525" i="22"/>
  <c r="A525" i="22" s="1"/>
  <c r="C526" i="22"/>
  <c r="A526" i="22" s="1"/>
  <c r="C527" i="22"/>
  <c r="A527" i="22" s="1"/>
  <c r="C528" i="22"/>
  <c r="A528" i="22" s="1"/>
  <c r="C529" i="22"/>
  <c r="A529" i="22" s="1"/>
  <c r="C530" i="22"/>
  <c r="A530" i="22" s="1"/>
  <c r="C531" i="22"/>
  <c r="A531" i="22" s="1"/>
  <c r="C532" i="22"/>
  <c r="A532" i="22" s="1"/>
  <c r="C533" i="22"/>
  <c r="A533" i="22" s="1"/>
  <c r="C534" i="22"/>
  <c r="A534" i="22" s="1"/>
  <c r="C535" i="22"/>
  <c r="A535" i="22" s="1"/>
  <c r="C536" i="22"/>
  <c r="A536" i="22" s="1"/>
  <c r="C537" i="22"/>
  <c r="A537" i="22" s="1"/>
  <c r="C538" i="22"/>
  <c r="A538" i="22" s="1"/>
  <c r="C539" i="22"/>
  <c r="A539" i="22" s="1"/>
  <c r="C540" i="22"/>
  <c r="A540" i="22" s="1"/>
  <c r="C541" i="22"/>
  <c r="A541" i="22" s="1"/>
  <c r="C542" i="22"/>
  <c r="A542" i="22" s="1"/>
  <c r="C543" i="22"/>
  <c r="A543" i="22" s="1"/>
  <c r="C544" i="22"/>
  <c r="A544" i="22" s="1"/>
  <c r="C545" i="22"/>
  <c r="A545" i="22" s="1"/>
  <c r="C546" i="22"/>
  <c r="A546" i="22" s="1"/>
  <c r="C547" i="22"/>
  <c r="A547" i="22" s="1"/>
  <c r="C548" i="22"/>
  <c r="A548" i="22" s="1"/>
  <c r="C549" i="22"/>
  <c r="A549" i="22" s="1"/>
  <c r="C550" i="22"/>
  <c r="A550" i="22" s="1"/>
  <c r="C551" i="22"/>
  <c r="A551" i="22" s="1"/>
  <c r="C552" i="22"/>
  <c r="A552" i="22" s="1"/>
  <c r="C553" i="22"/>
  <c r="A553" i="22" s="1"/>
  <c r="C554" i="22"/>
  <c r="A554" i="22" s="1"/>
  <c r="C555" i="22"/>
  <c r="A555" i="22" s="1"/>
  <c r="C556" i="22"/>
  <c r="A556" i="22" s="1"/>
  <c r="C557" i="22"/>
  <c r="A557" i="22" s="1"/>
  <c r="C558" i="22"/>
  <c r="A558" i="22" s="1"/>
  <c r="C559" i="22"/>
  <c r="A559" i="22" s="1"/>
  <c r="C560" i="22"/>
  <c r="A560" i="22" s="1"/>
  <c r="C561" i="22"/>
  <c r="A561" i="22" s="1"/>
  <c r="C562" i="22"/>
  <c r="A562" i="22" s="1"/>
  <c r="C563" i="22"/>
  <c r="A563" i="22" s="1"/>
  <c r="C564" i="22"/>
  <c r="A564" i="22" s="1"/>
  <c r="C565" i="22"/>
  <c r="A565" i="22" s="1"/>
  <c r="C566" i="22"/>
  <c r="A566" i="22" s="1"/>
  <c r="C567" i="22"/>
  <c r="A567" i="22" s="1"/>
  <c r="C568" i="22"/>
  <c r="A568" i="22" s="1"/>
  <c r="C569" i="22"/>
  <c r="A569" i="22" s="1"/>
  <c r="C570" i="22"/>
  <c r="A570" i="22" s="1"/>
  <c r="C571" i="22"/>
  <c r="A571" i="22" s="1"/>
  <c r="C572" i="22"/>
  <c r="A572" i="22" s="1"/>
  <c r="C573" i="22"/>
  <c r="A573" i="22" s="1"/>
  <c r="C574" i="22"/>
  <c r="A574" i="22" s="1"/>
  <c r="C575" i="22"/>
  <c r="A575" i="22" s="1"/>
  <c r="C576" i="22"/>
  <c r="A576" i="22" s="1"/>
  <c r="C577" i="22"/>
  <c r="A577" i="22" s="1"/>
  <c r="C578" i="22"/>
  <c r="A578" i="22" s="1"/>
  <c r="C579" i="22"/>
  <c r="A579" i="22" s="1"/>
  <c r="C580" i="22"/>
  <c r="A580" i="22" s="1"/>
  <c r="C581" i="22"/>
  <c r="A581" i="22" s="1"/>
  <c r="C582" i="22"/>
  <c r="A582" i="22" s="1"/>
  <c r="C583" i="22"/>
  <c r="A583" i="22" s="1"/>
  <c r="C584" i="22"/>
  <c r="A584" i="22" s="1"/>
  <c r="C585" i="22"/>
  <c r="A585" i="22" s="1"/>
  <c r="C586" i="22"/>
  <c r="A586" i="22" s="1"/>
  <c r="C587" i="22"/>
  <c r="A587" i="22" s="1"/>
  <c r="C588" i="22"/>
  <c r="A588" i="22" s="1"/>
  <c r="C589" i="22"/>
  <c r="A589" i="22" s="1"/>
  <c r="C590" i="22"/>
  <c r="A590" i="22" s="1"/>
  <c r="C591" i="22"/>
  <c r="A591" i="22" s="1"/>
  <c r="C592" i="22"/>
  <c r="A592" i="22" s="1"/>
  <c r="C593" i="22"/>
  <c r="A593" i="22" s="1"/>
  <c r="C594" i="22"/>
  <c r="A594" i="22" s="1"/>
  <c r="C595" i="22"/>
  <c r="A595" i="22" s="1"/>
  <c r="C596" i="22"/>
  <c r="A596" i="22" s="1"/>
  <c r="C597" i="22"/>
  <c r="A597" i="22" s="1"/>
  <c r="C598" i="22"/>
  <c r="A598" i="22" s="1"/>
  <c r="C599" i="22"/>
  <c r="A599" i="22" s="1"/>
  <c r="C600" i="22"/>
  <c r="A600" i="22" s="1"/>
  <c r="C601" i="22"/>
  <c r="A601" i="22" s="1"/>
  <c r="C602" i="22"/>
  <c r="A602" i="22" s="1"/>
  <c r="C603" i="22"/>
  <c r="A603" i="22" s="1"/>
  <c r="C604" i="22"/>
  <c r="A604" i="22" s="1"/>
  <c r="C605" i="22"/>
  <c r="A605" i="22" s="1"/>
  <c r="C606" i="22"/>
  <c r="A606" i="22" s="1"/>
  <c r="C607" i="22"/>
  <c r="A607" i="22" s="1"/>
  <c r="C608" i="22"/>
  <c r="A608" i="22" s="1"/>
  <c r="C609" i="22"/>
  <c r="A609" i="22" s="1"/>
  <c r="C610" i="22"/>
  <c r="A610" i="22" s="1"/>
  <c r="C611" i="22"/>
  <c r="A611" i="22" s="1"/>
  <c r="C612" i="22"/>
  <c r="A612" i="22" s="1"/>
  <c r="C613" i="22"/>
  <c r="A613" i="22" s="1"/>
  <c r="C614" i="22"/>
  <c r="A614" i="22" s="1"/>
  <c r="C615" i="22"/>
  <c r="A615" i="22" s="1"/>
  <c r="C616" i="22"/>
  <c r="A616" i="22" s="1"/>
  <c r="C617" i="22"/>
  <c r="A617" i="22" s="1"/>
  <c r="C618" i="22"/>
  <c r="A618" i="22" s="1"/>
  <c r="C619" i="22"/>
  <c r="A619" i="22" s="1"/>
  <c r="C620" i="22"/>
  <c r="A620" i="22" s="1"/>
  <c r="C621" i="22"/>
  <c r="A621" i="22" s="1"/>
  <c r="C622" i="22"/>
  <c r="A622" i="22" s="1"/>
  <c r="C623" i="22"/>
  <c r="A623" i="22" s="1"/>
  <c r="C624" i="22"/>
  <c r="A624" i="22" s="1"/>
  <c r="C625" i="22"/>
  <c r="A625" i="22" s="1"/>
  <c r="C626" i="22"/>
  <c r="A626" i="22" s="1"/>
  <c r="C627" i="22"/>
  <c r="A627" i="22" s="1"/>
  <c r="C628" i="22"/>
  <c r="A628" i="22" s="1"/>
  <c r="C629" i="22"/>
  <c r="A629" i="22" s="1"/>
  <c r="C630" i="22"/>
  <c r="A630" i="22" s="1"/>
  <c r="C631" i="22"/>
  <c r="A631" i="22" s="1"/>
  <c r="C632" i="22"/>
  <c r="A632" i="22" s="1"/>
  <c r="C633" i="22"/>
  <c r="A633" i="22" s="1"/>
  <c r="C634" i="22"/>
  <c r="A634" i="22" s="1"/>
  <c r="C635" i="22"/>
  <c r="A635" i="22" s="1"/>
  <c r="C636" i="22"/>
  <c r="A636" i="22" s="1"/>
  <c r="C637" i="22"/>
  <c r="A637" i="22" s="1"/>
  <c r="C638" i="22"/>
  <c r="A638" i="22" s="1"/>
  <c r="C639" i="22"/>
  <c r="A639" i="22" s="1"/>
  <c r="C640" i="22"/>
  <c r="A640" i="22" s="1"/>
  <c r="C641" i="22"/>
  <c r="A641" i="22" s="1"/>
  <c r="C642" i="22"/>
  <c r="A642" i="22" s="1"/>
  <c r="C643" i="22"/>
  <c r="A643" i="22" s="1"/>
  <c r="C644" i="22"/>
  <c r="A644" i="22" s="1"/>
  <c r="C645" i="22"/>
  <c r="A645" i="22" s="1"/>
  <c r="C646" i="22"/>
  <c r="A646" i="22" s="1"/>
  <c r="C647" i="22"/>
  <c r="A647" i="22" s="1"/>
  <c r="C648" i="22"/>
  <c r="A648" i="22" s="1"/>
  <c r="C649" i="22"/>
  <c r="A649" i="22" s="1"/>
  <c r="C650" i="22"/>
  <c r="A650" i="22" s="1"/>
  <c r="C651" i="22"/>
  <c r="A651" i="22" s="1"/>
  <c r="C652" i="22"/>
  <c r="A652" i="22" s="1"/>
  <c r="C653" i="22"/>
  <c r="A653" i="22" s="1"/>
  <c r="C654" i="22"/>
  <c r="A654" i="22" s="1"/>
  <c r="C655" i="22"/>
  <c r="A655" i="22" s="1"/>
  <c r="C656" i="22"/>
  <c r="A656" i="22" s="1"/>
  <c r="C657" i="22"/>
  <c r="A657" i="22" s="1"/>
  <c r="C658" i="22"/>
  <c r="A658" i="22" s="1"/>
  <c r="C659" i="22"/>
  <c r="A659" i="22" s="1"/>
  <c r="C660" i="22"/>
  <c r="A660" i="22" s="1"/>
  <c r="C661" i="22"/>
  <c r="A661" i="22" s="1"/>
  <c r="C662" i="22"/>
  <c r="A662" i="22" s="1"/>
  <c r="C663" i="22"/>
  <c r="A663" i="22" s="1"/>
  <c r="C664" i="22"/>
  <c r="A664" i="22" s="1"/>
  <c r="C665" i="22"/>
  <c r="A665" i="22" s="1"/>
  <c r="C666" i="22"/>
  <c r="A666" i="22" s="1"/>
  <c r="C667" i="22"/>
  <c r="A667" i="22" s="1"/>
  <c r="C668" i="22"/>
  <c r="A668" i="22" s="1"/>
  <c r="C669" i="22"/>
  <c r="A669" i="22" s="1"/>
  <c r="C670" i="22"/>
  <c r="A670" i="22" s="1"/>
  <c r="C671" i="22"/>
  <c r="A671" i="22" s="1"/>
  <c r="C672" i="22"/>
  <c r="A672" i="22" s="1"/>
  <c r="C673" i="22"/>
  <c r="A673" i="22" s="1"/>
  <c r="C674" i="22"/>
  <c r="A674" i="22" s="1"/>
  <c r="C675" i="22"/>
  <c r="A675" i="22" s="1"/>
  <c r="C676" i="22"/>
  <c r="A676" i="22" s="1"/>
  <c r="C677" i="22"/>
  <c r="A677" i="22" s="1"/>
  <c r="C678" i="22"/>
  <c r="A678" i="22" s="1"/>
  <c r="C679" i="22"/>
  <c r="A679" i="22" s="1"/>
  <c r="C680" i="22"/>
  <c r="A680" i="22" s="1"/>
  <c r="C681" i="22"/>
  <c r="A681" i="22" s="1"/>
  <c r="C682" i="22"/>
  <c r="A682" i="22" s="1"/>
  <c r="C683" i="22"/>
  <c r="A683" i="22" s="1"/>
  <c r="C684" i="22"/>
  <c r="A684" i="22" s="1"/>
  <c r="C685" i="22"/>
  <c r="A685" i="22" s="1"/>
  <c r="C686" i="22"/>
  <c r="A686" i="22" s="1"/>
  <c r="C687" i="22"/>
  <c r="A687" i="22" s="1"/>
  <c r="C688" i="22"/>
  <c r="A688" i="22" s="1"/>
  <c r="C689" i="22"/>
  <c r="A689" i="22" s="1"/>
  <c r="C690" i="22"/>
  <c r="A690" i="22" s="1"/>
  <c r="C691" i="22"/>
  <c r="A691" i="22" s="1"/>
  <c r="C692" i="22"/>
  <c r="A692" i="22" s="1"/>
  <c r="C693" i="22"/>
  <c r="A693" i="22" s="1"/>
  <c r="C694" i="22"/>
  <c r="A694" i="22" s="1"/>
  <c r="C695" i="22"/>
  <c r="A695" i="22" s="1"/>
  <c r="C696" i="22"/>
  <c r="A696" i="22" s="1"/>
  <c r="C697" i="22"/>
  <c r="A697" i="22" s="1"/>
  <c r="C698" i="22"/>
  <c r="A698" i="22" s="1"/>
  <c r="C699" i="22"/>
  <c r="A699" i="22" s="1"/>
  <c r="C700" i="22"/>
  <c r="A700" i="22" s="1"/>
  <c r="C701" i="22"/>
  <c r="A701" i="22" s="1"/>
  <c r="C702" i="22"/>
  <c r="A702" i="22" s="1"/>
  <c r="C703" i="22"/>
  <c r="A703" i="22" s="1"/>
  <c r="C704" i="22"/>
  <c r="A704" i="22" s="1"/>
  <c r="C705" i="22"/>
  <c r="A705" i="22" s="1"/>
  <c r="C706" i="22"/>
  <c r="A706" i="22" s="1"/>
  <c r="C707" i="22"/>
  <c r="A707" i="22" s="1"/>
  <c r="C708" i="22"/>
  <c r="A708" i="22" s="1"/>
  <c r="C709" i="22"/>
  <c r="A709" i="22" s="1"/>
  <c r="C710" i="22"/>
  <c r="A710" i="22" s="1"/>
  <c r="C711" i="22"/>
  <c r="A711" i="22" s="1"/>
  <c r="C712" i="22"/>
  <c r="A712" i="22" s="1"/>
  <c r="C713" i="22"/>
  <c r="A713" i="22" s="1"/>
  <c r="C714" i="22"/>
  <c r="A714" i="22" s="1"/>
  <c r="C715" i="22"/>
  <c r="A715" i="22" s="1"/>
  <c r="C716" i="22"/>
  <c r="A716" i="22" s="1"/>
  <c r="C717" i="22"/>
  <c r="A717" i="22" s="1"/>
  <c r="C718" i="22"/>
  <c r="A718" i="22" s="1"/>
  <c r="C719" i="22"/>
  <c r="A719" i="22" s="1"/>
  <c r="C720" i="22"/>
  <c r="A720" i="22" s="1"/>
  <c r="C721" i="22"/>
  <c r="A721" i="22" s="1"/>
  <c r="C722" i="22"/>
  <c r="A722" i="22" s="1"/>
  <c r="C723" i="22"/>
  <c r="A723" i="22" s="1"/>
  <c r="C724" i="22"/>
  <c r="A724" i="22" s="1"/>
  <c r="C725" i="22"/>
  <c r="A725" i="22" s="1"/>
  <c r="C726" i="22"/>
  <c r="A726" i="22" s="1"/>
  <c r="C727" i="22"/>
  <c r="A727" i="22" s="1"/>
  <c r="C728" i="22"/>
  <c r="A728" i="22" s="1"/>
  <c r="C729" i="22"/>
  <c r="A729" i="22" s="1"/>
  <c r="C730" i="22"/>
  <c r="A730" i="22" s="1"/>
  <c r="C731" i="22"/>
  <c r="A731" i="22" s="1"/>
  <c r="C732" i="22"/>
  <c r="A732" i="22" s="1"/>
  <c r="C733" i="22"/>
  <c r="A733" i="22" s="1"/>
  <c r="C734" i="22"/>
  <c r="A734" i="22" s="1"/>
  <c r="C735" i="22"/>
  <c r="A735" i="22" s="1"/>
  <c r="C736" i="22"/>
  <c r="A736" i="22" s="1"/>
  <c r="C737" i="22"/>
  <c r="A737" i="22" s="1"/>
  <c r="C738" i="22"/>
  <c r="A738" i="22" s="1"/>
  <c r="C739" i="22"/>
  <c r="A739" i="22" s="1"/>
  <c r="C740" i="22"/>
  <c r="A740" i="22" s="1"/>
  <c r="C741" i="22"/>
  <c r="A741" i="22" s="1"/>
  <c r="C742" i="22"/>
  <c r="A742" i="22" s="1"/>
  <c r="C743" i="22"/>
  <c r="A743" i="22" s="1"/>
  <c r="C744" i="22"/>
  <c r="A744" i="22" s="1"/>
  <c r="C745" i="22"/>
  <c r="A745" i="22" s="1"/>
  <c r="C746" i="22"/>
  <c r="A746" i="22" s="1"/>
  <c r="C747" i="22"/>
  <c r="A747" i="22" s="1"/>
  <c r="C748" i="22"/>
  <c r="A748" i="22" s="1"/>
  <c r="C749" i="22"/>
  <c r="A749" i="22" s="1"/>
  <c r="C750" i="22"/>
  <c r="A750" i="22" s="1"/>
  <c r="C751" i="22"/>
  <c r="A751" i="22" s="1"/>
  <c r="C752" i="22"/>
  <c r="A752" i="22" s="1"/>
  <c r="C753" i="22"/>
  <c r="A753" i="22" s="1"/>
  <c r="C754" i="22"/>
  <c r="A754" i="22" s="1"/>
  <c r="C755" i="22"/>
  <c r="A755" i="22" s="1"/>
  <c r="C756" i="22"/>
  <c r="A756" i="22" s="1"/>
  <c r="C757" i="22"/>
  <c r="A757" i="22" s="1"/>
  <c r="C758" i="22"/>
  <c r="A758" i="22" s="1"/>
  <c r="C759" i="22"/>
  <c r="A759" i="22" s="1"/>
  <c r="C760" i="22"/>
  <c r="A760" i="22" s="1"/>
  <c r="C761" i="22"/>
  <c r="A761" i="22" s="1"/>
  <c r="C762" i="22"/>
  <c r="A762" i="22" s="1"/>
  <c r="C763" i="22"/>
  <c r="A763" i="22" s="1"/>
  <c r="C764" i="22"/>
  <c r="A764" i="22" s="1"/>
  <c r="C765" i="22"/>
  <c r="A765" i="22" s="1"/>
  <c r="C766" i="22"/>
  <c r="A766" i="22" s="1"/>
  <c r="C767" i="22"/>
  <c r="A767" i="22" s="1"/>
  <c r="C768" i="22"/>
  <c r="A768" i="22" s="1"/>
  <c r="C769" i="22"/>
  <c r="A769" i="22" s="1"/>
  <c r="C770" i="22"/>
  <c r="A770" i="22" s="1"/>
  <c r="C771" i="22"/>
  <c r="A771" i="22" s="1"/>
  <c r="C772" i="22"/>
  <c r="A772" i="22" s="1"/>
  <c r="C773" i="22"/>
  <c r="A773" i="22" s="1"/>
  <c r="C774" i="22"/>
  <c r="A774" i="22" s="1"/>
  <c r="C775" i="22"/>
  <c r="A775" i="22" s="1"/>
  <c r="C776" i="22"/>
  <c r="A776" i="22" s="1"/>
  <c r="C777" i="22"/>
  <c r="A777" i="22" s="1"/>
  <c r="C778" i="22"/>
  <c r="A778" i="22" s="1"/>
  <c r="C779" i="22"/>
  <c r="A779" i="22" s="1"/>
  <c r="C780" i="22"/>
  <c r="A780" i="22" s="1"/>
  <c r="C781" i="22"/>
  <c r="A781" i="22" s="1"/>
  <c r="C782" i="22"/>
  <c r="A782" i="22" s="1"/>
  <c r="C783" i="22"/>
  <c r="A783" i="22" s="1"/>
  <c r="C784" i="22"/>
  <c r="A784" i="22" s="1"/>
  <c r="C785" i="22"/>
  <c r="A785" i="22" s="1"/>
  <c r="C786" i="22"/>
  <c r="A786" i="22" s="1"/>
  <c r="C787" i="22"/>
  <c r="A787" i="22" s="1"/>
  <c r="C788" i="22"/>
  <c r="A788" i="22" s="1"/>
  <c r="C789" i="22"/>
  <c r="A789" i="22" s="1"/>
  <c r="C790" i="22"/>
  <c r="A790" i="22" s="1"/>
  <c r="C791" i="22"/>
  <c r="A791" i="22" s="1"/>
  <c r="C792" i="22"/>
  <c r="A792" i="22" s="1"/>
  <c r="C793" i="22"/>
  <c r="A793" i="22" s="1"/>
  <c r="C794" i="22"/>
  <c r="A794" i="22" s="1"/>
  <c r="C795" i="22"/>
  <c r="A795" i="22" s="1"/>
  <c r="C796" i="22"/>
  <c r="A796" i="22" s="1"/>
  <c r="C797" i="22"/>
  <c r="A797" i="22" s="1"/>
  <c r="C798" i="22"/>
  <c r="A798" i="22" s="1"/>
  <c r="C799" i="22"/>
  <c r="A799" i="22" s="1"/>
  <c r="C800" i="22"/>
  <c r="A800" i="22" s="1"/>
  <c r="C801" i="22"/>
  <c r="A801" i="22" s="1"/>
  <c r="C802" i="22"/>
  <c r="A802" i="22" s="1"/>
  <c r="C803" i="22"/>
  <c r="A803" i="22" s="1"/>
  <c r="C804" i="22"/>
  <c r="A804" i="22" s="1"/>
  <c r="C805" i="22"/>
  <c r="A805" i="22" s="1"/>
  <c r="C806" i="22"/>
  <c r="A806" i="22" s="1"/>
  <c r="C807" i="22"/>
  <c r="A807" i="22" s="1"/>
  <c r="C808" i="22"/>
  <c r="A808" i="22" s="1"/>
  <c r="C809" i="22"/>
  <c r="A809" i="22" s="1"/>
  <c r="C810" i="22"/>
  <c r="A810" i="22" s="1"/>
  <c r="C811" i="22"/>
  <c r="A811" i="22" s="1"/>
  <c r="C812" i="22"/>
  <c r="A812" i="22" s="1"/>
  <c r="C813" i="22"/>
  <c r="A813" i="22" s="1"/>
  <c r="C814" i="22"/>
  <c r="A814" i="22" s="1"/>
  <c r="C815" i="22"/>
  <c r="A815" i="22" s="1"/>
  <c r="C816" i="22"/>
  <c r="A816" i="22" s="1"/>
  <c r="C817" i="22"/>
  <c r="A817" i="22" s="1"/>
  <c r="C818" i="22"/>
  <c r="A818" i="22" s="1"/>
  <c r="C819" i="22"/>
  <c r="A819" i="22" s="1"/>
  <c r="C820" i="22"/>
  <c r="A820" i="22" s="1"/>
  <c r="C821" i="22"/>
  <c r="A821" i="22" s="1"/>
  <c r="C822" i="22"/>
  <c r="A822" i="22" s="1"/>
  <c r="C823" i="22"/>
  <c r="A823" i="22" s="1"/>
  <c r="C824" i="22"/>
  <c r="A824" i="22" s="1"/>
  <c r="C825" i="22"/>
  <c r="A825" i="22" s="1"/>
  <c r="C826" i="22"/>
  <c r="A826" i="22" s="1"/>
  <c r="C827" i="22"/>
  <c r="A827" i="22" s="1"/>
  <c r="C828" i="22"/>
  <c r="A828" i="22" s="1"/>
  <c r="C829" i="22"/>
  <c r="A829" i="22" s="1"/>
  <c r="C830" i="22"/>
  <c r="A830" i="22" s="1"/>
  <c r="C831" i="22"/>
  <c r="A831" i="22" s="1"/>
  <c r="C832" i="22"/>
  <c r="A832" i="22" s="1"/>
  <c r="C833" i="22"/>
  <c r="A833" i="22" s="1"/>
  <c r="C834" i="22"/>
  <c r="A834" i="22" s="1"/>
  <c r="C835" i="22"/>
  <c r="A835" i="22" s="1"/>
  <c r="C836" i="22"/>
  <c r="A836" i="22" s="1"/>
  <c r="C837" i="22"/>
  <c r="A837" i="22" s="1"/>
  <c r="C838" i="22"/>
  <c r="A838" i="22" s="1"/>
  <c r="C839" i="22"/>
  <c r="A839" i="22" s="1"/>
  <c r="C840" i="22"/>
  <c r="A840" i="22" s="1"/>
  <c r="C841" i="22"/>
  <c r="A841" i="22" s="1"/>
  <c r="C842" i="22"/>
  <c r="A842" i="22" s="1"/>
  <c r="C843" i="22"/>
  <c r="A843" i="22" s="1"/>
  <c r="C844" i="22"/>
  <c r="A844" i="22" s="1"/>
  <c r="C845" i="22"/>
  <c r="A845" i="22" s="1"/>
  <c r="C846" i="22"/>
  <c r="A846" i="22" s="1"/>
  <c r="C847" i="22"/>
  <c r="A847" i="22" s="1"/>
  <c r="C848" i="22"/>
  <c r="A848" i="22" s="1"/>
  <c r="C849" i="22"/>
  <c r="A849" i="22" s="1"/>
  <c r="C850" i="22"/>
  <c r="A850" i="22" s="1"/>
  <c r="C851" i="22"/>
  <c r="A851" i="22" s="1"/>
  <c r="C852" i="22"/>
  <c r="A852" i="22" s="1"/>
  <c r="C853" i="22"/>
  <c r="A853" i="22" s="1"/>
  <c r="C854" i="22"/>
  <c r="A854" i="22" s="1"/>
  <c r="C855" i="22"/>
  <c r="A855" i="22" s="1"/>
  <c r="C856" i="22"/>
  <c r="A856" i="22" s="1"/>
  <c r="C857" i="22"/>
  <c r="A857" i="22" s="1"/>
  <c r="C858" i="22"/>
  <c r="A858" i="22" s="1"/>
  <c r="C859" i="22"/>
  <c r="A859" i="22" s="1"/>
  <c r="C860" i="22"/>
  <c r="A860" i="22" s="1"/>
  <c r="C861" i="22"/>
  <c r="A861" i="22" s="1"/>
  <c r="C862" i="22"/>
  <c r="A862" i="22" s="1"/>
  <c r="C863" i="22"/>
  <c r="A863" i="22" s="1"/>
  <c r="C864" i="22"/>
  <c r="A864" i="22" s="1"/>
  <c r="C865" i="22"/>
  <c r="A865" i="22" s="1"/>
  <c r="C866" i="22"/>
  <c r="A866" i="22" s="1"/>
  <c r="C867" i="22"/>
  <c r="A867" i="22" s="1"/>
  <c r="C868" i="22"/>
  <c r="A868" i="22" s="1"/>
  <c r="C869" i="22"/>
  <c r="A869" i="22" s="1"/>
  <c r="C870" i="22"/>
  <c r="A870" i="22" s="1"/>
  <c r="C871" i="22"/>
  <c r="A871" i="22" s="1"/>
  <c r="C872" i="22"/>
  <c r="A872" i="22" s="1"/>
  <c r="C873" i="22"/>
  <c r="A873" i="22" s="1"/>
  <c r="C874" i="22"/>
  <c r="A874" i="22" s="1"/>
  <c r="C875" i="22"/>
  <c r="A875" i="22" s="1"/>
  <c r="C876" i="22"/>
  <c r="A876" i="22" s="1"/>
  <c r="C877" i="22"/>
  <c r="A877" i="22" s="1"/>
  <c r="C878" i="22"/>
  <c r="A878" i="22" s="1"/>
  <c r="C879" i="22"/>
  <c r="A879" i="22" s="1"/>
  <c r="C880" i="22"/>
  <c r="A880" i="22" s="1"/>
  <c r="C881" i="22"/>
  <c r="A881" i="22" s="1"/>
  <c r="C882" i="22"/>
  <c r="A882" i="22" s="1"/>
  <c r="C883" i="22"/>
  <c r="A883" i="22" s="1"/>
  <c r="C884" i="22"/>
  <c r="A884" i="22" s="1"/>
  <c r="C885" i="22"/>
  <c r="A885" i="22" s="1"/>
  <c r="C886" i="22"/>
  <c r="A886" i="22" s="1"/>
  <c r="C887" i="22"/>
  <c r="A887" i="22" s="1"/>
  <c r="C888" i="22"/>
  <c r="A888" i="22" s="1"/>
  <c r="C889" i="22"/>
  <c r="A889" i="22" s="1"/>
  <c r="C890" i="22"/>
  <c r="A890" i="22" s="1"/>
  <c r="C891" i="22"/>
  <c r="A891" i="22" s="1"/>
  <c r="C892" i="22"/>
  <c r="A892" i="22" s="1"/>
  <c r="C893" i="22"/>
  <c r="A893" i="22" s="1"/>
  <c r="C894" i="22"/>
  <c r="A894" i="22" s="1"/>
  <c r="C895" i="22"/>
  <c r="A895" i="22" s="1"/>
  <c r="C896" i="22"/>
  <c r="A896" i="22" s="1"/>
  <c r="C897" i="22"/>
  <c r="A897" i="22" s="1"/>
  <c r="C898" i="22"/>
  <c r="A898" i="22" s="1"/>
  <c r="C899" i="22"/>
  <c r="A899" i="22" s="1"/>
  <c r="C900" i="22"/>
  <c r="A900" i="22" s="1"/>
  <c r="C901" i="22"/>
  <c r="A901" i="22" s="1"/>
  <c r="C902" i="22"/>
  <c r="A902" i="22" s="1"/>
  <c r="C903" i="22"/>
  <c r="A903" i="22" s="1"/>
  <c r="C904" i="22"/>
  <c r="A904" i="22" s="1"/>
  <c r="C905" i="22"/>
  <c r="A905" i="22" s="1"/>
  <c r="C906" i="22"/>
  <c r="A906" i="22" s="1"/>
  <c r="C907" i="22"/>
  <c r="A907" i="22" s="1"/>
  <c r="C908" i="22"/>
  <c r="A908" i="22" s="1"/>
  <c r="C909" i="22"/>
  <c r="A909" i="22" s="1"/>
  <c r="C910" i="22"/>
  <c r="A910" i="22" s="1"/>
  <c r="C911" i="22"/>
  <c r="A911" i="22" s="1"/>
  <c r="C912" i="22"/>
  <c r="A912" i="22" s="1"/>
  <c r="C913" i="22"/>
  <c r="A913" i="22" s="1"/>
  <c r="C914" i="22"/>
  <c r="A914" i="22" s="1"/>
  <c r="C915" i="22"/>
  <c r="A915" i="22" s="1"/>
  <c r="C916" i="22"/>
  <c r="A916" i="22" s="1"/>
  <c r="C917" i="22"/>
  <c r="A917" i="22" s="1"/>
  <c r="C918" i="22"/>
  <c r="A918" i="22" s="1"/>
  <c r="C919" i="22"/>
  <c r="A919" i="22" s="1"/>
  <c r="C920" i="22"/>
  <c r="A920" i="22" s="1"/>
  <c r="C921" i="22"/>
  <c r="A921" i="22" s="1"/>
  <c r="C922" i="22"/>
  <c r="A922" i="22" s="1"/>
  <c r="C923" i="22"/>
  <c r="A923" i="22" s="1"/>
  <c r="C924" i="22"/>
  <c r="A924" i="22" s="1"/>
  <c r="C925" i="22"/>
  <c r="A925" i="22" s="1"/>
  <c r="C926" i="22"/>
  <c r="A926" i="22" s="1"/>
  <c r="C927" i="22"/>
  <c r="A927" i="22" s="1"/>
  <c r="C928" i="22"/>
  <c r="A928" i="22" s="1"/>
  <c r="C929" i="22"/>
  <c r="A929" i="22" s="1"/>
  <c r="C930" i="22"/>
  <c r="A930" i="22" s="1"/>
  <c r="C931" i="22"/>
  <c r="A931" i="22" s="1"/>
  <c r="C932" i="22"/>
  <c r="A932" i="22" s="1"/>
  <c r="C933" i="22"/>
  <c r="A933" i="22" s="1"/>
  <c r="C934" i="22"/>
  <c r="A934" i="22" s="1"/>
  <c r="C935" i="22"/>
  <c r="A935" i="22" s="1"/>
  <c r="C936" i="22"/>
  <c r="A936" i="22" s="1"/>
  <c r="C937" i="22"/>
  <c r="A937" i="22" s="1"/>
  <c r="C938" i="22"/>
  <c r="A938" i="22" s="1"/>
  <c r="C939" i="22"/>
  <c r="A939" i="22" s="1"/>
  <c r="C940" i="22"/>
  <c r="A940" i="22" s="1"/>
  <c r="C941" i="22"/>
  <c r="A941" i="22" s="1"/>
  <c r="C942" i="22"/>
  <c r="A942" i="22" s="1"/>
  <c r="C943" i="22"/>
  <c r="A943" i="22" s="1"/>
  <c r="C944" i="22"/>
  <c r="A944" i="22" s="1"/>
  <c r="C945" i="22"/>
  <c r="A945" i="22" s="1"/>
  <c r="C946" i="22"/>
  <c r="A946" i="22" s="1"/>
  <c r="C947" i="22"/>
  <c r="A947" i="22" s="1"/>
  <c r="C948" i="22"/>
  <c r="A948" i="22" s="1"/>
  <c r="C949" i="22"/>
  <c r="A949" i="22" s="1"/>
  <c r="C950" i="22"/>
  <c r="A950" i="22" s="1"/>
  <c r="C951" i="22"/>
  <c r="A951" i="22" s="1"/>
  <c r="C952" i="22"/>
  <c r="A952" i="22" s="1"/>
  <c r="C953" i="22"/>
  <c r="A953" i="22" s="1"/>
  <c r="C954" i="22"/>
  <c r="A954" i="22" s="1"/>
  <c r="C955" i="22"/>
  <c r="A955" i="22" s="1"/>
  <c r="C956" i="22"/>
  <c r="A956" i="22" s="1"/>
  <c r="C957" i="22"/>
  <c r="A957" i="22" s="1"/>
  <c r="C958" i="22"/>
  <c r="A958" i="22" s="1"/>
  <c r="C959" i="22"/>
  <c r="A959" i="22" s="1"/>
  <c r="C960" i="22"/>
  <c r="A960" i="22" s="1"/>
  <c r="C961" i="22"/>
  <c r="A961" i="22" s="1"/>
  <c r="C962" i="22"/>
  <c r="A962" i="22" s="1"/>
  <c r="C963" i="22"/>
  <c r="A963" i="22" s="1"/>
  <c r="C964" i="22"/>
  <c r="A964" i="22" s="1"/>
  <c r="C965" i="22"/>
  <c r="A965" i="22" s="1"/>
  <c r="C966" i="22"/>
  <c r="A966" i="22" s="1"/>
  <c r="C967" i="22"/>
  <c r="A967" i="22" s="1"/>
  <c r="C968" i="22"/>
  <c r="A968" i="22" s="1"/>
  <c r="C969" i="22"/>
  <c r="A969" i="22" s="1"/>
  <c r="C970" i="22"/>
  <c r="A970" i="22" s="1"/>
  <c r="C971" i="22"/>
  <c r="A971" i="22" s="1"/>
  <c r="C972" i="22"/>
  <c r="A972" i="22" s="1"/>
  <c r="C973" i="22"/>
  <c r="A973" i="22" s="1"/>
  <c r="C974" i="22"/>
  <c r="A974" i="22" s="1"/>
  <c r="C975" i="22"/>
  <c r="A975" i="22" s="1"/>
  <c r="C976" i="22"/>
  <c r="A976" i="22" s="1"/>
  <c r="C977" i="22"/>
  <c r="A977" i="22" s="1"/>
  <c r="C978" i="22"/>
  <c r="A978" i="22" s="1"/>
  <c r="C979" i="22"/>
  <c r="A979" i="22" s="1"/>
  <c r="C980" i="22"/>
  <c r="A980" i="22" s="1"/>
  <c r="C981" i="22"/>
  <c r="A981" i="22" s="1"/>
  <c r="C982" i="22"/>
  <c r="A982" i="22" s="1"/>
  <c r="C983" i="22"/>
  <c r="A983" i="22" s="1"/>
  <c r="C984" i="22"/>
  <c r="A984" i="22" s="1"/>
  <c r="C985" i="22"/>
  <c r="A985" i="22" s="1"/>
  <c r="C986" i="22"/>
  <c r="A986" i="22" s="1"/>
  <c r="C987" i="22"/>
  <c r="A987" i="22" s="1"/>
  <c r="C988" i="22"/>
  <c r="A988" i="22" s="1"/>
  <c r="C989" i="22"/>
  <c r="A989" i="22" s="1"/>
  <c r="C990" i="22"/>
  <c r="A990" i="22" s="1"/>
  <c r="C991" i="22"/>
  <c r="A991" i="22" s="1"/>
  <c r="C992" i="22"/>
  <c r="A992" i="22" s="1"/>
  <c r="C993" i="22"/>
  <c r="A993" i="22" s="1"/>
  <c r="C994" i="22"/>
  <c r="A994" i="22" s="1"/>
  <c r="C995" i="22"/>
  <c r="A995" i="22" s="1"/>
  <c r="C996" i="22"/>
  <c r="A996" i="22" s="1"/>
  <c r="C997" i="22"/>
  <c r="A997" i="22" s="1"/>
  <c r="C998" i="22"/>
  <c r="A998" i="22" s="1"/>
  <c r="C999" i="22"/>
  <c r="A999" i="22" s="1"/>
  <c r="C1000" i="22"/>
  <c r="A1000" i="22" s="1"/>
  <c r="C1001" i="22"/>
  <c r="A1001" i="22" s="1"/>
  <c r="C1002" i="22"/>
  <c r="A1002" i="22" s="1"/>
  <c r="C1003" i="22"/>
  <c r="A1003" i="22" s="1"/>
  <c r="C1004" i="22"/>
  <c r="A1004" i="22" s="1"/>
  <c r="C1005" i="22"/>
  <c r="A1005" i="22" s="1"/>
  <c r="C1006" i="22"/>
  <c r="A1006" i="22" s="1"/>
  <c r="C1007" i="22"/>
  <c r="A1007" i="22" s="1"/>
  <c r="C1008" i="22"/>
  <c r="A1008" i="22" s="1"/>
  <c r="C1009" i="22"/>
  <c r="A1009" i="22" s="1"/>
  <c r="C1010" i="22"/>
  <c r="A1010" i="22" s="1"/>
  <c r="C1011" i="22"/>
  <c r="A1011" i="22" s="1"/>
  <c r="C1012" i="22"/>
  <c r="A1012" i="22" s="1"/>
  <c r="C1013" i="22"/>
  <c r="A1013" i="22" s="1"/>
  <c r="C1014" i="22"/>
  <c r="A1014" i="22" s="1"/>
  <c r="C1015" i="22"/>
  <c r="A1015" i="22" s="1"/>
  <c r="C1016" i="22"/>
  <c r="A1016" i="22" s="1"/>
  <c r="C1017" i="22"/>
  <c r="A1017" i="22" s="1"/>
  <c r="C1018" i="22"/>
  <c r="A1018" i="22" s="1"/>
  <c r="C1019" i="22"/>
  <c r="A1019" i="22" s="1"/>
  <c r="C1020" i="22"/>
  <c r="A1020" i="22" s="1"/>
  <c r="C1021" i="22"/>
  <c r="A1021" i="22" s="1"/>
  <c r="C1022" i="22"/>
  <c r="A1022" i="22" s="1"/>
  <c r="C1023" i="22"/>
  <c r="A1023" i="22" s="1"/>
  <c r="C1024" i="22"/>
  <c r="A1024" i="22" s="1"/>
  <c r="C1025" i="22"/>
  <c r="A1025" i="22" s="1"/>
  <c r="C1026" i="22"/>
  <c r="A1026" i="22" s="1"/>
  <c r="C1027" i="22"/>
  <c r="A1027" i="22" s="1"/>
  <c r="C1028" i="22"/>
  <c r="A1028" i="22" s="1"/>
  <c r="C1029" i="22"/>
  <c r="A1029" i="22" s="1"/>
  <c r="C1030" i="22"/>
  <c r="A1030" i="22" s="1"/>
  <c r="C1031" i="22"/>
  <c r="A1031" i="22" s="1"/>
  <c r="C1032" i="22"/>
  <c r="A1032" i="22" s="1"/>
  <c r="C1033" i="22"/>
  <c r="A1033" i="22" s="1"/>
  <c r="C1034" i="22"/>
  <c r="A1034" i="22" s="1"/>
  <c r="C1035" i="22"/>
  <c r="A1035" i="22" s="1"/>
  <c r="C1036" i="22"/>
  <c r="A1036" i="22" s="1"/>
  <c r="C1037" i="22"/>
  <c r="A1037" i="22" s="1"/>
  <c r="C1038" i="22"/>
  <c r="A1038" i="22" s="1"/>
  <c r="C1039" i="22"/>
  <c r="A1039" i="22" s="1"/>
  <c r="C1040" i="22"/>
  <c r="A1040" i="22" s="1"/>
  <c r="C1041" i="22"/>
  <c r="A1041" i="22" s="1"/>
  <c r="C1042" i="22"/>
  <c r="A1042" i="22" s="1"/>
  <c r="C1043" i="22"/>
  <c r="A1043" i="22" s="1"/>
  <c r="C1044" i="22"/>
  <c r="A1044" i="22" s="1"/>
  <c r="C1045" i="22"/>
  <c r="A1045" i="22" s="1"/>
  <c r="C1046" i="22"/>
  <c r="A1046" i="22" s="1"/>
  <c r="C1047" i="22"/>
  <c r="A1047" i="22" s="1"/>
  <c r="C1048" i="22"/>
  <c r="A1048" i="22" s="1"/>
  <c r="C1049" i="22"/>
  <c r="A1049" i="22" s="1"/>
  <c r="C1050" i="22"/>
  <c r="A1050" i="22" s="1"/>
  <c r="C1051" i="22"/>
  <c r="A1051" i="22" s="1"/>
  <c r="C1052" i="22"/>
  <c r="A1052" i="22" s="1"/>
  <c r="C1053" i="22"/>
  <c r="A1053" i="22" s="1"/>
  <c r="C1054" i="22"/>
  <c r="A1054" i="22" s="1"/>
  <c r="C1055" i="22"/>
  <c r="A1055" i="22" s="1"/>
  <c r="C1056" i="22"/>
  <c r="A1056" i="22" s="1"/>
  <c r="C1057" i="22"/>
  <c r="A1057" i="22" s="1"/>
  <c r="C1058" i="22"/>
  <c r="A1058" i="22" s="1"/>
  <c r="C1059" i="22"/>
  <c r="A1059" i="22" s="1"/>
  <c r="C1060" i="22"/>
  <c r="A1060" i="22" s="1"/>
  <c r="C1061" i="22"/>
  <c r="A1061" i="22" s="1"/>
  <c r="C1062" i="22"/>
  <c r="A1062" i="22" s="1"/>
  <c r="C1063" i="22"/>
  <c r="A1063" i="22" s="1"/>
  <c r="C1064" i="22"/>
  <c r="A1064" i="22" s="1"/>
  <c r="C1065" i="22"/>
  <c r="A1065" i="22" s="1"/>
  <c r="C1066" i="22"/>
  <c r="A1066" i="22" s="1"/>
  <c r="C1067" i="22"/>
  <c r="A1067" i="22" s="1"/>
  <c r="C1068" i="22"/>
  <c r="A1068" i="22" s="1"/>
  <c r="C1069" i="22"/>
  <c r="A1069" i="22" s="1"/>
  <c r="C1070" i="22"/>
  <c r="A1070" i="22" s="1"/>
  <c r="C1071" i="22"/>
  <c r="A1071" i="22" s="1"/>
  <c r="C1072" i="22"/>
  <c r="A1072" i="22" s="1"/>
  <c r="C1073" i="22"/>
  <c r="A1073" i="22" s="1"/>
  <c r="C1074" i="22"/>
  <c r="A1074" i="22" s="1"/>
  <c r="C1075" i="22"/>
  <c r="A1075" i="22" s="1"/>
  <c r="C1076" i="22"/>
  <c r="A1076" i="22" s="1"/>
  <c r="C1077" i="22"/>
  <c r="A1077" i="22" s="1"/>
  <c r="C1078" i="22"/>
  <c r="A1078" i="22" s="1"/>
  <c r="C1079" i="22"/>
  <c r="A1079" i="22" s="1"/>
  <c r="C1080" i="22"/>
  <c r="A1080" i="22" s="1"/>
  <c r="C1081" i="22"/>
  <c r="A1081" i="22" s="1"/>
  <c r="C1082" i="22"/>
  <c r="A1082" i="22" s="1"/>
  <c r="C1083" i="22"/>
  <c r="A1083" i="22" s="1"/>
  <c r="C1084" i="22"/>
  <c r="A1084" i="22" s="1"/>
  <c r="C1085" i="22"/>
  <c r="A1085" i="22" s="1"/>
  <c r="C1086" i="22"/>
  <c r="A1086" i="22" s="1"/>
  <c r="C1087" i="22"/>
  <c r="A1087" i="22" s="1"/>
  <c r="C1088" i="22"/>
  <c r="A1088" i="22" s="1"/>
  <c r="C1089" i="22"/>
  <c r="A1089" i="22" s="1"/>
  <c r="C1090" i="22"/>
  <c r="A1090" i="22" s="1"/>
  <c r="C1091" i="22"/>
  <c r="A1091" i="22" s="1"/>
  <c r="C1092" i="22"/>
  <c r="A1092" i="22" s="1"/>
  <c r="C1093" i="22"/>
  <c r="A1093" i="22" s="1"/>
  <c r="C1094" i="22"/>
  <c r="A1094" i="22" s="1"/>
  <c r="C1095" i="22"/>
  <c r="A1095" i="22" s="1"/>
  <c r="C1096" i="22"/>
  <c r="A1096" i="22" s="1"/>
  <c r="C1097" i="22"/>
  <c r="A1097" i="22" s="1"/>
  <c r="C1098" i="22"/>
  <c r="A1098" i="22" s="1"/>
  <c r="C1099" i="22"/>
  <c r="A1099" i="22" s="1"/>
  <c r="C1100" i="22"/>
  <c r="A1100" i="22" s="1"/>
  <c r="C1101" i="22"/>
  <c r="A1101" i="22" s="1"/>
  <c r="C1102" i="22"/>
  <c r="A1102" i="22" s="1"/>
  <c r="C1103" i="22"/>
  <c r="A1103" i="22" s="1"/>
  <c r="C1104" i="22"/>
  <c r="A1104" i="22" s="1"/>
  <c r="C1105" i="22"/>
  <c r="A1105" i="22" s="1"/>
  <c r="C1106" i="22"/>
  <c r="A1106" i="22" s="1"/>
  <c r="C1107" i="22"/>
  <c r="A1107" i="22" s="1"/>
  <c r="C1108" i="22"/>
  <c r="A1108" i="22" s="1"/>
  <c r="C1109" i="22"/>
  <c r="A1109" i="22" s="1"/>
  <c r="C1110" i="22"/>
  <c r="A1110" i="22" s="1"/>
  <c r="C1111" i="22"/>
  <c r="A1111" i="22" s="1"/>
  <c r="C1112" i="22"/>
  <c r="A1112" i="22" s="1"/>
  <c r="C1113" i="22"/>
  <c r="A1113" i="22" s="1"/>
  <c r="C1114" i="22"/>
  <c r="A1114" i="22" s="1"/>
  <c r="C1115" i="22"/>
  <c r="A1115" i="22" s="1"/>
  <c r="C1116" i="22"/>
  <c r="A1116" i="22" s="1"/>
  <c r="C1117" i="22"/>
  <c r="A1117" i="22" s="1"/>
  <c r="C1118" i="22"/>
  <c r="A1118" i="22" s="1"/>
  <c r="C1119" i="22"/>
  <c r="A1119" i="22" s="1"/>
  <c r="C1120" i="22"/>
  <c r="A1120" i="22" s="1"/>
  <c r="C1121" i="22"/>
  <c r="A1121" i="22" s="1"/>
  <c r="C1122" i="22"/>
  <c r="A1122" i="22" s="1"/>
  <c r="C1123" i="22"/>
  <c r="A1123" i="22" s="1"/>
  <c r="C1124" i="22"/>
  <c r="A1124" i="22" s="1"/>
  <c r="C1125" i="22"/>
  <c r="A1125" i="22" s="1"/>
  <c r="C1126" i="22"/>
  <c r="A1126" i="22" s="1"/>
  <c r="C1127" i="22"/>
  <c r="A1127" i="22" s="1"/>
  <c r="C1128" i="22"/>
  <c r="A1128" i="22" s="1"/>
  <c r="C1129" i="22"/>
  <c r="A1129" i="22" s="1"/>
  <c r="C1130" i="22"/>
  <c r="A1130" i="22" s="1"/>
  <c r="C1131" i="22"/>
  <c r="A1131" i="22" s="1"/>
  <c r="C1132" i="22"/>
  <c r="A1132" i="22" s="1"/>
  <c r="C1133" i="22"/>
  <c r="A1133" i="22" s="1"/>
  <c r="C1134" i="22"/>
  <c r="A1134" i="22" s="1"/>
  <c r="C1135" i="22"/>
  <c r="A1135" i="22" s="1"/>
  <c r="C1136" i="22"/>
  <c r="A1136" i="22" s="1"/>
  <c r="C1137" i="22"/>
  <c r="A1137" i="22" s="1"/>
  <c r="C1138" i="22"/>
  <c r="A1138" i="22" s="1"/>
  <c r="C1139" i="22"/>
  <c r="A1139" i="22" s="1"/>
  <c r="C1140" i="22"/>
  <c r="A1140" i="22" s="1"/>
  <c r="C1141" i="22"/>
  <c r="A1141" i="22" s="1"/>
  <c r="C1142" i="22"/>
  <c r="A1142" i="22" s="1"/>
  <c r="C1143" i="22"/>
  <c r="A1143" i="22" s="1"/>
  <c r="C1144" i="22"/>
  <c r="A1144" i="22" s="1"/>
  <c r="C1145" i="22"/>
  <c r="A1145" i="22" s="1"/>
  <c r="C1146" i="22"/>
  <c r="A1146" i="22" s="1"/>
  <c r="C1147" i="22"/>
  <c r="A1147" i="22" s="1"/>
  <c r="C1148" i="22"/>
  <c r="A1148" i="22" s="1"/>
  <c r="C1149" i="22"/>
  <c r="A1149" i="22" s="1"/>
  <c r="C1150" i="22"/>
  <c r="A1150" i="22" s="1"/>
  <c r="C1151" i="22"/>
  <c r="A1151" i="22" s="1"/>
  <c r="C1152" i="22"/>
  <c r="A1152" i="22" s="1"/>
  <c r="C1153" i="22"/>
  <c r="A1153" i="22" s="1"/>
  <c r="C1154" i="22"/>
  <c r="A1154" i="22" s="1"/>
  <c r="C1155" i="22"/>
  <c r="A1155" i="22" s="1"/>
  <c r="C1156" i="22"/>
  <c r="A1156" i="22" s="1"/>
  <c r="C1157" i="22"/>
  <c r="A1157" i="22" s="1"/>
  <c r="C1158" i="22"/>
  <c r="A1158" i="22" s="1"/>
  <c r="C1159" i="22"/>
  <c r="A1159" i="22" s="1"/>
  <c r="C1160" i="22"/>
  <c r="A1160" i="22" s="1"/>
  <c r="C1161" i="22"/>
  <c r="A1161" i="22" s="1"/>
  <c r="C1162" i="22"/>
  <c r="A1162" i="22" s="1"/>
  <c r="C1163" i="22"/>
  <c r="A1163" i="22" s="1"/>
  <c r="C1164" i="22"/>
  <c r="A1164" i="22" s="1"/>
  <c r="C1165" i="22"/>
  <c r="A1165" i="22" s="1"/>
  <c r="C1166" i="22"/>
  <c r="A1166" i="22" s="1"/>
  <c r="C1167" i="22"/>
  <c r="A1167" i="22" s="1"/>
  <c r="C1168" i="22"/>
  <c r="A1168" i="22" s="1"/>
  <c r="C1169" i="22"/>
  <c r="A1169" i="22" s="1"/>
  <c r="C1170" i="22"/>
  <c r="A1170" i="22" s="1"/>
  <c r="C1171" i="22"/>
  <c r="A1171" i="22" s="1"/>
  <c r="C1172" i="22"/>
  <c r="A1172" i="22" s="1"/>
  <c r="C1173" i="22"/>
  <c r="A1173" i="22" s="1"/>
  <c r="C1174" i="22"/>
  <c r="A1174" i="22" s="1"/>
  <c r="C1175" i="22"/>
  <c r="A1175" i="22" s="1"/>
  <c r="C1176" i="22"/>
  <c r="A1176" i="22" s="1"/>
  <c r="C1177" i="22"/>
  <c r="A1177" i="22" s="1"/>
  <c r="C1178" i="22"/>
  <c r="A1178" i="22" s="1"/>
  <c r="C1179" i="22"/>
  <c r="A1179" i="22" s="1"/>
  <c r="C1180" i="22"/>
  <c r="A1180" i="22" s="1"/>
  <c r="C1181" i="22"/>
  <c r="A1181" i="22" s="1"/>
  <c r="C1182" i="22"/>
  <c r="A1182" i="22" s="1"/>
  <c r="C1183" i="22"/>
  <c r="A1183" i="22" s="1"/>
  <c r="C1184" i="22"/>
  <c r="A1184" i="22" s="1"/>
  <c r="C1185" i="22"/>
  <c r="A1185" i="22" s="1"/>
  <c r="C1186" i="22"/>
  <c r="A1186" i="22" s="1"/>
  <c r="C1187" i="22"/>
  <c r="A1187" i="22" s="1"/>
  <c r="C1188" i="22"/>
  <c r="A1188" i="22" s="1"/>
  <c r="C1189" i="22"/>
  <c r="A1189" i="22" s="1"/>
  <c r="C1190" i="22"/>
  <c r="A1190" i="22" s="1"/>
  <c r="C1191" i="22"/>
  <c r="A1191" i="22" s="1"/>
  <c r="C1192" i="22"/>
  <c r="A1192" i="22" s="1"/>
  <c r="C1193" i="22"/>
  <c r="A1193" i="22" s="1"/>
  <c r="C1194" i="22"/>
  <c r="A1194" i="22" s="1"/>
  <c r="C1195" i="22"/>
  <c r="A1195" i="22" s="1"/>
  <c r="C1196" i="22"/>
  <c r="A1196" i="22" s="1"/>
  <c r="C1197" i="22"/>
  <c r="A1197" i="22" s="1"/>
  <c r="C1198" i="22"/>
  <c r="A1198" i="22" s="1"/>
  <c r="C1199" i="22"/>
  <c r="A1199" i="22" s="1"/>
  <c r="C1200" i="22"/>
  <c r="A1200" i="22" s="1"/>
  <c r="C1201" i="22"/>
  <c r="A1201" i="22" s="1"/>
  <c r="C1202" i="22"/>
  <c r="A1202" i="22" s="1"/>
  <c r="C1203" i="22"/>
  <c r="A1203" i="22" s="1"/>
  <c r="C1204" i="22"/>
  <c r="A1204" i="22" s="1"/>
  <c r="C1205" i="22"/>
  <c r="A1205" i="22" s="1"/>
  <c r="C1206" i="22"/>
  <c r="A1206" i="22" s="1"/>
  <c r="C1207" i="22"/>
  <c r="A1207" i="22" s="1"/>
  <c r="C1208" i="22"/>
  <c r="A1208" i="22" s="1"/>
  <c r="C1209" i="22"/>
  <c r="A1209" i="22" s="1"/>
  <c r="C1210" i="22"/>
  <c r="A1210" i="22" s="1"/>
  <c r="C1211" i="22"/>
  <c r="A1211" i="22" s="1"/>
  <c r="C1212" i="22"/>
  <c r="A1212" i="22" s="1"/>
  <c r="C1213" i="22"/>
  <c r="A1213" i="22" s="1"/>
  <c r="C1214" i="22"/>
  <c r="A1214" i="22" s="1"/>
  <c r="C1215" i="22"/>
  <c r="A1215" i="22" s="1"/>
  <c r="C1216" i="22"/>
  <c r="A1216" i="22" s="1"/>
  <c r="C1217" i="22"/>
  <c r="A1217" i="22" s="1"/>
  <c r="C1218" i="22"/>
  <c r="A1218" i="22" s="1"/>
  <c r="C1219" i="22"/>
  <c r="A1219" i="22" s="1"/>
  <c r="C1220" i="22"/>
  <c r="A1220" i="22" s="1"/>
  <c r="C1221" i="22"/>
  <c r="A1221" i="22" s="1"/>
  <c r="C1222" i="22"/>
  <c r="A1222" i="22" s="1"/>
  <c r="C1223" i="22"/>
  <c r="A1223" i="22" s="1"/>
  <c r="C1224" i="22"/>
  <c r="A1224" i="22" s="1"/>
  <c r="C1225" i="22"/>
  <c r="A1225" i="22" s="1"/>
  <c r="C1226" i="22"/>
  <c r="A1226" i="22" s="1"/>
  <c r="C1227" i="22"/>
  <c r="A1227" i="22" s="1"/>
  <c r="C1228" i="22"/>
  <c r="A1228" i="22" s="1"/>
  <c r="C1229" i="22"/>
  <c r="A1229" i="22" s="1"/>
  <c r="C1230" i="22"/>
  <c r="A1230" i="22" s="1"/>
  <c r="C1231" i="22"/>
  <c r="A1231" i="22" s="1"/>
  <c r="C1232" i="22"/>
  <c r="A1232" i="22" s="1"/>
  <c r="C1233" i="22"/>
  <c r="A1233" i="22" s="1"/>
  <c r="C1234" i="22"/>
  <c r="A1234" i="22" s="1"/>
  <c r="C1235" i="22"/>
  <c r="A1235" i="22" s="1"/>
  <c r="C1236" i="22"/>
  <c r="A1236" i="22" s="1"/>
  <c r="C1237" i="22"/>
  <c r="A1237" i="22" s="1"/>
  <c r="C1238" i="22"/>
  <c r="A1238" i="22" s="1"/>
  <c r="C1239" i="22"/>
  <c r="A1239" i="22" s="1"/>
  <c r="C1240" i="22"/>
  <c r="A1240" i="22" s="1"/>
  <c r="C1241" i="22"/>
  <c r="A1241" i="22" s="1"/>
  <c r="C1242" i="22"/>
  <c r="A1242" i="22" s="1"/>
  <c r="C1243" i="22"/>
  <c r="A1243" i="22" s="1"/>
  <c r="C1244" i="22"/>
  <c r="A1244" i="22" s="1"/>
  <c r="C1245" i="22"/>
  <c r="A1245" i="22" s="1"/>
  <c r="C1246" i="22"/>
  <c r="A1246" i="22" s="1"/>
  <c r="C1247" i="22"/>
  <c r="A1247" i="22" s="1"/>
  <c r="C1248" i="22"/>
  <c r="A1248" i="22" s="1"/>
  <c r="C1249" i="22"/>
  <c r="A1249" i="22" s="1"/>
  <c r="C1250" i="22"/>
  <c r="A1250" i="22" s="1"/>
  <c r="C1251" i="22"/>
  <c r="A1251" i="22" s="1"/>
  <c r="C1252" i="22"/>
  <c r="A1252" i="22" s="1"/>
  <c r="C1253" i="22"/>
  <c r="A1253" i="22" s="1"/>
  <c r="C1254" i="22"/>
  <c r="A1254" i="22" s="1"/>
  <c r="C1255" i="22"/>
  <c r="A1255" i="22" s="1"/>
  <c r="C1256" i="22"/>
  <c r="A1256" i="22" s="1"/>
  <c r="C1257" i="22"/>
  <c r="A1257" i="22" s="1"/>
  <c r="C1258" i="22"/>
  <c r="A1258" i="22" s="1"/>
  <c r="C1259" i="22"/>
  <c r="A1259" i="22" s="1"/>
  <c r="C1260" i="22"/>
  <c r="A1260" i="22" s="1"/>
  <c r="C1261" i="22"/>
  <c r="A1261" i="22" s="1"/>
  <c r="C1262" i="22"/>
  <c r="A1262" i="22" s="1"/>
  <c r="C1263" i="22"/>
  <c r="A1263" i="22" s="1"/>
  <c r="C1264" i="22"/>
  <c r="A1264" i="22" s="1"/>
  <c r="C1265" i="22"/>
  <c r="A1265" i="22" s="1"/>
  <c r="C1266" i="22"/>
  <c r="A1266" i="22" s="1"/>
  <c r="C1267" i="22"/>
  <c r="A1267" i="22" s="1"/>
  <c r="C1268" i="22"/>
  <c r="A1268" i="22" s="1"/>
  <c r="C1269" i="22"/>
  <c r="A1269" i="22" s="1"/>
  <c r="C1270" i="22"/>
  <c r="A1270" i="22" s="1"/>
  <c r="C1271" i="22"/>
  <c r="A1271" i="22" s="1"/>
  <c r="C1272" i="22"/>
  <c r="A1272" i="22" s="1"/>
  <c r="C1273" i="22"/>
  <c r="A1273" i="22" s="1"/>
  <c r="C1274" i="22"/>
  <c r="A1274" i="22" s="1"/>
  <c r="C1275" i="22"/>
  <c r="A1275" i="22" s="1"/>
  <c r="C1276" i="22"/>
  <c r="A1276" i="22" s="1"/>
  <c r="C1277" i="22"/>
  <c r="A1277" i="22" s="1"/>
  <c r="C1278" i="22"/>
  <c r="A1278" i="22" s="1"/>
  <c r="C1279" i="22"/>
  <c r="A1279" i="22" s="1"/>
  <c r="C1280" i="22"/>
  <c r="A1280" i="22" s="1"/>
  <c r="C1281" i="22"/>
  <c r="A1281" i="22" s="1"/>
  <c r="C1282" i="22"/>
  <c r="A1282" i="22" s="1"/>
  <c r="C1283" i="22"/>
  <c r="A1283" i="22" s="1"/>
  <c r="C1284" i="22"/>
  <c r="A1284" i="22" s="1"/>
  <c r="C1285" i="22"/>
  <c r="A1285" i="22" s="1"/>
  <c r="C1286" i="22"/>
  <c r="A1286" i="22" s="1"/>
  <c r="C1287" i="22"/>
  <c r="A1287" i="22" s="1"/>
  <c r="C1288" i="22"/>
  <c r="A1288" i="22" s="1"/>
  <c r="C1289" i="22"/>
  <c r="A1289" i="22" s="1"/>
  <c r="C1290" i="22"/>
  <c r="A1290" i="22" s="1"/>
  <c r="C1291" i="22"/>
  <c r="A1291" i="22" s="1"/>
  <c r="C1292" i="22"/>
  <c r="A1292" i="22" s="1"/>
  <c r="C1293" i="22"/>
  <c r="A1293" i="22" s="1"/>
  <c r="C1294" i="22"/>
  <c r="A1294" i="22" s="1"/>
  <c r="C1295" i="22"/>
  <c r="A1295" i="22" s="1"/>
  <c r="C1296" i="22"/>
  <c r="A1296" i="22" s="1"/>
  <c r="C1297" i="22"/>
  <c r="A1297" i="22" s="1"/>
  <c r="C1298" i="22"/>
  <c r="A1298" i="22" s="1"/>
  <c r="C1299" i="22"/>
  <c r="A1299" i="22" s="1"/>
  <c r="C1300" i="22"/>
  <c r="A1300" i="22" s="1"/>
  <c r="C1301" i="22"/>
  <c r="A1301" i="22" s="1"/>
  <c r="C1302" i="22"/>
  <c r="A1302" i="22" s="1"/>
  <c r="C1303" i="22"/>
  <c r="A1303" i="22" s="1"/>
  <c r="C1304" i="22"/>
  <c r="A1304" i="22" s="1"/>
  <c r="C1305" i="22"/>
  <c r="A1305" i="22" s="1"/>
  <c r="C1306" i="22"/>
  <c r="A1306" i="22" s="1"/>
  <c r="C1307" i="22"/>
  <c r="A1307" i="22" s="1"/>
  <c r="C1308" i="22"/>
  <c r="A1308" i="22" s="1"/>
  <c r="C1309" i="22"/>
  <c r="A1309" i="22" s="1"/>
  <c r="C1310" i="22"/>
  <c r="A1310" i="22" s="1"/>
  <c r="C1311" i="22"/>
  <c r="A1311" i="22" s="1"/>
  <c r="C1312" i="22"/>
  <c r="A1312" i="22" s="1"/>
  <c r="C1313" i="22"/>
  <c r="A1313" i="22" s="1"/>
  <c r="C1314" i="22"/>
  <c r="A1314" i="22" s="1"/>
  <c r="C1315" i="22"/>
  <c r="A1315" i="22" s="1"/>
  <c r="C1316" i="22"/>
  <c r="A1316" i="22" s="1"/>
  <c r="C1317" i="22"/>
  <c r="A1317" i="22" s="1"/>
  <c r="C1318" i="22"/>
  <c r="A1318" i="22" s="1"/>
  <c r="C1319" i="22"/>
  <c r="A1319" i="22" s="1"/>
  <c r="C1320" i="22"/>
  <c r="A1320" i="22" s="1"/>
  <c r="C1321" i="22"/>
  <c r="A1321" i="22" s="1"/>
  <c r="C1322" i="22"/>
  <c r="A1322" i="22" s="1"/>
  <c r="C1323" i="22"/>
  <c r="A1323" i="22" s="1"/>
  <c r="C1324" i="22"/>
  <c r="A1324" i="22" s="1"/>
  <c r="C1325" i="22"/>
  <c r="A1325" i="22" s="1"/>
  <c r="C1326" i="22"/>
  <c r="A1326" i="22" s="1"/>
  <c r="C1327" i="22"/>
  <c r="A1327" i="22" s="1"/>
  <c r="C1328" i="22"/>
  <c r="A1328" i="22" s="1"/>
  <c r="C1329" i="22"/>
  <c r="A1329" i="22" s="1"/>
  <c r="C1330" i="22"/>
  <c r="A1330" i="22" s="1"/>
  <c r="C1331" i="22"/>
  <c r="A1331" i="22" s="1"/>
  <c r="C1332" i="22"/>
  <c r="A1332" i="22" s="1"/>
  <c r="C1333" i="22"/>
  <c r="A1333" i="22" s="1"/>
  <c r="C1334" i="22"/>
  <c r="A1334" i="22" s="1"/>
  <c r="C1335" i="22"/>
  <c r="A1335" i="22" s="1"/>
  <c r="C1336" i="22"/>
  <c r="A1336" i="22" s="1"/>
  <c r="C1337" i="22"/>
  <c r="A1337" i="22" s="1"/>
  <c r="C1338" i="22"/>
  <c r="A1338" i="22" s="1"/>
  <c r="C1339" i="22"/>
  <c r="A1339" i="22" s="1"/>
  <c r="C1340" i="22"/>
  <c r="A1340" i="22" s="1"/>
  <c r="C1341" i="22"/>
  <c r="A1341" i="22" s="1"/>
  <c r="C1342" i="22"/>
  <c r="A1342" i="22" s="1"/>
  <c r="C1343" i="22"/>
  <c r="A1343" i="22" s="1"/>
  <c r="C1344" i="22"/>
  <c r="A1344" i="22" s="1"/>
  <c r="C1345" i="22"/>
  <c r="A1345" i="22" s="1"/>
  <c r="C1346" i="22"/>
  <c r="A1346" i="22" s="1"/>
  <c r="C1347" i="22"/>
  <c r="A1347" i="22" s="1"/>
  <c r="C1348" i="22"/>
  <c r="A1348" i="22" s="1"/>
  <c r="C1349" i="22"/>
  <c r="A1349" i="22" s="1"/>
  <c r="C1350" i="22"/>
  <c r="A1350" i="22" s="1"/>
  <c r="C1351" i="22"/>
  <c r="A1351" i="22" s="1"/>
  <c r="C1352" i="22"/>
  <c r="A1352" i="22" s="1"/>
  <c r="C1353" i="22"/>
  <c r="A1353" i="22" s="1"/>
  <c r="C1354" i="22"/>
  <c r="A1354" i="22" s="1"/>
  <c r="C1355" i="22"/>
  <c r="A1355" i="22" s="1"/>
  <c r="C1356" i="22"/>
  <c r="A1356" i="22" s="1"/>
  <c r="C1357" i="22"/>
  <c r="A1357" i="22" s="1"/>
  <c r="C1358" i="22"/>
  <c r="A1358" i="22" s="1"/>
  <c r="C1359" i="22"/>
  <c r="A1359" i="22" s="1"/>
  <c r="C1360" i="22"/>
  <c r="A1360" i="22" s="1"/>
  <c r="C1361" i="22"/>
  <c r="A1361" i="22" s="1"/>
  <c r="C1362" i="22"/>
  <c r="A1362" i="22" s="1"/>
  <c r="C1363" i="22"/>
  <c r="A1363" i="22" s="1"/>
  <c r="C1364" i="22"/>
  <c r="A1364" i="22" s="1"/>
  <c r="C1365" i="22"/>
  <c r="A1365" i="22" s="1"/>
  <c r="C1366" i="22"/>
  <c r="A1366" i="22" s="1"/>
  <c r="C1367" i="22"/>
  <c r="A1367" i="22" s="1"/>
  <c r="C1368" i="22"/>
  <c r="A1368" i="22" s="1"/>
  <c r="C1369" i="22"/>
  <c r="A1369" i="22" s="1"/>
  <c r="C1370" i="22"/>
  <c r="A1370" i="22" s="1"/>
  <c r="C1371" i="22"/>
  <c r="A1371" i="22" s="1"/>
  <c r="C1372" i="22"/>
  <c r="A1372" i="22" s="1"/>
  <c r="C1373" i="22"/>
  <c r="A1373" i="22" s="1"/>
  <c r="C1374" i="22"/>
  <c r="A1374" i="22" s="1"/>
  <c r="C1375" i="22"/>
  <c r="A1375" i="22" s="1"/>
  <c r="C1376" i="22"/>
  <c r="A1376" i="22" s="1"/>
  <c r="C1377" i="22"/>
  <c r="A1377" i="22" s="1"/>
  <c r="C1378" i="22"/>
  <c r="A1378" i="22" s="1"/>
  <c r="C1379" i="22"/>
  <c r="A1379" i="22" s="1"/>
  <c r="C1380" i="22"/>
  <c r="A1380" i="22" s="1"/>
  <c r="C1381" i="22"/>
  <c r="A1381" i="22" s="1"/>
  <c r="C1382" i="22"/>
  <c r="A1382" i="22" s="1"/>
  <c r="C1383" i="22"/>
  <c r="A1383" i="22" s="1"/>
  <c r="C1384" i="22"/>
  <c r="A1384" i="22" s="1"/>
  <c r="C1385" i="22"/>
  <c r="A1385" i="22" s="1"/>
  <c r="C1386" i="22"/>
  <c r="A1386" i="22" s="1"/>
  <c r="C1387" i="22"/>
  <c r="A1387" i="22" s="1"/>
  <c r="C1388" i="22"/>
  <c r="A1388" i="22" s="1"/>
  <c r="C1389" i="22"/>
  <c r="A1389" i="22" s="1"/>
  <c r="C1390" i="22"/>
  <c r="A1390" i="22" s="1"/>
  <c r="C1391" i="22"/>
  <c r="A1391" i="22" s="1"/>
  <c r="C1392" i="22"/>
  <c r="A1392" i="22" s="1"/>
  <c r="C1393" i="22"/>
  <c r="A1393" i="22" s="1"/>
  <c r="C1394" i="22"/>
  <c r="A1394" i="22" s="1"/>
  <c r="C1395" i="22"/>
  <c r="A1395" i="22" s="1"/>
  <c r="C1396" i="22"/>
  <c r="A1396" i="22" s="1"/>
  <c r="C1397" i="22"/>
  <c r="A1397" i="22" s="1"/>
  <c r="C1398" i="22"/>
  <c r="A1398" i="22" s="1"/>
  <c r="C1399" i="22"/>
  <c r="A1399" i="22" s="1"/>
  <c r="C1400" i="22"/>
  <c r="A1400" i="22" s="1"/>
  <c r="C1401" i="22"/>
  <c r="A1401" i="22" s="1"/>
  <c r="C1402" i="22"/>
  <c r="A1402" i="22" s="1"/>
  <c r="C1403" i="22"/>
  <c r="A1403" i="22" s="1"/>
  <c r="C1404" i="22"/>
  <c r="A1404" i="22" s="1"/>
  <c r="C1405" i="22"/>
  <c r="A1405" i="22" s="1"/>
  <c r="C1406" i="22"/>
  <c r="A1406" i="22" s="1"/>
  <c r="C1407" i="22"/>
  <c r="A1407" i="22" s="1"/>
  <c r="C1408" i="22"/>
  <c r="A1408" i="22" s="1"/>
  <c r="C1409" i="22"/>
  <c r="A1409" i="22" s="1"/>
  <c r="C1410" i="22"/>
  <c r="A1410" i="22" s="1"/>
  <c r="C1411" i="22"/>
  <c r="A1411" i="22" s="1"/>
  <c r="C1412" i="22"/>
  <c r="A1412" i="22" s="1"/>
  <c r="C1413" i="22"/>
  <c r="A1413" i="22" s="1"/>
  <c r="C1414" i="22"/>
  <c r="A1414" i="22" s="1"/>
  <c r="C1415" i="22"/>
  <c r="A1415" i="22" s="1"/>
  <c r="C1416" i="22"/>
  <c r="A1416" i="22" s="1"/>
  <c r="C1417" i="22"/>
  <c r="A1417" i="22" s="1"/>
  <c r="C1418" i="22"/>
  <c r="A1418" i="22" s="1"/>
  <c r="C1419" i="22"/>
  <c r="A1419" i="22" s="1"/>
  <c r="C1420" i="22"/>
  <c r="A1420" i="22" s="1"/>
  <c r="C1421" i="22"/>
  <c r="A1421" i="22" s="1"/>
  <c r="C1422" i="22"/>
  <c r="A1422" i="22" s="1"/>
  <c r="C1423" i="22"/>
  <c r="A1423" i="22" s="1"/>
  <c r="C1424" i="22"/>
  <c r="A1424" i="22" s="1"/>
  <c r="C1425" i="22"/>
  <c r="A1425" i="22" s="1"/>
  <c r="C1426" i="22"/>
  <c r="A1426" i="22" s="1"/>
  <c r="C1427" i="22"/>
  <c r="A1427" i="22" s="1"/>
  <c r="C1428" i="22"/>
  <c r="A1428" i="22" s="1"/>
  <c r="C1429" i="22"/>
  <c r="A1429" i="22" s="1"/>
  <c r="C1430" i="22"/>
  <c r="A1430" i="22" s="1"/>
  <c r="C1431" i="22"/>
  <c r="A1431" i="22" s="1"/>
  <c r="C1432" i="22"/>
  <c r="A1432" i="22" s="1"/>
  <c r="C1433" i="22"/>
  <c r="A1433" i="22" s="1"/>
  <c r="C1434" i="22"/>
  <c r="A1434" i="22" s="1"/>
  <c r="C1435" i="22"/>
  <c r="A1435" i="22" s="1"/>
  <c r="C1436" i="22"/>
  <c r="A1436" i="22" s="1"/>
  <c r="C1437" i="22"/>
  <c r="A1437" i="22" s="1"/>
  <c r="C1438" i="22"/>
  <c r="A1438" i="22" s="1"/>
  <c r="C1439" i="22"/>
  <c r="A1439" i="22" s="1"/>
  <c r="C1440" i="22"/>
  <c r="A1440" i="22" s="1"/>
  <c r="C1441" i="22"/>
  <c r="A1441" i="22" s="1"/>
  <c r="C1442" i="22"/>
  <c r="A1442" i="22" s="1"/>
  <c r="C1443" i="22"/>
  <c r="A1443" i="22" s="1"/>
  <c r="C1444" i="22"/>
  <c r="A1444" i="22" s="1"/>
  <c r="C1445" i="22"/>
  <c r="A1445" i="22" s="1"/>
  <c r="C1446" i="22"/>
  <c r="A1446" i="22" s="1"/>
  <c r="C1447" i="22"/>
  <c r="A1447" i="22" s="1"/>
  <c r="C1448" i="22"/>
  <c r="A1448" i="22" s="1"/>
  <c r="C1449" i="22"/>
  <c r="A1449" i="22" s="1"/>
  <c r="C1450" i="22"/>
  <c r="A1450" i="22" s="1"/>
  <c r="C1451" i="22"/>
  <c r="A1451" i="22" s="1"/>
  <c r="C1452" i="22"/>
  <c r="A1452" i="22" s="1"/>
  <c r="C1453" i="22"/>
  <c r="A1453" i="22" s="1"/>
  <c r="C1454" i="22"/>
  <c r="A1454" i="22" s="1"/>
  <c r="C1455" i="22"/>
  <c r="A1455" i="22" s="1"/>
  <c r="C1456" i="22"/>
  <c r="A1456" i="22" s="1"/>
  <c r="C1457" i="22"/>
  <c r="A1457" i="22" s="1"/>
  <c r="C1458" i="22"/>
  <c r="A1458" i="22" s="1"/>
  <c r="C1459" i="22"/>
  <c r="A1459" i="22" s="1"/>
  <c r="C1460" i="22"/>
  <c r="A1460" i="22" s="1"/>
  <c r="C1461" i="22"/>
  <c r="A1461" i="22" s="1"/>
  <c r="C1462" i="22"/>
  <c r="A1462" i="22" s="1"/>
  <c r="C1463" i="22"/>
  <c r="A1463" i="22" s="1"/>
  <c r="C1464" i="22"/>
  <c r="A1464" i="22" s="1"/>
  <c r="C1465" i="22"/>
  <c r="A1465" i="22" s="1"/>
  <c r="C1466" i="22"/>
  <c r="A1466" i="22" s="1"/>
  <c r="C1467" i="22"/>
  <c r="A1467" i="22" s="1"/>
  <c r="C1468" i="22"/>
  <c r="A1468" i="22" s="1"/>
  <c r="C1469" i="22"/>
  <c r="A1469" i="22" s="1"/>
  <c r="C1470" i="22"/>
  <c r="A1470" i="22" s="1"/>
  <c r="C1471" i="22"/>
  <c r="A1471" i="22" s="1"/>
  <c r="C1472" i="22"/>
  <c r="A1472" i="22" s="1"/>
  <c r="C1473" i="22"/>
  <c r="A1473" i="22" s="1"/>
  <c r="C1474" i="22"/>
  <c r="A1474" i="22" s="1"/>
  <c r="C1475" i="22"/>
  <c r="A1475" i="22" s="1"/>
  <c r="C1476" i="22"/>
  <c r="A1476" i="22" s="1"/>
  <c r="C1477" i="22"/>
  <c r="A1477" i="22" s="1"/>
  <c r="C1478" i="22"/>
  <c r="A1478" i="22" s="1"/>
  <c r="C1479" i="22"/>
  <c r="A1479" i="22" s="1"/>
  <c r="C1480" i="22"/>
  <c r="A1480" i="22" s="1"/>
  <c r="C1481" i="22"/>
  <c r="A1481" i="22" s="1"/>
  <c r="C1482" i="22"/>
  <c r="A1482" i="22" s="1"/>
  <c r="C1483" i="22"/>
  <c r="A1483" i="22" s="1"/>
  <c r="C1484" i="22"/>
  <c r="A1484" i="22" s="1"/>
  <c r="C1485" i="22"/>
  <c r="A1485" i="22" s="1"/>
  <c r="C1486" i="22"/>
  <c r="A1486" i="22" s="1"/>
  <c r="C1487" i="22"/>
  <c r="A1487" i="22" s="1"/>
  <c r="C1488" i="22"/>
  <c r="A1488" i="22" s="1"/>
  <c r="C1489" i="22"/>
  <c r="A1489" i="22" s="1"/>
  <c r="C1490" i="22"/>
  <c r="A1490" i="22" s="1"/>
  <c r="C1491" i="22"/>
  <c r="A1491" i="22" s="1"/>
  <c r="C1492" i="22"/>
  <c r="A1492" i="22" s="1"/>
  <c r="C1493" i="22"/>
  <c r="A1493" i="22" s="1"/>
  <c r="C1494" i="22"/>
  <c r="A1494" i="22" s="1"/>
  <c r="C1495" i="22"/>
  <c r="A1495" i="22" s="1"/>
  <c r="C1496" i="22"/>
  <c r="A1496" i="22" s="1"/>
  <c r="C1497" i="22"/>
  <c r="A1497" i="22" s="1"/>
  <c r="C1498" i="22"/>
  <c r="A1498" i="22" s="1"/>
  <c r="C1499" i="22"/>
  <c r="A1499" i="22" s="1"/>
  <c r="C1500" i="22"/>
  <c r="A1500" i="22" s="1"/>
  <c r="C1501" i="22"/>
  <c r="A1501" i="22" s="1"/>
  <c r="C1502" i="22"/>
  <c r="A1502" i="22" s="1"/>
  <c r="C1503" i="22"/>
  <c r="A1503" i="22" s="1"/>
  <c r="C1504" i="22"/>
  <c r="A1504" i="22" s="1"/>
  <c r="C1505" i="22"/>
  <c r="A1505" i="22" s="1"/>
  <c r="C1506" i="22"/>
  <c r="A1506" i="22" s="1"/>
  <c r="C1507" i="22"/>
  <c r="A1507" i="22" s="1"/>
  <c r="C1508" i="22"/>
  <c r="A1508" i="22" s="1"/>
  <c r="C1509" i="22"/>
  <c r="A1509" i="22" s="1"/>
  <c r="C1510" i="22"/>
  <c r="A1510" i="22" s="1"/>
  <c r="C1511" i="22"/>
  <c r="A1511" i="22" s="1"/>
  <c r="C1512" i="22"/>
  <c r="A1512" i="22" s="1"/>
  <c r="C1513" i="22"/>
  <c r="A1513" i="22" s="1"/>
  <c r="C1514" i="22"/>
  <c r="A1514" i="22" s="1"/>
  <c r="C1515" i="22"/>
  <c r="A1515" i="22" s="1"/>
  <c r="C1516" i="22"/>
  <c r="A1516" i="22" s="1"/>
  <c r="C1517" i="22"/>
  <c r="A1517" i="22" s="1"/>
  <c r="C1518" i="22"/>
  <c r="A1518" i="22" s="1"/>
  <c r="C1519" i="22"/>
  <c r="A1519" i="22" s="1"/>
  <c r="C1520" i="22"/>
  <c r="A1520" i="22" s="1"/>
  <c r="C1521" i="22"/>
  <c r="A1521" i="22" s="1"/>
  <c r="C1522" i="22"/>
  <c r="A1522" i="22" s="1"/>
  <c r="C1523" i="22"/>
  <c r="A1523" i="22" s="1"/>
  <c r="C1524" i="22"/>
  <c r="A1524" i="22" s="1"/>
  <c r="C1525" i="22"/>
  <c r="A1525" i="22" s="1"/>
  <c r="C1526" i="22"/>
  <c r="A1526" i="22" s="1"/>
  <c r="C1527" i="22"/>
  <c r="A1527" i="22" s="1"/>
  <c r="C1528" i="22"/>
  <c r="A1528" i="22" s="1"/>
  <c r="C1529" i="22"/>
  <c r="A1529" i="22" s="1"/>
  <c r="C1530" i="22"/>
  <c r="A1530" i="22" s="1"/>
  <c r="C1531" i="22"/>
  <c r="A1531" i="22" s="1"/>
  <c r="C1532" i="22"/>
  <c r="A1532" i="22" s="1"/>
  <c r="C1533" i="22"/>
  <c r="A1533" i="22" s="1"/>
  <c r="C1534" i="22"/>
  <c r="A1534" i="22" s="1"/>
  <c r="C1535" i="22"/>
  <c r="A1535" i="22" s="1"/>
  <c r="C1536" i="22"/>
  <c r="A1536" i="22" s="1"/>
  <c r="C1537" i="22"/>
  <c r="A1537" i="22" s="1"/>
  <c r="C1538" i="22"/>
  <c r="A1538" i="22" s="1"/>
  <c r="C1539" i="22"/>
  <c r="A1539" i="22" s="1"/>
  <c r="C1540" i="22"/>
  <c r="A1540" i="22" s="1"/>
  <c r="C1541" i="22"/>
  <c r="A1541" i="22" s="1"/>
  <c r="C1542" i="22"/>
  <c r="A1542" i="22" s="1"/>
  <c r="C1543" i="22"/>
  <c r="A1543" i="22" s="1"/>
  <c r="C1544" i="22"/>
  <c r="A1544" i="22" s="1"/>
  <c r="C1545" i="22"/>
  <c r="A1545" i="22" s="1"/>
  <c r="C1546" i="22"/>
  <c r="A1546" i="22" s="1"/>
  <c r="C1547" i="22"/>
  <c r="A1547" i="22" s="1"/>
  <c r="C1548" i="22"/>
  <c r="A1548" i="22" s="1"/>
  <c r="C1549" i="22"/>
  <c r="A1549" i="22" s="1"/>
  <c r="C1550" i="22"/>
  <c r="A1550" i="22" s="1"/>
  <c r="C1551" i="22"/>
  <c r="A1551" i="22" s="1"/>
  <c r="C1552" i="22"/>
  <c r="A1552" i="22" s="1"/>
  <c r="C1553" i="22"/>
  <c r="A1553" i="22" s="1"/>
  <c r="C1554" i="22"/>
  <c r="A1554" i="22" s="1"/>
  <c r="C1555" i="22"/>
  <c r="A1555" i="22" s="1"/>
  <c r="C1556" i="22"/>
  <c r="A1556" i="22" s="1"/>
  <c r="C1557" i="22"/>
  <c r="A1557" i="22" s="1"/>
  <c r="C1558" i="22"/>
  <c r="A1558" i="22" s="1"/>
  <c r="C1559" i="22"/>
  <c r="A1559" i="22" s="1"/>
  <c r="C1560" i="22"/>
  <c r="A1560" i="22" s="1"/>
  <c r="C1561" i="22"/>
  <c r="A1561" i="22" s="1"/>
  <c r="C1562" i="22"/>
  <c r="A1562" i="22" s="1"/>
  <c r="C1563" i="22"/>
  <c r="A1563" i="22" s="1"/>
  <c r="C1564" i="22"/>
  <c r="A1564" i="22" s="1"/>
  <c r="C1565" i="22"/>
  <c r="A1565" i="22" s="1"/>
  <c r="C1566" i="22"/>
  <c r="A1566" i="22" s="1"/>
  <c r="C1567" i="22"/>
  <c r="A1567" i="22" s="1"/>
  <c r="C1568" i="22"/>
  <c r="A1568" i="22" s="1"/>
  <c r="C1569" i="22"/>
  <c r="A1569" i="22" s="1"/>
  <c r="C1570" i="22"/>
  <c r="A1570" i="22" s="1"/>
  <c r="C1571" i="22"/>
  <c r="A1571" i="22" s="1"/>
  <c r="C1572" i="22"/>
  <c r="A1572" i="22" s="1"/>
  <c r="C1573" i="22"/>
  <c r="A1573" i="22" s="1"/>
  <c r="C1574" i="22"/>
  <c r="A1574" i="22" s="1"/>
  <c r="C1575" i="22"/>
  <c r="A1575" i="22" s="1"/>
  <c r="C1576" i="22"/>
  <c r="A1576" i="22" s="1"/>
  <c r="C1577" i="22"/>
  <c r="A1577" i="22" s="1"/>
  <c r="C1578" i="22"/>
  <c r="A1578" i="22" s="1"/>
  <c r="C1579" i="22"/>
  <c r="A1579" i="22" s="1"/>
  <c r="C1580" i="22"/>
  <c r="A1580" i="22" s="1"/>
  <c r="C1581" i="22"/>
  <c r="A1581" i="22" s="1"/>
  <c r="C1582" i="22"/>
  <c r="A1582" i="22" s="1"/>
  <c r="C1583" i="22"/>
  <c r="A1583" i="22" s="1"/>
  <c r="C1584" i="22"/>
  <c r="A1584" i="22" s="1"/>
  <c r="C1585" i="22"/>
  <c r="A1585" i="22" s="1"/>
  <c r="C1586" i="22"/>
  <c r="A1586" i="22" s="1"/>
  <c r="C1587" i="22"/>
  <c r="A1587" i="22" s="1"/>
  <c r="C1588" i="22"/>
  <c r="A1588" i="22" s="1"/>
  <c r="C1589" i="22"/>
  <c r="A1589" i="22" s="1"/>
  <c r="C1590" i="22"/>
  <c r="A1590" i="22" s="1"/>
  <c r="C1591" i="22"/>
  <c r="A1591" i="22" s="1"/>
  <c r="C1592" i="22"/>
  <c r="A1592" i="22" s="1"/>
  <c r="C1593" i="22"/>
  <c r="A1593" i="22" s="1"/>
  <c r="C1594" i="22"/>
  <c r="A1594" i="22" s="1"/>
  <c r="C1595" i="22"/>
  <c r="A1595" i="22" s="1"/>
  <c r="C1596" i="22"/>
  <c r="A1596" i="22" s="1"/>
  <c r="C1597" i="22"/>
  <c r="A1597" i="22" s="1"/>
  <c r="C1598" i="22"/>
  <c r="A1598" i="22" s="1"/>
  <c r="C1599" i="22"/>
  <c r="A1599" i="22" s="1"/>
  <c r="C1600" i="22"/>
  <c r="A1600" i="22" s="1"/>
  <c r="C1601" i="22"/>
  <c r="A1601" i="22" s="1"/>
  <c r="C1602" i="22"/>
  <c r="A1602" i="22" s="1"/>
  <c r="C1603" i="22"/>
  <c r="A1603" i="22" s="1"/>
  <c r="C1604" i="22"/>
  <c r="A1604" i="22" s="1"/>
  <c r="C1605" i="22"/>
  <c r="A1605" i="22" s="1"/>
  <c r="C1606" i="22"/>
  <c r="A1606" i="22" s="1"/>
  <c r="C1607" i="22"/>
  <c r="A1607" i="22" s="1"/>
  <c r="C1608" i="22"/>
  <c r="A1608" i="22" s="1"/>
  <c r="C1609" i="22"/>
  <c r="A1609" i="22" s="1"/>
  <c r="C1610" i="22"/>
  <c r="A1610" i="22" s="1"/>
  <c r="C1611" i="22"/>
  <c r="A1611" i="22" s="1"/>
  <c r="C1612" i="22"/>
  <c r="A1612" i="22" s="1"/>
  <c r="C1613" i="22"/>
  <c r="A1613" i="22" s="1"/>
  <c r="C1614" i="22"/>
  <c r="A1614" i="22" s="1"/>
  <c r="C1615" i="22"/>
  <c r="A1615" i="22" s="1"/>
  <c r="C1616" i="22"/>
  <c r="A1616" i="22" s="1"/>
  <c r="C1617" i="22"/>
  <c r="A1617" i="22" s="1"/>
  <c r="C1618" i="22"/>
  <c r="A1618" i="22" s="1"/>
  <c r="C1619" i="22"/>
  <c r="A1619" i="22" s="1"/>
  <c r="C1620" i="22"/>
  <c r="A1620" i="22" s="1"/>
  <c r="C1621" i="22"/>
  <c r="A1621" i="22" s="1"/>
  <c r="C1622" i="22"/>
  <c r="A1622" i="22" s="1"/>
  <c r="C1623" i="22"/>
  <c r="A1623" i="22" s="1"/>
  <c r="C1624" i="22"/>
  <c r="A1624" i="22" s="1"/>
  <c r="C1625" i="22"/>
  <c r="A1625" i="22" s="1"/>
  <c r="C1626" i="22"/>
  <c r="A1626" i="22" s="1"/>
  <c r="C1627" i="22"/>
  <c r="A1627" i="22" s="1"/>
  <c r="C1628" i="22"/>
  <c r="A1628" i="22" s="1"/>
  <c r="C1629" i="22"/>
  <c r="A1629" i="22" s="1"/>
  <c r="C1630" i="22"/>
  <c r="A1630" i="22" s="1"/>
  <c r="C1631" i="22"/>
  <c r="A1631" i="22" s="1"/>
  <c r="C1632" i="22"/>
  <c r="A1632" i="22" s="1"/>
  <c r="C1633" i="22"/>
  <c r="A1633" i="22" s="1"/>
  <c r="C1634" i="22"/>
  <c r="A1634" i="22" s="1"/>
  <c r="C1635" i="22"/>
  <c r="A1635" i="22" s="1"/>
  <c r="C1636" i="22"/>
  <c r="A1636" i="22" s="1"/>
  <c r="C1637" i="22"/>
  <c r="A1637" i="22" s="1"/>
  <c r="C1638" i="22"/>
  <c r="A1638" i="22" s="1"/>
  <c r="C1639" i="22"/>
  <c r="A1639" i="22" s="1"/>
  <c r="C1640" i="22"/>
  <c r="A1640" i="22" s="1"/>
  <c r="C1641" i="22"/>
  <c r="A1641" i="22" s="1"/>
  <c r="C1642" i="22"/>
  <c r="A1642" i="22" s="1"/>
  <c r="C1643" i="22"/>
  <c r="A1643" i="22" s="1"/>
  <c r="C1644" i="22"/>
  <c r="A1644" i="22" s="1"/>
  <c r="C1645" i="22"/>
  <c r="A1645" i="22" s="1"/>
  <c r="C1646" i="22"/>
  <c r="A1646" i="22" s="1"/>
  <c r="C1647" i="22"/>
  <c r="A1647" i="22" s="1"/>
  <c r="C1648" i="22"/>
  <c r="A1648" i="22" s="1"/>
  <c r="C1649" i="22"/>
  <c r="A1649" i="22" s="1"/>
  <c r="C1650" i="22"/>
  <c r="A1650" i="22" s="1"/>
  <c r="C1651" i="22"/>
  <c r="A1651" i="22" s="1"/>
  <c r="C1652" i="22"/>
  <c r="A1652" i="22" s="1"/>
  <c r="C1653" i="22"/>
  <c r="A1653" i="22" s="1"/>
  <c r="C1654" i="22"/>
  <c r="A1654" i="22" s="1"/>
  <c r="C1655" i="22"/>
  <c r="A1655" i="22" s="1"/>
  <c r="C1656" i="22"/>
  <c r="A1656" i="22" s="1"/>
  <c r="C1657" i="22"/>
  <c r="A1657" i="22" s="1"/>
  <c r="C1658" i="22"/>
  <c r="A1658" i="22" s="1"/>
  <c r="C1659" i="22"/>
  <c r="A1659" i="22" s="1"/>
  <c r="C1660" i="22"/>
  <c r="A1660" i="22" s="1"/>
  <c r="C1661" i="22"/>
  <c r="A1661" i="22" s="1"/>
  <c r="C1662" i="22"/>
  <c r="A1662" i="22" s="1"/>
  <c r="C1663" i="22"/>
  <c r="A1663" i="22" s="1"/>
  <c r="C1664" i="22"/>
  <c r="A1664" i="22" s="1"/>
  <c r="C1665" i="22"/>
  <c r="A1665" i="22" s="1"/>
  <c r="C1666" i="22"/>
  <c r="A1666" i="22" s="1"/>
  <c r="C1667" i="22"/>
  <c r="A1667" i="22" s="1"/>
  <c r="C1668" i="22"/>
  <c r="A1668" i="22" s="1"/>
  <c r="C1669" i="22"/>
  <c r="A1669" i="22" s="1"/>
  <c r="C1670" i="22"/>
  <c r="A1670" i="22" s="1"/>
  <c r="C1671" i="22"/>
  <c r="A1671" i="22" s="1"/>
  <c r="C1672" i="22"/>
  <c r="A1672" i="22" s="1"/>
  <c r="C1673" i="22"/>
  <c r="A1673" i="22" s="1"/>
  <c r="C1674" i="22"/>
  <c r="A1674" i="22" s="1"/>
  <c r="C1675" i="22"/>
  <c r="A1675" i="22" s="1"/>
  <c r="C1676" i="22"/>
  <c r="A1676" i="22" s="1"/>
  <c r="C1677" i="22"/>
  <c r="A1677" i="22" s="1"/>
  <c r="C1678" i="22"/>
  <c r="A1678" i="22" s="1"/>
  <c r="C1679" i="22"/>
  <c r="A1679" i="22" s="1"/>
  <c r="C1680" i="22"/>
  <c r="A1680" i="22" s="1"/>
  <c r="C1681" i="22"/>
  <c r="A1681" i="22" s="1"/>
  <c r="C1682" i="22"/>
  <c r="A1682" i="22" s="1"/>
  <c r="C1683" i="22"/>
  <c r="A1683" i="22" s="1"/>
  <c r="C1684" i="22"/>
  <c r="A1684" i="22" s="1"/>
  <c r="C1685" i="22"/>
  <c r="A1685" i="22" s="1"/>
  <c r="C1686" i="22"/>
  <c r="A1686" i="22" s="1"/>
  <c r="C1687" i="22"/>
  <c r="A1687" i="22" s="1"/>
  <c r="C1688" i="22"/>
  <c r="A1688" i="22" s="1"/>
  <c r="C1689" i="22"/>
  <c r="A1689" i="22" s="1"/>
  <c r="C1690" i="22"/>
  <c r="A1690" i="22" s="1"/>
  <c r="C1691" i="22"/>
  <c r="A1691" i="22" s="1"/>
  <c r="C1692" i="22"/>
  <c r="A1692" i="22" s="1"/>
  <c r="C1693" i="22"/>
  <c r="A1693" i="22" s="1"/>
  <c r="C1694" i="22"/>
  <c r="A1694" i="22" s="1"/>
  <c r="C1695" i="22"/>
  <c r="A1695" i="22" s="1"/>
  <c r="C1696" i="22"/>
  <c r="A1696" i="22" s="1"/>
  <c r="C1697" i="22"/>
  <c r="A1697" i="22" s="1"/>
  <c r="C1698" i="22"/>
  <c r="A1698" i="22" s="1"/>
  <c r="C1699" i="22"/>
  <c r="A1699" i="22" s="1"/>
  <c r="C1700" i="22"/>
  <c r="A1700" i="22" s="1"/>
  <c r="C1701" i="22"/>
  <c r="A1701" i="22" s="1"/>
  <c r="C1702" i="22"/>
  <c r="A1702" i="22" s="1"/>
  <c r="C1703" i="22"/>
  <c r="A1703" i="22" s="1"/>
  <c r="C1704" i="22"/>
  <c r="A1704" i="22" s="1"/>
  <c r="C1705" i="22"/>
  <c r="A1705" i="22" s="1"/>
  <c r="C1706" i="22"/>
  <c r="A1706" i="22" s="1"/>
  <c r="C1707" i="22"/>
  <c r="A1707" i="22" s="1"/>
  <c r="C1708" i="22"/>
  <c r="A1708" i="22" s="1"/>
  <c r="C1709" i="22"/>
  <c r="A1709" i="22" s="1"/>
  <c r="C1710" i="22"/>
  <c r="A1710" i="22" s="1"/>
  <c r="C1711" i="22"/>
  <c r="A1711" i="22" s="1"/>
  <c r="C1712" i="22"/>
  <c r="A1712" i="22" s="1"/>
  <c r="C1713" i="22"/>
  <c r="A1713" i="22" s="1"/>
  <c r="C1714" i="22"/>
  <c r="A1714" i="22" s="1"/>
  <c r="C1715" i="22"/>
  <c r="A1715" i="22" s="1"/>
  <c r="C1716" i="22"/>
  <c r="A1716" i="22" s="1"/>
  <c r="C1717" i="22"/>
  <c r="A1717" i="22" s="1"/>
  <c r="C1718" i="22"/>
  <c r="A1718" i="22" s="1"/>
  <c r="C15" i="22"/>
  <c r="Y9" i="32" l="1"/>
  <c r="X9" i="32"/>
  <c r="W10" i="32"/>
  <c r="W11" i="32"/>
  <c r="W9" i="33" s="1"/>
  <c r="W19" i="32"/>
  <c r="W26" i="32"/>
  <c r="W27" i="32"/>
  <c r="W4" i="32" s="1"/>
  <c r="W15" i="32"/>
  <c r="X10" i="32"/>
  <c r="Y10" i="32"/>
  <c r="Y14" i="32"/>
  <c r="X14" i="32"/>
  <c r="Y15" i="32"/>
  <c r="X15" i="32"/>
  <c r="Y17" i="32"/>
  <c r="X17" i="32"/>
  <c r="Y18" i="32"/>
  <c r="X18" i="32"/>
  <c r="Y19" i="32"/>
  <c r="X19" i="32"/>
  <c r="Y20" i="32"/>
  <c r="X20" i="32"/>
  <c r="X22" i="32"/>
  <c r="Y22" i="32"/>
  <c r="X24" i="32"/>
  <c r="Y24" i="32"/>
  <c r="Y25" i="32"/>
  <c r="X25" i="32"/>
  <c r="Y26" i="32"/>
  <c r="X26" i="32"/>
  <c r="X11" i="32"/>
  <c r="Y11" i="32"/>
  <c r="X12" i="32"/>
  <c r="Y12" i="32"/>
  <c r="Y13" i="32"/>
  <c r="X13" i="32"/>
  <c r="X16" i="32"/>
  <c r="Y16" i="32"/>
  <c r="Y21" i="32"/>
  <c r="X21" i="32"/>
  <c r="Y23" i="32"/>
  <c r="X23" i="32"/>
  <c r="X27" i="32"/>
  <c r="X4" i="32" s="1"/>
  <c r="Y27" i="32"/>
  <c r="Y4" i="32" s="1"/>
  <c r="U8" i="16"/>
  <c r="U46" i="16"/>
  <c r="U4" i="16" s="1"/>
  <c r="U22" i="16"/>
  <c r="U15" i="16"/>
  <c r="U16" i="16"/>
  <c r="W7" i="16"/>
  <c r="V7" i="16"/>
  <c r="V6" i="16"/>
  <c r="W6" i="16"/>
  <c r="W8" i="16"/>
  <c r="V8" i="16"/>
  <c r="W9" i="16"/>
  <c r="V9" i="16"/>
  <c r="V10" i="16"/>
  <c r="W10" i="16"/>
  <c r="V11" i="16"/>
  <c r="W11" i="16"/>
  <c r="W12" i="16"/>
  <c r="V12" i="16"/>
  <c r="W13" i="16"/>
  <c r="V13" i="16"/>
  <c r="V14" i="16"/>
  <c r="W14" i="16"/>
  <c r="V15" i="16"/>
  <c r="W15" i="16"/>
  <c r="V16" i="16"/>
  <c r="W16" i="16"/>
  <c r="W17" i="16"/>
  <c r="V17" i="16"/>
  <c r="V18" i="16"/>
  <c r="W18" i="16"/>
  <c r="W19" i="16"/>
  <c r="V19" i="16"/>
  <c r="V20" i="16"/>
  <c r="W20" i="16"/>
  <c r="W21" i="16"/>
  <c r="V21" i="16"/>
  <c r="W22" i="16"/>
  <c r="V22" i="16"/>
  <c r="W23" i="16"/>
  <c r="V23" i="16"/>
  <c r="W24" i="16"/>
  <c r="V24" i="16"/>
  <c r="V25" i="16"/>
  <c r="W25" i="16"/>
  <c r="W26" i="16"/>
  <c r="V26" i="16"/>
  <c r="W27" i="16"/>
  <c r="V27" i="16"/>
  <c r="W28" i="16"/>
  <c r="V28" i="16"/>
  <c r="V29" i="16"/>
  <c r="W29" i="16"/>
  <c r="V31" i="16"/>
  <c r="W31" i="16"/>
  <c r="W32" i="16"/>
  <c r="V32" i="16"/>
  <c r="W33" i="16"/>
  <c r="V33" i="16"/>
  <c r="V34" i="16"/>
  <c r="W34" i="16"/>
  <c r="W35" i="16"/>
  <c r="V35" i="16"/>
  <c r="V36" i="16"/>
  <c r="W36" i="16"/>
  <c r="V37" i="16"/>
  <c r="W37" i="16"/>
  <c r="V38" i="16"/>
  <c r="W38" i="16"/>
  <c r="W39" i="16"/>
  <c r="V39" i="16"/>
  <c r="V40" i="16"/>
  <c r="W40" i="16"/>
  <c r="V41" i="16"/>
  <c r="W41" i="16"/>
  <c r="W42" i="16"/>
  <c r="V42" i="16"/>
  <c r="W43" i="16"/>
  <c r="V43" i="16"/>
  <c r="W44" i="16"/>
  <c r="V44" i="16"/>
  <c r="W45" i="16"/>
  <c r="V45" i="16"/>
  <c r="V46" i="16"/>
  <c r="W46" i="16"/>
  <c r="BV7" i="15"/>
  <c r="BY7" i="15"/>
  <c r="CC7" i="31"/>
  <c r="CF7" i="31"/>
  <c r="S27" i="11"/>
  <c r="T27" i="11"/>
  <c r="U27" i="11"/>
  <c r="R27" i="11"/>
  <c r="D27" i="11"/>
  <c r="E27" i="11"/>
  <c r="F27" i="11"/>
  <c r="G27" i="11"/>
  <c r="H27" i="11"/>
  <c r="I27" i="11"/>
  <c r="J27" i="11"/>
  <c r="K27" i="11"/>
  <c r="L27" i="11"/>
  <c r="M27" i="11"/>
  <c r="N27" i="11"/>
  <c r="O27" i="11"/>
  <c r="P27" i="11"/>
  <c r="C27" i="11"/>
  <c r="BN35" i="15"/>
  <c r="BO35" i="15"/>
  <c r="BP35" i="15"/>
  <c r="BQ35" i="15"/>
  <c r="BR35" i="15"/>
  <c r="BS35" i="15"/>
  <c r="BT35" i="15"/>
  <c r="BU35" i="15"/>
  <c r="BW35" i="15"/>
  <c r="BX35" i="15"/>
  <c r="BZ35" i="15"/>
  <c r="CA35" i="15"/>
  <c r="CB35" i="15"/>
  <c r="CC35" i="15"/>
  <c r="CD35" i="15"/>
  <c r="CE35" i="15"/>
  <c r="CF35" i="15"/>
  <c r="CG35" i="15"/>
  <c r="CH35" i="15"/>
  <c r="CI35" i="15"/>
  <c r="CJ35" i="15"/>
  <c r="CK35" i="15"/>
  <c r="CL35" i="15"/>
  <c r="CM35" i="15"/>
  <c r="CN35" i="15"/>
  <c r="CO35" i="15"/>
  <c r="BN36" i="15"/>
  <c r="BO36" i="15"/>
  <c r="BP36" i="15"/>
  <c r="BQ36" i="15"/>
  <c r="BR36" i="15"/>
  <c r="BS36" i="15"/>
  <c r="BT36" i="15"/>
  <c r="BU36" i="15"/>
  <c r="BW36" i="15"/>
  <c r="BX36" i="15"/>
  <c r="BZ36" i="15"/>
  <c r="CA36" i="15"/>
  <c r="CB36" i="15"/>
  <c r="CC36" i="15"/>
  <c r="CD36" i="15"/>
  <c r="CE36" i="15"/>
  <c r="CF36" i="15"/>
  <c r="CG36" i="15"/>
  <c r="CH36" i="15"/>
  <c r="CI36" i="15"/>
  <c r="CJ36" i="15"/>
  <c r="CK36" i="15"/>
  <c r="CL36" i="15"/>
  <c r="CM36" i="15"/>
  <c r="CN36" i="15"/>
  <c r="CO36" i="15"/>
  <c r="BN37" i="15"/>
  <c r="BO37" i="15"/>
  <c r="BP37" i="15"/>
  <c r="BQ37" i="15"/>
  <c r="BR37" i="15"/>
  <c r="BS37" i="15"/>
  <c r="BT37" i="15"/>
  <c r="BU37" i="15"/>
  <c r="BW37" i="15"/>
  <c r="BX37" i="15"/>
  <c r="BZ37" i="15"/>
  <c r="CA37" i="15"/>
  <c r="CB37" i="15"/>
  <c r="CC37" i="15"/>
  <c r="CD37" i="15"/>
  <c r="CE37" i="15"/>
  <c r="CF37" i="15"/>
  <c r="CG37" i="15"/>
  <c r="CH37" i="15"/>
  <c r="CI37" i="15"/>
  <c r="CJ37" i="15"/>
  <c r="CK37" i="15"/>
  <c r="CL37" i="15"/>
  <c r="CM37" i="15"/>
  <c r="CN37" i="15"/>
  <c r="CO37" i="15"/>
  <c r="BN38" i="15"/>
  <c r="BO38" i="15"/>
  <c r="BP38" i="15"/>
  <c r="BQ38" i="15"/>
  <c r="BR38" i="15"/>
  <c r="BS38" i="15"/>
  <c r="BT38" i="15"/>
  <c r="BU38" i="15"/>
  <c r="BW38" i="15"/>
  <c r="BX38" i="15"/>
  <c r="BZ38" i="15"/>
  <c r="CA38" i="15"/>
  <c r="CB38" i="15"/>
  <c r="CC38" i="15"/>
  <c r="CD38" i="15"/>
  <c r="CE38" i="15"/>
  <c r="CF38" i="15"/>
  <c r="CG38" i="15"/>
  <c r="CH38" i="15"/>
  <c r="CI38" i="15"/>
  <c r="CJ38" i="15"/>
  <c r="CK38" i="15"/>
  <c r="CL38" i="15"/>
  <c r="CM38" i="15"/>
  <c r="CN38" i="15"/>
  <c r="CO38" i="15"/>
  <c r="BN39" i="15"/>
  <c r="BO39" i="15"/>
  <c r="BP39" i="15"/>
  <c r="BQ39" i="15"/>
  <c r="BR39" i="15"/>
  <c r="BS39" i="15"/>
  <c r="BT39" i="15"/>
  <c r="BU39" i="15"/>
  <c r="BW39" i="15"/>
  <c r="BX39" i="15"/>
  <c r="BZ39" i="15"/>
  <c r="CA39" i="15"/>
  <c r="CB39" i="15"/>
  <c r="CC39" i="15"/>
  <c r="CD39" i="15"/>
  <c r="CE39" i="15"/>
  <c r="CF39" i="15"/>
  <c r="CG39" i="15"/>
  <c r="CH39" i="15"/>
  <c r="CI39" i="15"/>
  <c r="CJ39" i="15"/>
  <c r="CK39" i="15"/>
  <c r="CL39" i="15"/>
  <c r="CM39" i="15"/>
  <c r="CN39" i="15"/>
  <c r="CO39" i="15"/>
  <c r="BN40" i="15"/>
  <c r="BO40" i="15"/>
  <c r="BP40" i="15"/>
  <c r="BQ40" i="15"/>
  <c r="BR40" i="15"/>
  <c r="BS40" i="15"/>
  <c r="BT40" i="15"/>
  <c r="BU40" i="15"/>
  <c r="BW40" i="15"/>
  <c r="BX40" i="15"/>
  <c r="BZ40" i="15"/>
  <c r="CA40" i="15"/>
  <c r="CB40" i="15"/>
  <c r="CC40" i="15"/>
  <c r="CD40" i="15"/>
  <c r="CE40" i="15"/>
  <c r="CF40" i="15"/>
  <c r="CG40" i="15"/>
  <c r="CH40" i="15"/>
  <c r="CI40" i="15"/>
  <c r="CJ40" i="15"/>
  <c r="CK40" i="15"/>
  <c r="CL40" i="15"/>
  <c r="CM40" i="15"/>
  <c r="CN40" i="15"/>
  <c r="CO40" i="15"/>
  <c r="BN41" i="15"/>
  <c r="BO41" i="15"/>
  <c r="BP41" i="15"/>
  <c r="BQ41" i="15"/>
  <c r="BR41" i="15"/>
  <c r="BS41" i="15"/>
  <c r="BT41" i="15"/>
  <c r="BU41" i="15"/>
  <c r="BW41" i="15"/>
  <c r="BX41" i="15"/>
  <c r="BZ41" i="15"/>
  <c r="CA41" i="15"/>
  <c r="CB41" i="15"/>
  <c r="CC41" i="15"/>
  <c r="CD41" i="15"/>
  <c r="CE41" i="15"/>
  <c r="CF41" i="15"/>
  <c r="CG41" i="15"/>
  <c r="CH41" i="15"/>
  <c r="CI41" i="15"/>
  <c r="CJ41" i="15"/>
  <c r="CK41" i="15"/>
  <c r="CL41" i="15"/>
  <c r="CM41" i="15"/>
  <c r="CN41" i="15"/>
  <c r="CO41" i="15"/>
  <c r="BN42" i="15"/>
  <c r="BO42" i="15"/>
  <c r="BP42" i="15"/>
  <c r="BQ42" i="15"/>
  <c r="BR42" i="15"/>
  <c r="BS42" i="15"/>
  <c r="BT42" i="15"/>
  <c r="BU42" i="15"/>
  <c r="BW42" i="15"/>
  <c r="BX42" i="15"/>
  <c r="BZ42" i="15"/>
  <c r="CA42" i="15"/>
  <c r="CB42" i="15"/>
  <c r="CC42" i="15"/>
  <c r="CD42" i="15"/>
  <c r="CE42" i="15"/>
  <c r="CF42" i="15"/>
  <c r="CG42" i="15"/>
  <c r="CH42" i="15"/>
  <c r="CI42" i="15"/>
  <c r="CJ42" i="15"/>
  <c r="CK42" i="15"/>
  <c r="CL42" i="15"/>
  <c r="CM42" i="15"/>
  <c r="CN42" i="15"/>
  <c r="CO42" i="15"/>
  <c r="BN43" i="15"/>
  <c r="BO43" i="15"/>
  <c r="BP43" i="15"/>
  <c r="BQ43" i="15"/>
  <c r="BR43" i="15"/>
  <c r="BS43" i="15"/>
  <c r="BT43" i="15"/>
  <c r="BU43" i="15"/>
  <c r="BW43" i="15"/>
  <c r="BX43" i="15"/>
  <c r="BZ43" i="15"/>
  <c r="CA43" i="15"/>
  <c r="CB43" i="15"/>
  <c r="CC43" i="15"/>
  <c r="CD43" i="15"/>
  <c r="CE43" i="15"/>
  <c r="CF43" i="15"/>
  <c r="CG43" i="15"/>
  <c r="CH43" i="15"/>
  <c r="CI43" i="15"/>
  <c r="CJ43" i="15"/>
  <c r="CK43" i="15"/>
  <c r="CL43" i="15"/>
  <c r="CM43" i="15"/>
  <c r="CN43" i="15"/>
  <c r="CO43" i="15"/>
  <c r="BN44" i="15"/>
  <c r="BO44" i="15"/>
  <c r="BP44" i="15"/>
  <c r="BQ44" i="15"/>
  <c r="BR44" i="15"/>
  <c r="BS44" i="15"/>
  <c r="BT44" i="15"/>
  <c r="BU44" i="15"/>
  <c r="BW44" i="15"/>
  <c r="BX44" i="15"/>
  <c r="BZ44" i="15"/>
  <c r="CA44" i="15"/>
  <c r="CB44" i="15"/>
  <c r="CC44" i="15"/>
  <c r="CD44" i="15"/>
  <c r="CE44" i="15"/>
  <c r="CF44" i="15"/>
  <c r="CG44" i="15"/>
  <c r="CH44" i="15"/>
  <c r="CI44" i="15"/>
  <c r="CJ44" i="15"/>
  <c r="CK44" i="15"/>
  <c r="CL44" i="15"/>
  <c r="CM44" i="15"/>
  <c r="CN44" i="15"/>
  <c r="CO44" i="15"/>
  <c r="BN45" i="15"/>
  <c r="BO45" i="15"/>
  <c r="BP45" i="15"/>
  <c r="BQ45" i="15"/>
  <c r="BR45" i="15"/>
  <c r="BS45" i="15"/>
  <c r="BT45" i="15"/>
  <c r="BU45" i="15"/>
  <c r="BW45" i="15"/>
  <c r="BX45" i="15"/>
  <c r="BZ45" i="15"/>
  <c r="CA45" i="15"/>
  <c r="CB45" i="15"/>
  <c r="CC45" i="15"/>
  <c r="CD45" i="15"/>
  <c r="CE45" i="15"/>
  <c r="CF45" i="15"/>
  <c r="CG45" i="15"/>
  <c r="CH45" i="15"/>
  <c r="CI45" i="15"/>
  <c r="CJ45" i="15"/>
  <c r="CK45" i="15"/>
  <c r="CL45" i="15"/>
  <c r="CM45" i="15"/>
  <c r="CN45" i="15"/>
  <c r="CO45" i="15"/>
  <c r="BN46" i="15"/>
  <c r="BO46" i="15"/>
  <c r="BP46" i="15"/>
  <c r="BQ46" i="15"/>
  <c r="BR46" i="15"/>
  <c r="BS46" i="15"/>
  <c r="BT46" i="15"/>
  <c r="BU46" i="15"/>
  <c r="BW46" i="15"/>
  <c r="BX46" i="15"/>
  <c r="BZ46" i="15"/>
  <c r="CA46" i="15"/>
  <c r="CB46" i="15"/>
  <c r="CC46" i="15"/>
  <c r="CD46" i="15"/>
  <c r="CE46" i="15"/>
  <c r="CF46" i="15"/>
  <c r="CG46" i="15"/>
  <c r="CH46" i="15"/>
  <c r="CI46" i="15"/>
  <c r="CJ46" i="15"/>
  <c r="CK46" i="15"/>
  <c r="CL46" i="15"/>
  <c r="CM46" i="15"/>
  <c r="CN46" i="15"/>
  <c r="CO46" i="15"/>
  <c r="BN47" i="15"/>
  <c r="BO47" i="15"/>
  <c r="BP47" i="15"/>
  <c r="BQ47" i="15"/>
  <c r="BR47" i="15"/>
  <c r="BS47" i="15"/>
  <c r="BT47" i="15"/>
  <c r="BU47" i="15"/>
  <c r="BW47" i="15"/>
  <c r="BX47" i="15"/>
  <c r="BZ47" i="15"/>
  <c r="CA47" i="15"/>
  <c r="CB47" i="15"/>
  <c r="CC47" i="15"/>
  <c r="CD47" i="15"/>
  <c r="CE47" i="15"/>
  <c r="CF47" i="15"/>
  <c r="CG47" i="15"/>
  <c r="CH47" i="15"/>
  <c r="CI47" i="15"/>
  <c r="CJ47" i="15"/>
  <c r="CK47" i="15"/>
  <c r="CL47" i="15"/>
  <c r="CM47" i="15"/>
  <c r="CN47" i="15"/>
  <c r="CO47" i="15"/>
  <c r="BN48" i="15"/>
  <c r="BO48" i="15"/>
  <c r="BP48" i="15"/>
  <c r="BQ48" i="15"/>
  <c r="BR48" i="15"/>
  <c r="BS48" i="15"/>
  <c r="BT48" i="15"/>
  <c r="BU48" i="15"/>
  <c r="BW48" i="15"/>
  <c r="BX48" i="15"/>
  <c r="BZ48" i="15"/>
  <c r="CA48" i="15"/>
  <c r="CB48" i="15"/>
  <c r="CC48" i="15"/>
  <c r="CD48" i="15"/>
  <c r="CE48" i="15"/>
  <c r="CF48" i="15"/>
  <c r="CG48" i="15"/>
  <c r="CH48" i="15"/>
  <c r="CI48" i="15"/>
  <c r="CJ48" i="15"/>
  <c r="CK48" i="15"/>
  <c r="CL48" i="15"/>
  <c r="CM48" i="15"/>
  <c r="CN48" i="15"/>
  <c r="CO48" i="15"/>
  <c r="BN49" i="15"/>
  <c r="BO49" i="15"/>
  <c r="BP49" i="15"/>
  <c r="BQ49" i="15"/>
  <c r="BR49" i="15"/>
  <c r="BS49" i="15"/>
  <c r="BT49" i="15"/>
  <c r="BU49" i="15"/>
  <c r="BW49" i="15"/>
  <c r="BX49" i="15"/>
  <c r="BZ49" i="15"/>
  <c r="CA49" i="15"/>
  <c r="CB49" i="15"/>
  <c r="CC49" i="15"/>
  <c r="CD49" i="15"/>
  <c r="CE49" i="15"/>
  <c r="CF49" i="15"/>
  <c r="CG49" i="15"/>
  <c r="CH49" i="15"/>
  <c r="CI49" i="15"/>
  <c r="CJ49" i="15"/>
  <c r="CK49" i="15"/>
  <c r="CL49" i="15"/>
  <c r="CM49" i="15"/>
  <c r="CN49" i="15"/>
  <c r="CO49" i="15"/>
  <c r="BN50" i="15"/>
  <c r="BO50" i="15"/>
  <c r="BP50" i="15"/>
  <c r="BQ50" i="15"/>
  <c r="BR50" i="15"/>
  <c r="BS50" i="15"/>
  <c r="BT50" i="15"/>
  <c r="BU50" i="15"/>
  <c r="BW50" i="15"/>
  <c r="BX50" i="15"/>
  <c r="BZ50" i="15"/>
  <c r="CA50" i="15"/>
  <c r="CB50" i="15"/>
  <c r="CC50" i="15"/>
  <c r="CD50" i="15"/>
  <c r="CE50" i="15"/>
  <c r="CF50" i="15"/>
  <c r="CG50" i="15"/>
  <c r="CH50" i="15"/>
  <c r="CI50" i="15"/>
  <c r="CJ50" i="15"/>
  <c r="CK50" i="15"/>
  <c r="CL50" i="15"/>
  <c r="CM50" i="15"/>
  <c r="CN50" i="15"/>
  <c r="CO50" i="15"/>
  <c r="BN51" i="15"/>
  <c r="BO51" i="15"/>
  <c r="BP51" i="15"/>
  <c r="BQ51" i="15"/>
  <c r="BR51" i="15"/>
  <c r="BS51" i="15"/>
  <c r="BT51" i="15"/>
  <c r="BU51" i="15"/>
  <c r="BW51" i="15"/>
  <c r="BX51" i="15"/>
  <c r="BZ51" i="15"/>
  <c r="CA51" i="15"/>
  <c r="CB51" i="15"/>
  <c r="CC51" i="15"/>
  <c r="CD51" i="15"/>
  <c r="CE51" i="15"/>
  <c r="CF51" i="15"/>
  <c r="CG51" i="15"/>
  <c r="CH51" i="15"/>
  <c r="CI51" i="15"/>
  <c r="CJ51" i="15"/>
  <c r="CK51" i="15"/>
  <c r="CL51" i="15"/>
  <c r="CM51" i="15"/>
  <c r="CN51" i="15"/>
  <c r="CO51" i="15"/>
  <c r="BN12" i="15"/>
  <c r="BO12" i="15"/>
  <c r="BP12" i="15"/>
  <c r="BQ12" i="15"/>
  <c r="BR12" i="15"/>
  <c r="BS12" i="15"/>
  <c r="BT12" i="15"/>
  <c r="BU12" i="15"/>
  <c r="BW12" i="15"/>
  <c r="BX12" i="15"/>
  <c r="BZ12" i="15"/>
  <c r="CA12" i="15"/>
  <c r="CB12" i="15"/>
  <c r="CC12" i="15"/>
  <c r="CD12" i="15"/>
  <c r="CE12" i="15"/>
  <c r="CF12" i="15"/>
  <c r="CG12" i="15"/>
  <c r="CH12" i="15"/>
  <c r="CI12" i="15"/>
  <c r="CJ12" i="15"/>
  <c r="CK12" i="15"/>
  <c r="CL12" i="15"/>
  <c r="CM12" i="15"/>
  <c r="CN12" i="15"/>
  <c r="CO12" i="15"/>
  <c r="BN13" i="15"/>
  <c r="BO13" i="15"/>
  <c r="BP13" i="15"/>
  <c r="BQ13" i="15"/>
  <c r="BR13" i="15"/>
  <c r="BS13" i="15"/>
  <c r="BT13" i="15"/>
  <c r="BU13" i="15"/>
  <c r="BW13" i="15"/>
  <c r="BX13" i="15"/>
  <c r="BZ13" i="15"/>
  <c r="CA13" i="15"/>
  <c r="CB13" i="15"/>
  <c r="CC13" i="15"/>
  <c r="CD13" i="15"/>
  <c r="CE13" i="15"/>
  <c r="CF13" i="15"/>
  <c r="CG13" i="15"/>
  <c r="CH13" i="15"/>
  <c r="CI13" i="15"/>
  <c r="CJ13" i="15"/>
  <c r="CK13" i="15"/>
  <c r="CL13" i="15"/>
  <c r="CM13" i="15"/>
  <c r="CN13" i="15"/>
  <c r="CO13" i="15"/>
  <c r="BN14" i="15"/>
  <c r="BO14" i="15"/>
  <c r="BP14" i="15"/>
  <c r="BQ14" i="15"/>
  <c r="BR14" i="15"/>
  <c r="BS14" i="15"/>
  <c r="BT14" i="15"/>
  <c r="BU14" i="15"/>
  <c r="BW14" i="15"/>
  <c r="BX14" i="15"/>
  <c r="BZ14" i="15"/>
  <c r="CA14" i="15"/>
  <c r="CB14" i="15"/>
  <c r="CC14" i="15"/>
  <c r="CD14" i="15"/>
  <c r="CE14" i="15"/>
  <c r="CF14" i="15"/>
  <c r="CG14" i="15"/>
  <c r="CH14" i="15"/>
  <c r="CI14" i="15"/>
  <c r="CJ14" i="15"/>
  <c r="CK14" i="15"/>
  <c r="CL14" i="15"/>
  <c r="CM14" i="15"/>
  <c r="CN14" i="15"/>
  <c r="CO14" i="15"/>
  <c r="BN15" i="15"/>
  <c r="BO15" i="15"/>
  <c r="BP15" i="15"/>
  <c r="BQ15" i="15"/>
  <c r="BR15" i="15"/>
  <c r="BS15" i="15"/>
  <c r="BT15" i="15"/>
  <c r="BU15" i="15"/>
  <c r="BW15" i="15"/>
  <c r="BX15" i="15"/>
  <c r="BZ15" i="15"/>
  <c r="CA15" i="15"/>
  <c r="CB15" i="15"/>
  <c r="CC15" i="15"/>
  <c r="CD15" i="15"/>
  <c r="CE15" i="15"/>
  <c r="CF15" i="15"/>
  <c r="CG15" i="15"/>
  <c r="CH15" i="15"/>
  <c r="CI15" i="15"/>
  <c r="CJ15" i="15"/>
  <c r="CK15" i="15"/>
  <c r="CL15" i="15"/>
  <c r="CM15" i="15"/>
  <c r="CN15" i="15"/>
  <c r="CO15" i="15"/>
  <c r="BN16" i="15"/>
  <c r="BO16" i="15"/>
  <c r="BP16" i="15"/>
  <c r="BQ16" i="15"/>
  <c r="BR16" i="15"/>
  <c r="BS16" i="15"/>
  <c r="BT16" i="15"/>
  <c r="BU16" i="15"/>
  <c r="BW16" i="15"/>
  <c r="BX16" i="15"/>
  <c r="BZ16" i="15"/>
  <c r="CA16" i="15"/>
  <c r="CB16" i="15"/>
  <c r="CC16" i="15"/>
  <c r="CD16" i="15"/>
  <c r="CE16" i="15"/>
  <c r="CF16" i="15"/>
  <c r="CG16" i="15"/>
  <c r="CH16" i="15"/>
  <c r="CI16" i="15"/>
  <c r="CJ16" i="15"/>
  <c r="CK16" i="15"/>
  <c r="CL16" i="15"/>
  <c r="CM16" i="15"/>
  <c r="CN16" i="15"/>
  <c r="CO16" i="15"/>
  <c r="BN17" i="15"/>
  <c r="BO17" i="15"/>
  <c r="BP17" i="15"/>
  <c r="BQ17" i="15"/>
  <c r="BR17" i="15"/>
  <c r="BS17" i="15"/>
  <c r="BT17" i="15"/>
  <c r="BU17" i="15"/>
  <c r="BW17" i="15"/>
  <c r="BX17" i="15"/>
  <c r="BZ17" i="15"/>
  <c r="CA17" i="15"/>
  <c r="CB17" i="15"/>
  <c r="CC17" i="15"/>
  <c r="CD17" i="15"/>
  <c r="CE17" i="15"/>
  <c r="CF17" i="15"/>
  <c r="CG17" i="15"/>
  <c r="CH17" i="15"/>
  <c r="CI17" i="15"/>
  <c r="CJ17" i="15"/>
  <c r="CK17" i="15"/>
  <c r="CL17" i="15"/>
  <c r="CM17" i="15"/>
  <c r="CN17" i="15"/>
  <c r="CO17" i="15"/>
  <c r="BN18" i="15"/>
  <c r="BO18" i="15"/>
  <c r="BP18" i="15"/>
  <c r="BQ18" i="15"/>
  <c r="BR18" i="15"/>
  <c r="BS18" i="15"/>
  <c r="BT18" i="15"/>
  <c r="BU18" i="15"/>
  <c r="BW18" i="15"/>
  <c r="BX18" i="15"/>
  <c r="BZ18" i="15"/>
  <c r="CA18" i="15"/>
  <c r="CB18" i="15"/>
  <c r="CC18" i="15"/>
  <c r="CD18" i="15"/>
  <c r="CE18" i="15"/>
  <c r="CF18" i="15"/>
  <c r="CG18" i="15"/>
  <c r="CH18" i="15"/>
  <c r="CI18" i="15"/>
  <c r="CJ18" i="15"/>
  <c r="CK18" i="15"/>
  <c r="CL18" i="15"/>
  <c r="CM18" i="15"/>
  <c r="CN18" i="15"/>
  <c r="CO18" i="15"/>
  <c r="BN19" i="15"/>
  <c r="BO19" i="15"/>
  <c r="BP19" i="15"/>
  <c r="BQ19" i="15"/>
  <c r="BR19" i="15"/>
  <c r="BS19" i="15"/>
  <c r="BT19" i="15"/>
  <c r="BU19" i="15"/>
  <c r="BW19" i="15"/>
  <c r="BX19" i="15"/>
  <c r="BZ19" i="15"/>
  <c r="CA19" i="15"/>
  <c r="CB19" i="15"/>
  <c r="CC19" i="15"/>
  <c r="CD19" i="15"/>
  <c r="CE19" i="15"/>
  <c r="CF19" i="15"/>
  <c r="CG19" i="15"/>
  <c r="CH19" i="15"/>
  <c r="CI19" i="15"/>
  <c r="CJ19" i="15"/>
  <c r="CK19" i="15"/>
  <c r="CL19" i="15"/>
  <c r="CM19" i="15"/>
  <c r="CN19" i="15"/>
  <c r="CO19" i="15"/>
  <c r="BN20" i="15"/>
  <c r="BO20" i="15"/>
  <c r="BP20" i="15"/>
  <c r="BQ20" i="15"/>
  <c r="BR20" i="15"/>
  <c r="BS20" i="15"/>
  <c r="BT20" i="15"/>
  <c r="BU20" i="15"/>
  <c r="BW20" i="15"/>
  <c r="BX20" i="15"/>
  <c r="BZ20" i="15"/>
  <c r="CA20" i="15"/>
  <c r="CB20" i="15"/>
  <c r="CC20" i="15"/>
  <c r="CD20" i="15"/>
  <c r="CE20" i="15"/>
  <c r="CF20" i="15"/>
  <c r="CG20" i="15"/>
  <c r="CH20" i="15"/>
  <c r="CI20" i="15"/>
  <c r="CJ20" i="15"/>
  <c r="CK20" i="15"/>
  <c r="CL20" i="15"/>
  <c r="CM20" i="15"/>
  <c r="CN20" i="15"/>
  <c r="CO20" i="15"/>
  <c r="BN21" i="15"/>
  <c r="BO21" i="15"/>
  <c r="BP21" i="15"/>
  <c r="BQ21" i="15"/>
  <c r="BR21" i="15"/>
  <c r="BS21" i="15"/>
  <c r="BT21" i="15"/>
  <c r="BU21" i="15"/>
  <c r="BW21" i="15"/>
  <c r="BX21" i="15"/>
  <c r="BZ21" i="15"/>
  <c r="CA21" i="15"/>
  <c r="CB21" i="15"/>
  <c r="CC21" i="15"/>
  <c r="CD21" i="15"/>
  <c r="CE21" i="15"/>
  <c r="CF21" i="15"/>
  <c r="CG21" i="15"/>
  <c r="CH21" i="15"/>
  <c r="CI21" i="15"/>
  <c r="CJ21" i="15"/>
  <c r="CK21" i="15"/>
  <c r="CL21" i="15"/>
  <c r="CM21" i="15"/>
  <c r="CN21" i="15"/>
  <c r="CO21" i="15"/>
  <c r="BN22" i="15"/>
  <c r="BO22" i="15"/>
  <c r="BP22" i="15"/>
  <c r="BQ22" i="15"/>
  <c r="BR22" i="15"/>
  <c r="BS22" i="15"/>
  <c r="BT22" i="15"/>
  <c r="BU22" i="15"/>
  <c r="BW22" i="15"/>
  <c r="BX22" i="15"/>
  <c r="BZ22" i="15"/>
  <c r="CA22" i="15"/>
  <c r="CB22" i="15"/>
  <c r="CC22" i="15"/>
  <c r="CD22" i="15"/>
  <c r="CE22" i="15"/>
  <c r="CF22" i="15"/>
  <c r="CG22" i="15"/>
  <c r="CH22" i="15"/>
  <c r="CI22" i="15"/>
  <c r="CJ22" i="15"/>
  <c r="CK22" i="15"/>
  <c r="CL22" i="15"/>
  <c r="CM22" i="15"/>
  <c r="CN22" i="15"/>
  <c r="CO22" i="15"/>
  <c r="BN23" i="15"/>
  <c r="BO23" i="15"/>
  <c r="BP23" i="15"/>
  <c r="BQ23" i="15"/>
  <c r="BR23" i="15"/>
  <c r="BS23" i="15"/>
  <c r="BT23" i="15"/>
  <c r="BU23" i="15"/>
  <c r="BW23" i="15"/>
  <c r="BX23" i="15"/>
  <c r="BZ23" i="15"/>
  <c r="CA23" i="15"/>
  <c r="CB23" i="15"/>
  <c r="CC23" i="15"/>
  <c r="CD23" i="15"/>
  <c r="CE23" i="15"/>
  <c r="CF23" i="15"/>
  <c r="CG23" i="15"/>
  <c r="CH23" i="15"/>
  <c r="CI23" i="15"/>
  <c r="CJ23" i="15"/>
  <c r="CK23" i="15"/>
  <c r="CL23" i="15"/>
  <c r="CM23" i="15"/>
  <c r="CN23" i="15"/>
  <c r="CO23" i="15"/>
  <c r="BN24" i="15"/>
  <c r="BO24" i="15"/>
  <c r="BP24" i="15"/>
  <c r="BQ24" i="15"/>
  <c r="BR24" i="15"/>
  <c r="BS24" i="15"/>
  <c r="BT24" i="15"/>
  <c r="BU24" i="15"/>
  <c r="BW24" i="15"/>
  <c r="BX24" i="15"/>
  <c r="BZ24" i="15"/>
  <c r="CA24" i="15"/>
  <c r="CB24" i="15"/>
  <c r="CC24" i="15"/>
  <c r="CD24" i="15"/>
  <c r="CE24" i="15"/>
  <c r="CF24" i="15"/>
  <c r="CG24" i="15"/>
  <c r="CH24" i="15"/>
  <c r="CI24" i="15"/>
  <c r="CJ24" i="15"/>
  <c r="CK24" i="15"/>
  <c r="CL24" i="15"/>
  <c r="CM24" i="15"/>
  <c r="CN24" i="15"/>
  <c r="CO24" i="15"/>
  <c r="BN25" i="15"/>
  <c r="BO25" i="15"/>
  <c r="BP25" i="15"/>
  <c r="BQ25" i="15"/>
  <c r="BR25" i="15"/>
  <c r="BS25" i="15"/>
  <c r="BT25" i="15"/>
  <c r="BU25" i="15"/>
  <c r="BW25" i="15"/>
  <c r="BX25" i="15"/>
  <c r="BZ25" i="15"/>
  <c r="CA25" i="15"/>
  <c r="CB25" i="15"/>
  <c r="CC25" i="15"/>
  <c r="CD25" i="15"/>
  <c r="CE25" i="15"/>
  <c r="CF25" i="15"/>
  <c r="CG25" i="15"/>
  <c r="CH25" i="15"/>
  <c r="CI25" i="15"/>
  <c r="CJ25" i="15"/>
  <c r="CK25" i="15"/>
  <c r="CL25" i="15"/>
  <c r="CM25" i="15"/>
  <c r="CN25" i="15"/>
  <c r="CO25" i="15"/>
  <c r="BN26" i="15"/>
  <c r="BO26" i="15"/>
  <c r="BP26" i="15"/>
  <c r="BQ26" i="15"/>
  <c r="BR26" i="15"/>
  <c r="BS26" i="15"/>
  <c r="BT26" i="15"/>
  <c r="BU26" i="15"/>
  <c r="BW26" i="15"/>
  <c r="BX26" i="15"/>
  <c r="BZ26" i="15"/>
  <c r="CA26" i="15"/>
  <c r="CB26" i="15"/>
  <c r="CC26" i="15"/>
  <c r="CD26" i="15"/>
  <c r="CE26" i="15"/>
  <c r="CF26" i="15"/>
  <c r="CG26" i="15"/>
  <c r="CH26" i="15"/>
  <c r="CI26" i="15"/>
  <c r="CJ26" i="15"/>
  <c r="CK26" i="15"/>
  <c r="CL26" i="15"/>
  <c r="CM26" i="15"/>
  <c r="CN26" i="15"/>
  <c r="CO26" i="15"/>
  <c r="BN27" i="15"/>
  <c r="BO27" i="15"/>
  <c r="BP27" i="15"/>
  <c r="BQ27" i="15"/>
  <c r="BR27" i="15"/>
  <c r="BS27" i="15"/>
  <c r="BT27" i="15"/>
  <c r="BU27" i="15"/>
  <c r="BW27" i="15"/>
  <c r="BX27" i="15"/>
  <c r="BZ27" i="15"/>
  <c r="CA27" i="15"/>
  <c r="CB27" i="15"/>
  <c r="CC27" i="15"/>
  <c r="CD27" i="15"/>
  <c r="CE27" i="15"/>
  <c r="CF27" i="15"/>
  <c r="CG27" i="15"/>
  <c r="CH27" i="15"/>
  <c r="CI27" i="15"/>
  <c r="CJ27" i="15"/>
  <c r="CK27" i="15"/>
  <c r="CL27" i="15"/>
  <c r="CM27" i="15"/>
  <c r="CN27" i="15"/>
  <c r="CO27" i="15"/>
  <c r="BN28" i="15"/>
  <c r="BO28" i="15"/>
  <c r="BP28" i="15"/>
  <c r="BQ28" i="15"/>
  <c r="BR28" i="15"/>
  <c r="BS28" i="15"/>
  <c r="BT28" i="15"/>
  <c r="BU28" i="15"/>
  <c r="BW28" i="15"/>
  <c r="BX28" i="15"/>
  <c r="BZ28" i="15"/>
  <c r="CA28" i="15"/>
  <c r="CB28" i="15"/>
  <c r="CC28" i="15"/>
  <c r="CD28" i="15"/>
  <c r="CE28" i="15"/>
  <c r="CF28" i="15"/>
  <c r="CG28" i="15"/>
  <c r="CH28" i="15"/>
  <c r="CI28" i="15"/>
  <c r="CJ28" i="15"/>
  <c r="CK28" i="15"/>
  <c r="CL28" i="15"/>
  <c r="CM28" i="15"/>
  <c r="CN28" i="15"/>
  <c r="CO28" i="15"/>
  <c r="BN29" i="15"/>
  <c r="BO29" i="15"/>
  <c r="BP29" i="15"/>
  <c r="BQ29" i="15"/>
  <c r="BR29" i="15"/>
  <c r="BS29" i="15"/>
  <c r="BT29" i="15"/>
  <c r="BU29" i="15"/>
  <c r="BW29" i="15"/>
  <c r="BX29" i="15"/>
  <c r="BZ29" i="15"/>
  <c r="CA29" i="15"/>
  <c r="CB29" i="15"/>
  <c r="CC29" i="15"/>
  <c r="CD29" i="15"/>
  <c r="CE29" i="15"/>
  <c r="CF29" i="15"/>
  <c r="CG29" i="15"/>
  <c r="CH29" i="15"/>
  <c r="CI29" i="15"/>
  <c r="CJ29" i="15"/>
  <c r="CK29" i="15"/>
  <c r="CL29" i="15"/>
  <c r="CM29" i="15"/>
  <c r="CN29" i="15"/>
  <c r="CO29" i="15"/>
  <c r="BN30" i="15"/>
  <c r="BO30" i="15"/>
  <c r="BP30" i="15"/>
  <c r="BQ30" i="15"/>
  <c r="BR30" i="15"/>
  <c r="BS30" i="15"/>
  <c r="BT30" i="15"/>
  <c r="BU30" i="15"/>
  <c r="BW30" i="15"/>
  <c r="BX30" i="15"/>
  <c r="BZ30" i="15"/>
  <c r="CA30" i="15"/>
  <c r="CB30" i="15"/>
  <c r="CC30" i="15"/>
  <c r="CD30" i="15"/>
  <c r="CE30" i="15"/>
  <c r="CF30" i="15"/>
  <c r="CG30" i="15"/>
  <c r="CH30" i="15"/>
  <c r="CI30" i="15"/>
  <c r="CJ30" i="15"/>
  <c r="CK30" i="15"/>
  <c r="CL30" i="15"/>
  <c r="CM30" i="15"/>
  <c r="CN30" i="15"/>
  <c r="CO30" i="15"/>
  <c r="BN31" i="15"/>
  <c r="BO31" i="15"/>
  <c r="BP31" i="15"/>
  <c r="BQ31" i="15"/>
  <c r="BR31" i="15"/>
  <c r="BS31" i="15"/>
  <c r="BT31" i="15"/>
  <c r="BU31" i="15"/>
  <c r="BW31" i="15"/>
  <c r="BX31" i="15"/>
  <c r="BZ31" i="15"/>
  <c r="CA31" i="15"/>
  <c r="CB31" i="15"/>
  <c r="CC31" i="15"/>
  <c r="CD31" i="15"/>
  <c r="CE31" i="15"/>
  <c r="CF31" i="15"/>
  <c r="CG31" i="15"/>
  <c r="CH31" i="15"/>
  <c r="CI31" i="15"/>
  <c r="CJ31" i="15"/>
  <c r="CK31" i="15"/>
  <c r="CL31" i="15"/>
  <c r="CM31" i="15"/>
  <c r="CN31" i="15"/>
  <c r="CO31" i="15"/>
  <c r="BN32" i="15"/>
  <c r="BO32" i="15"/>
  <c r="BP32" i="15"/>
  <c r="BQ32" i="15"/>
  <c r="BR32" i="15"/>
  <c r="BS32" i="15"/>
  <c r="BT32" i="15"/>
  <c r="BU32" i="15"/>
  <c r="BW32" i="15"/>
  <c r="BX32" i="15"/>
  <c r="BZ32" i="15"/>
  <c r="CA32" i="15"/>
  <c r="CB32" i="15"/>
  <c r="CC32" i="15"/>
  <c r="CD32" i="15"/>
  <c r="CE32" i="15"/>
  <c r="CF32" i="15"/>
  <c r="CG32" i="15"/>
  <c r="CH32" i="15"/>
  <c r="CI32" i="15"/>
  <c r="CJ32" i="15"/>
  <c r="CK32" i="15"/>
  <c r="CL32" i="15"/>
  <c r="CM32" i="15"/>
  <c r="CN32" i="15"/>
  <c r="CO32" i="15"/>
  <c r="BN33" i="15"/>
  <c r="BO33" i="15"/>
  <c r="BP33" i="15"/>
  <c r="BQ33" i="15"/>
  <c r="BR33" i="15"/>
  <c r="BS33" i="15"/>
  <c r="BT33" i="15"/>
  <c r="BU33" i="15"/>
  <c r="BW33" i="15"/>
  <c r="BX33" i="15"/>
  <c r="BZ33" i="15"/>
  <c r="CA33" i="15"/>
  <c r="CB33" i="15"/>
  <c r="CC33" i="15"/>
  <c r="CD33" i="15"/>
  <c r="CE33" i="15"/>
  <c r="CF33" i="15"/>
  <c r="CG33" i="15"/>
  <c r="CH33" i="15"/>
  <c r="CI33" i="15"/>
  <c r="CJ33" i="15"/>
  <c r="CK33" i="15"/>
  <c r="CL33" i="15"/>
  <c r="CM33" i="15"/>
  <c r="CN33" i="15"/>
  <c r="CO33" i="15"/>
  <c r="BN34" i="15"/>
  <c r="BO34" i="15"/>
  <c r="BP34" i="15"/>
  <c r="BQ34" i="15"/>
  <c r="BR34" i="15"/>
  <c r="BS34" i="15"/>
  <c r="BT34" i="15"/>
  <c r="BU34" i="15"/>
  <c r="BW34" i="15"/>
  <c r="BX34" i="15"/>
  <c r="BZ34" i="15"/>
  <c r="CA34" i="15"/>
  <c r="CB34" i="15"/>
  <c r="CC34" i="15"/>
  <c r="CD34" i="15"/>
  <c r="CE34" i="15"/>
  <c r="CF34" i="15"/>
  <c r="CG34" i="15"/>
  <c r="CH34" i="15"/>
  <c r="CI34" i="15"/>
  <c r="CJ34" i="15"/>
  <c r="CK34" i="15"/>
  <c r="CL34" i="15"/>
  <c r="CM34" i="15"/>
  <c r="CN34" i="15"/>
  <c r="CO34" i="15"/>
  <c r="CN11" i="15"/>
  <c r="CM11" i="15"/>
  <c r="CL11" i="15"/>
  <c r="CO11" i="15"/>
  <c r="CK11" i="15"/>
  <c r="CJ11" i="15"/>
  <c r="CI11" i="15"/>
  <c r="CH11" i="15"/>
  <c r="CG11" i="15"/>
  <c r="CF11" i="15"/>
  <c r="CE11" i="15"/>
  <c r="CD11" i="15"/>
  <c r="CC11" i="15"/>
  <c r="CB11" i="15"/>
  <c r="CA11" i="15"/>
  <c r="BZ11" i="15"/>
  <c r="BX11" i="15"/>
  <c r="BW11" i="15"/>
  <c r="BU11" i="15"/>
  <c r="BT11" i="15"/>
  <c r="BS11" i="15"/>
  <c r="BR11" i="15"/>
  <c r="BQ11" i="15"/>
  <c r="BP11" i="15"/>
  <c r="BO11" i="15"/>
  <c r="AL12" i="15"/>
  <c r="AL13" i="15"/>
  <c r="AL14" i="15"/>
  <c r="AL15" i="15"/>
  <c r="AL16" i="15"/>
  <c r="AL17" i="15"/>
  <c r="AL18" i="15"/>
  <c r="AL19" i="15"/>
  <c r="AL20" i="15"/>
  <c r="AL21" i="15"/>
  <c r="AL22" i="15"/>
  <c r="AL23" i="15"/>
  <c r="AL24" i="15"/>
  <c r="AL25" i="15"/>
  <c r="AL26" i="15"/>
  <c r="AL27" i="15"/>
  <c r="AL28" i="15"/>
  <c r="AL29" i="15"/>
  <c r="AL30" i="15"/>
  <c r="AL31" i="15"/>
  <c r="AL32" i="15"/>
  <c r="AL33" i="15"/>
  <c r="AL34" i="15"/>
  <c r="AL36" i="15"/>
  <c r="AL37" i="15"/>
  <c r="AL38" i="15"/>
  <c r="AL39" i="15"/>
  <c r="AL40" i="15"/>
  <c r="AL41" i="15"/>
  <c r="AL42" i="15"/>
  <c r="AL43" i="15"/>
  <c r="AL44" i="15"/>
  <c r="AL45" i="15"/>
  <c r="AL46" i="15"/>
  <c r="AL47" i="15"/>
  <c r="AL48" i="15"/>
  <c r="AL49" i="15"/>
  <c r="AL50" i="15"/>
  <c r="AL51" i="15"/>
  <c r="AL11" i="15"/>
  <c r="BN11" i="15"/>
  <c r="BH12" i="15"/>
  <c r="BH13" i="15"/>
  <c r="BH14" i="15"/>
  <c r="BH15" i="15"/>
  <c r="BH16" i="15"/>
  <c r="BH17" i="15"/>
  <c r="BH18" i="15"/>
  <c r="BH19" i="15"/>
  <c r="BH20" i="15"/>
  <c r="BH21" i="15"/>
  <c r="BH22" i="15"/>
  <c r="BH23" i="15"/>
  <c r="BH24" i="15"/>
  <c r="BH25" i="15"/>
  <c r="BH26" i="15"/>
  <c r="BH27" i="15"/>
  <c r="BH28" i="15"/>
  <c r="BH29" i="15"/>
  <c r="BH30" i="15"/>
  <c r="BH31" i="15"/>
  <c r="BH32" i="15"/>
  <c r="BH33" i="15"/>
  <c r="BH34" i="15"/>
  <c r="BH36" i="15"/>
  <c r="BH37" i="15"/>
  <c r="BH38" i="15"/>
  <c r="BH39" i="15"/>
  <c r="BH40" i="15"/>
  <c r="BH41" i="15"/>
  <c r="BH42" i="15"/>
  <c r="BH43" i="15"/>
  <c r="BH44" i="15"/>
  <c r="BH45" i="15"/>
  <c r="BH46" i="15"/>
  <c r="BH47" i="15"/>
  <c r="BH48" i="15"/>
  <c r="BH49" i="15"/>
  <c r="BH50" i="15"/>
  <c r="BH51" i="15"/>
  <c r="BH11" i="15"/>
  <c r="BF12" i="15"/>
  <c r="BF13" i="15"/>
  <c r="BF14" i="15"/>
  <c r="BF15" i="15"/>
  <c r="BF16" i="15"/>
  <c r="BF17" i="15"/>
  <c r="BF18" i="15"/>
  <c r="BF19" i="15"/>
  <c r="BF20" i="15"/>
  <c r="BF21" i="15"/>
  <c r="BF22" i="15"/>
  <c r="BF23" i="15"/>
  <c r="BF24" i="15"/>
  <c r="BF25" i="15"/>
  <c r="BF26" i="15"/>
  <c r="BF27" i="15"/>
  <c r="BF28" i="15"/>
  <c r="BF29" i="15"/>
  <c r="BF30" i="15"/>
  <c r="BF31" i="15"/>
  <c r="BF32" i="15"/>
  <c r="BF33" i="15"/>
  <c r="BF34" i="15"/>
  <c r="BF36" i="15"/>
  <c r="BF37" i="15"/>
  <c r="BF38" i="15"/>
  <c r="BF39" i="15"/>
  <c r="BF40" i="15"/>
  <c r="BF41" i="15"/>
  <c r="BF42" i="15"/>
  <c r="BF43" i="15"/>
  <c r="BF44" i="15"/>
  <c r="BF45" i="15"/>
  <c r="BF46" i="15"/>
  <c r="BF47" i="15"/>
  <c r="BF48" i="15"/>
  <c r="BF49" i="15"/>
  <c r="BF50" i="15"/>
  <c r="BF51" i="15"/>
  <c r="BF11" i="15"/>
  <c r="BA12" i="15"/>
  <c r="BB12" i="15"/>
  <c r="BC12" i="15"/>
  <c r="BD12" i="15"/>
  <c r="BA13" i="15"/>
  <c r="BB13" i="15"/>
  <c r="BC13" i="15"/>
  <c r="BD13" i="15"/>
  <c r="BA14" i="15"/>
  <c r="BB14" i="15"/>
  <c r="BC14" i="15"/>
  <c r="BD14" i="15"/>
  <c r="BA15" i="15"/>
  <c r="BB15" i="15"/>
  <c r="BC15" i="15"/>
  <c r="BD15" i="15"/>
  <c r="BA16" i="15"/>
  <c r="BB16" i="15"/>
  <c r="BC16" i="15"/>
  <c r="BD16" i="15"/>
  <c r="BA17" i="15"/>
  <c r="BB17" i="15"/>
  <c r="BC17" i="15"/>
  <c r="BD17" i="15"/>
  <c r="BA18" i="15"/>
  <c r="BB18" i="15"/>
  <c r="BC18" i="15"/>
  <c r="BD18" i="15"/>
  <c r="BA19" i="15"/>
  <c r="BB19" i="15"/>
  <c r="BC19" i="15"/>
  <c r="BD19" i="15"/>
  <c r="BA20" i="15"/>
  <c r="BB20" i="15"/>
  <c r="BC20" i="15"/>
  <c r="BD20" i="15"/>
  <c r="BA21" i="15"/>
  <c r="BB21" i="15"/>
  <c r="BC21" i="15"/>
  <c r="BD21" i="15"/>
  <c r="BA22" i="15"/>
  <c r="BB22" i="15"/>
  <c r="BC22" i="15"/>
  <c r="BD22" i="15"/>
  <c r="BA23" i="15"/>
  <c r="BB23" i="15"/>
  <c r="BC23" i="15"/>
  <c r="BD23" i="15"/>
  <c r="BA24" i="15"/>
  <c r="BB24" i="15"/>
  <c r="BC24" i="15"/>
  <c r="BD24" i="15"/>
  <c r="BA25" i="15"/>
  <c r="BB25" i="15"/>
  <c r="BC25" i="15"/>
  <c r="BD25" i="15"/>
  <c r="BA26" i="15"/>
  <c r="BB26" i="15"/>
  <c r="BC26" i="15"/>
  <c r="BD26" i="15"/>
  <c r="BA27" i="15"/>
  <c r="BB27" i="15"/>
  <c r="AA7" i="15" s="1"/>
  <c r="BC27" i="15"/>
  <c r="BD27" i="15"/>
  <c r="BA28" i="15"/>
  <c r="BB28" i="15"/>
  <c r="BC28" i="15"/>
  <c r="BD28" i="15"/>
  <c r="BA29" i="15"/>
  <c r="BB29" i="15"/>
  <c r="BC29" i="15"/>
  <c r="BD29" i="15"/>
  <c r="BA30" i="15"/>
  <c r="BB30" i="15"/>
  <c r="BC30" i="15"/>
  <c r="BD30" i="15"/>
  <c r="BA31" i="15"/>
  <c r="BB31" i="15"/>
  <c r="BC31" i="15"/>
  <c r="BD31" i="15"/>
  <c r="BA32" i="15"/>
  <c r="BB32" i="15"/>
  <c r="BC32" i="15"/>
  <c r="BD32" i="15"/>
  <c r="BA33" i="15"/>
  <c r="BB33" i="15"/>
  <c r="BC33" i="15"/>
  <c r="BD33" i="15"/>
  <c r="BA34" i="15"/>
  <c r="BB34" i="15"/>
  <c r="BC34" i="15"/>
  <c r="BD34" i="15"/>
  <c r="BA36" i="15"/>
  <c r="BB36" i="15"/>
  <c r="BC36" i="15"/>
  <c r="BD36" i="15"/>
  <c r="BA37" i="15"/>
  <c r="BB37" i="15"/>
  <c r="BC37" i="15"/>
  <c r="BD37" i="15"/>
  <c r="BA38" i="15"/>
  <c r="BB38" i="15"/>
  <c r="BC38" i="15"/>
  <c r="BD38" i="15"/>
  <c r="BA39" i="15"/>
  <c r="BB39" i="15"/>
  <c r="BC39" i="15"/>
  <c r="BD39" i="15"/>
  <c r="BA40" i="15"/>
  <c r="BB40" i="15"/>
  <c r="BC40" i="15"/>
  <c r="BD40" i="15"/>
  <c r="BA41" i="15"/>
  <c r="BB41" i="15"/>
  <c r="BC41" i="15"/>
  <c r="BD41" i="15"/>
  <c r="BA42" i="15"/>
  <c r="BB42" i="15"/>
  <c r="BC42" i="15"/>
  <c r="BD42" i="15"/>
  <c r="BA43" i="15"/>
  <c r="BB43" i="15"/>
  <c r="BC43" i="15"/>
  <c r="BD43" i="15"/>
  <c r="BA44" i="15"/>
  <c r="BB44" i="15"/>
  <c r="BC44" i="15"/>
  <c r="BD44" i="15"/>
  <c r="BA45" i="15"/>
  <c r="BB45" i="15"/>
  <c r="BC45" i="15"/>
  <c r="BD45" i="15"/>
  <c r="BA46" i="15"/>
  <c r="BB46" i="15"/>
  <c r="BC46" i="15"/>
  <c r="BD46" i="15"/>
  <c r="BA47" i="15"/>
  <c r="BB47" i="15"/>
  <c r="BC47" i="15"/>
  <c r="BD47" i="15"/>
  <c r="BA48" i="15"/>
  <c r="BB48" i="15"/>
  <c r="BC48" i="15"/>
  <c r="BD48" i="15"/>
  <c r="BA49" i="15"/>
  <c r="BB49" i="15"/>
  <c r="BC49" i="15"/>
  <c r="BD49" i="15"/>
  <c r="BA50" i="15"/>
  <c r="BB50" i="15"/>
  <c r="BC50" i="15"/>
  <c r="BD50" i="15"/>
  <c r="BA51" i="15"/>
  <c r="BB51" i="15"/>
  <c r="BC51" i="15"/>
  <c r="BD51" i="15"/>
  <c r="BA11" i="15"/>
  <c r="BB11" i="15"/>
  <c r="BC11" i="15"/>
  <c r="BD11" i="15"/>
  <c r="AZ11" i="15"/>
  <c r="AB7" i="15"/>
  <c r="AC7" i="15"/>
  <c r="AI36" i="15" a="1"/>
  <c r="AI36" i="15" s="1"/>
  <c r="AI37" i="15" a="1"/>
  <c r="AI37" i="15" s="1"/>
  <c r="AI38" i="15" a="1"/>
  <c r="AI38" i="15" s="1"/>
  <c r="AI39" i="15" a="1"/>
  <c r="AI39" i="15" s="1"/>
  <c r="AI40" i="15" a="1"/>
  <c r="AI40" i="15" s="1"/>
  <c r="AI41" i="15" a="1"/>
  <c r="AI41" i="15" s="1"/>
  <c r="AI42" i="15" a="1"/>
  <c r="AI42" i="15" s="1"/>
  <c r="AI43" i="15" a="1"/>
  <c r="AI43" i="15" s="1"/>
  <c r="AI44" i="15" a="1"/>
  <c r="AI44" i="15" s="1"/>
  <c r="AI45" i="15" a="1"/>
  <c r="AI45" i="15" s="1"/>
  <c r="AI46" i="15" a="1"/>
  <c r="AI46" i="15" s="1"/>
  <c r="AI47" i="15" a="1"/>
  <c r="AI47" i="15" s="1"/>
  <c r="AI48" i="15" a="1"/>
  <c r="AI48" i="15" s="1"/>
  <c r="AI49" i="15" a="1"/>
  <c r="AI49" i="15" s="1"/>
  <c r="AI50" i="15" a="1"/>
  <c r="AI50" i="15" s="1"/>
  <c r="AI51" i="15" a="1"/>
  <c r="AI51" i="15" s="1"/>
  <c r="AI12" i="15" a="1"/>
  <c r="AI12" i="15" s="1"/>
  <c r="AI13" i="15" a="1"/>
  <c r="AI13" i="15" s="1"/>
  <c r="AI14" i="15" a="1"/>
  <c r="AI14" i="15" s="1"/>
  <c r="AI15" i="15" a="1"/>
  <c r="AI15" i="15" s="1"/>
  <c r="AI16" i="15" a="1"/>
  <c r="AI16" i="15" s="1"/>
  <c r="AI17" i="15" a="1"/>
  <c r="AI17" i="15" s="1"/>
  <c r="AI18" i="15" a="1"/>
  <c r="AI18" i="15" s="1"/>
  <c r="AI19" i="15" a="1"/>
  <c r="AI19" i="15" s="1"/>
  <c r="AI20" i="15" a="1"/>
  <c r="AI20" i="15" s="1"/>
  <c r="AI21" i="15" a="1"/>
  <c r="AI21" i="15" s="1"/>
  <c r="AI22" i="15" a="1"/>
  <c r="AI22" i="15" s="1"/>
  <c r="AI23" i="15" a="1"/>
  <c r="AI23" i="15" s="1"/>
  <c r="AI24" i="15" a="1"/>
  <c r="AI24" i="15" s="1"/>
  <c r="AI25" i="15" a="1"/>
  <c r="AI25" i="15" s="1"/>
  <c r="AI26" i="15" a="1"/>
  <c r="AI26" i="15" s="1"/>
  <c r="AI27" i="15" a="1"/>
  <c r="AI27" i="15" s="1"/>
  <c r="AI28" i="15" a="1"/>
  <c r="AI28" i="15" s="1"/>
  <c r="AI29" i="15" a="1"/>
  <c r="AI29" i="15" s="1"/>
  <c r="AI30" i="15" a="1"/>
  <c r="AI30" i="15" s="1"/>
  <c r="AI31" i="15" a="1"/>
  <c r="AI31" i="15" s="1"/>
  <c r="AI32" i="15" a="1"/>
  <c r="AI32" i="15" s="1"/>
  <c r="AI33" i="15" a="1"/>
  <c r="AI33" i="15" s="1"/>
  <c r="AI34" i="15" a="1"/>
  <c r="AI34" i="15" s="1"/>
  <c r="AI11" i="15" a="1"/>
  <c r="AI11" i="15" s="1"/>
  <c r="AE12" i="15"/>
  <c r="AE13" i="15"/>
  <c r="AE14" i="15"/>
  <c r="AE15" i="15"/>
  <c r="AE16" i="15"/>
  <c r="AE17" i="15"/>
  <c r="AE18" i="15"/>
  <c r="AE19" i="15"/>
  <c r="AE20" i="15"/>
  <c r="AE21" i="15"/>
  <c r="AE22" i="15"/>
  <c r="AE23" i="15"/>
  <c r="AE24" i="15"/>
  <c r="AE25" i="15"/>
  <c r="AE26" i="15"/>
  <c r="AE27" i="15"/>
  <c r="AE28" i="15"/>
  <c r="AE29" i="15"/>
  <c r="AE30" i="15"/>
  <c r="AE31" i="15"/>
  <c r="AE32" i="15"/>
  <c r="AE33" i="15"/>
  <c r="AE34" i="15"/>
  <c r="AE36" i="15"/>
  <c r="AE37" i="15"/>
  <c r="AE38" i="15"/>
  <c r="AE39" i="15"/>
  <c r="AE40" i="15"/>
  <c r="AE41" i="15"/>
  <c r="AE42" i="15"/>
  <c r="AE43" i="15"/>
  <c r="AE44" i="15"/>
  <c r="AE45" i="15"/>
  <c r="AE46" i="15"/>
  <c r="AE47" i="15"/>
  <c r="AE48" i="15"/>
  <c r="AE49" i="15"/>
  <c r="AE50" i="15"/>
  <c r="AE51" i="15"/>
  <c r="AE11" i="15"/>
  <c r="AD12" i="15"/>
  <c r="AD13" i="15"/>
  <c r="AD14" i="15"/>
  <c r="AD15" i="15"/>
  <c r="AD16" i="15"/>
  <c r="AD17" i="15"/>
  <c r="AD18" i="15"/>
  <c r="AD19" i="15"/>
  <c r="AD20" i="15"/>
  <c r="AD21" i="15"/>
  <c r="AD22" i="15"/>
  <c r="AD23" i="15"/>
  <c r="AD24" i="15"/>
  <c r="AD25" i="15"/>
  <c r="AD26" i="15"/>
  <c r="AD27" i="15"/>
  <c r="AD28" i="15"/>
  <c r="AD29" i="15"/>
  <c r="AD30" i="15"/>
  <c r="AD31" i="15"/>
  <c r="AD32" i="15"/>
  <c r="AD33" i="15"/>
  <c r="AD34" i="15"/>
  <c r="AD36" i="15"/>
  <c r="AD37" i="15"/>
  <c r="AD38" i="15"/>
  <c r="AD39" i="15"/>
  <c r="AD40" i="15"/>
  <c r="AD41" i="15"/>
  <c r="AD42" i="15"/>
  <c r="AD43" i="15"/>
  <c r="AD44" i="15"/>
  <c r="AD45" i="15"/>
  <c r="AD46" i="15"/>
  <c r="AD47" i="15"/>
  <c r="AD48" i="15"/>
  <c r="AD49" i="15"/>
  <c r="AD50" i="15"/>
  <c r="AD51" i="15"/>
  <c r="AD11" i="15"/>
  <c r="K2" i="15"/>
  <c r="BB8" i="15"/>
  <c r="BC8" i="15"/>
  <c r="BD8" i="15"/>
  <c r="BA8" i="15"/>
  <c r="C8" i="33"/>
  <c r="C9" i="33"/>
  <c r="C10" i="33"/>
  <c r="C11" i="33"/>
  <c r="C12" i="33"/>
  <c r="C13" i="33"/>
  <c r="C14" i="33"/>
  <c r="C15" i="33"/>
  <c r="C16" i="33"/>
  <c r="C17" i="33"/>
  <c r="C18" i="33"/>
  <c r="C19" i="33"/>
  <c r="C20" i="33"/>
  <c r="C21" i="33"/>
  <c r="C22" i="33"/>
  <c r="C23" i="33"/>
  <c r="C24" i="33"/>
  <c r="C25" i="33"/>
  <c r="C5" i="33"/>
  <c r="D5" i="33"/>
  <c r="E5" i="33"/>
  <c r="F5" i="33"/>
  <c r="G5" i="33"/>
  <c r="H5" i="33"/>
  <c r="I5" i="33"/>
  <c r="J5" i="33"/>
  <c r="K5" i="33"/>
  <c r="L5" i="33"/>
  <c r="M5" i="33"/>
  <c r="N5" i="33"/>
  <c r="O5" i="33"/>
  <c r="P5" i="33"/>
  <c r="Q5" i="33"/>
  <c r="R5" i="33"/>
  <c r="S5" i="33"/>
  <c r="T5" i="33"/>
  <c r="U5" i="33"/>
  <c r="V5" i="33"/>
  <c r="C7" i="33"/>
  <c r="D7" i="33"/>
  <c r="E7" i="33"/>
  <c r="F7" i="33"/>
  <c r="G7" i="33"/>
  <c r="H7" i="33"/>
  <c r="I7" i="33"/>
  <c r="J7" i="33"/>
  <c r="K7" i="33"/>
  <c r="L7" i="33"/>
  <c r="M7" i="33"/>
  <c r="N7" i="33"/>
  <c r="O7" i="33"/>
  <c r="P7" i="33"/>
  <c r="Q7" i="33"/>
  <c r="R7" i="33"/>
  <c r="S7" i="33"/>
  <c r="T7" i="33"/>
  <c r="U7" i="33"/>
  <c r="V7" i="33"/>
  <c r="D8" i="33"/>
  <c r="E8" i="33"/>
  <c r="F8" i="33"/>
  <c r="G8" i="33"/>
  <c r="H8" i="33"/>
  <c r="I8" i="33"/>
  <c r="J8" i="33"/>
  <c r="K8" i="33"/>
  <c r="L8" i="33"/>
  <c r="M8" i="33"/>
  <c r="N8" i="33"/>
  <c r="O8" i="33"/>
  <c r="P8" i="33"/>
  <c r="Q8" i="33"/>
  <c r="R8" i="33"/>
  <c r="S8" i="33"/>
  <c r="T8" i="33"/>
  <c r="U8" i="33"/>
  <c r="V8" i="33"/>
  <c r="D9" i="33"/>
  <c r="E9" i="33"/>
  <c r="F9" i="33"/>
  <c r="G9" i="33"/>
  <c r="H9" i="33"/>
  <c r="I9" i="33"/>
  <c r="J9" i="33"/>
  <c r="K9" i="33"/>
  <c r="L9" i="33"/>
  <c r="M9" i="33"/>
  <c r="N9" i="33"/>
  <c r="O9" i="33"/>
  <c r="P9" i="33"/>
  <c r="Q9" i="33"/>
  <c r="R9" i="33"/>
  <c r="S9" i="33"/>
  <c r="T9" i="33"/>
  <c r="U9" i="33"/>
  <c r="V9" i="33"/>
  <c r="D10" i="33"/>
  <c r="E10" i="33"/>
  <c r="F10" i="33"/>
  <c r="G10" i="33"/>
  <c r="H10" i="33"/>
  <c r="I10" i="33"/>
  <c r="J10" i="33"/>
  <c r="K10" i="33"/>
  <c r="L10" i="33"/>
  <c r="M10" i="33"/>
  <c r="N10" i="33"/>
  <c r="O10" i="33"/>
  <c r="P10" i="33"/>
  <c r="Q10" i="33"/>
  <c r="R10" i="33"/>
  <c r="S10" i="33"/>
  <c r="T10" i="33"/>
  <c r="U10" i="33"/>
  <c r="V10" i="33"/>
  <c r="D11" i="33"/>
  <c r="E11" i="33"/>
  <c r="F11" i="33"/>
  <c r="G11" i="33"/>
  <c r="H11" i="33"/>
  <c r="I11" i="33"/>
  <c r="J11" i="33"/>
  <c r="K11" i="33"/>
  <c r="L11" i="33"/>
  <c r="M11" i="33"/>
  <c r="N11" i="33"/>
  <c r="O11" i="33"/>
  <c r="P11" i="33"/>
  <c r="Q11" i="33"/>
  <c r="R11" i="33"/>
  <c r="S11" i="33"/>
  <c r="T11" i="33"/>
  <c r="U11" i="33"/>
  <c r="D12" i="33"/>
  <c r="E12" i="33"/>
  <c r="F12" i="33"/>
  <c r="G12" i="33"/>
  <c r="H12" i="33"/>
  <c r="I12" i="33"/>
  <c r="J12" i="33"/>
  <c r="K12" i="33"/>
  <c r="L12" i="33"/>
  <c r="M12" i="33"/>
  <c r="N12" i="33"/>
  <c r="O12" i="33"/>
  <c r="P12" i="33"/>
  <c r="Q12" i="33"/>
  <c r="R12" i="33"/>
  <c r="S12" i="33"/>
  <c r="T12" i="33"/>
  <c r="U12" i="33"/>
  <c r="V12" i="33"/>
  <c r="D13" i="33"/>
  <c r="E13" i="33"/>
  <c r="F13" i="33"/>
  <c r="G13" i="33"/>
  <c r="H13" i="33"/>
  <c r="I13" i="33"/>
  <c r="J13" i="33"/>
  <c r="K13" i="33"/>
  <c r="L13" i="33"/>
  <c r="M13" i="33"/>
  <c r="N13" i="33"/>
  <c r="O13" i="33"/>
  <c r="P13" i="33"/>
  <c r="Q13" i="33"/>
  <c r="R13" i="33"/>
  <c r="S13" i="33"/>
  <c r="T13" i="33"/>
  <c r="U13" i="33"/>
  <c r="V13" i="33"/>
  <c r="D14" i="33"/>
  <c r="E14" i="33"/>
  <c r="F14" i="33"/>
  <c r="G14" i="33"/>
  <c r="H14" i="33"/>
  <c r="I14" i="33"/>
  <c r="J14" i="33"/>
  <c r="K14" i="33"/>
  <c r="L14" i="33"/>
  <c r="M14" i="33"/>
  <c r="N14" i="33"/>
  <c r="O14" i="33"/>
  <c r="P14" i="33"/>
  <c r="Q14" i="33"/>
  <c r="R14" i="33"/>
  <c r="S14" i="33"/>
  <c r="T14" i="33"/>
  <c r="U14" i="33"/>
  <c r="V14" i="33"/>
  <c r="W14" i="33"/>
  <c r="D15" i="33"/>
  <c r="E15" i="33"/>
  <c r="F15" i="33"/>
  <c r="G15" i="33"/>
  <c r="H15" i="33"/>
  <c r="I15" i="33"/>
  <c r="J15" i="33"/>
  <c r="K15" i="33"/>
  <c r="L15" i="33"/>
  <c r="M15" i="33"/>
  <c r="N15" i="33"/>
  <c r="O15" i="33"/>
  <c r="Q15" i="33"/>
  <c r="R15" i="33"/>
  <c r="S15" i="33"/>
  <c r="T15" i="33"/>
  <c r="U15" i="33"/>
  <c r="V15" i="33"/>
  <c r="D16" i="33"/>
  <c r="E16" i="33"/>
  <c r="F16" i="33"/>
  <c r="G16" i="33"/>
  <c r="H16" i="33"/>
  <c r="I16" i="33"/>
  <c r="J16" i="33"/>
  <c r="K16" i="33"/>
  <c r="L16" i="33"/>
  <c r="M16" i="33"/>
  <c r="N16" i="33"/>
  <c r="O16" i="33"/>
  <c r="P16" i="33"/>
  <c r="Q16" i="33"/>
  <c r="R16" i="33"/>
  <c r="S16" i="33"/>
  <c r="T16" i="33"/>
  <c r="U16" i="33"/>
  <c r="V16" i="33"/>
  <c r="D17" i="33"/>
  <c r="E17" i="33"/>
  <c r="F17" i="33"/>
  <c r="G17" i="33"/>
  <c r="H17" i="33"/>
  <c r="I17" i="33"/>
  <c r="J17" i="33"/>
  <c r="K17" i="33"/>
  <c r="L17" i="33"/>
  <c r="M17" i="33"/>
  <c r="N17" i="33"/>
  <c r="O17" i="33"/>
  <c r="P17" i="33"/>
  <c r="Q17" i="33"/>
  <c r="R17" i="33"/>
  <c r="S17" i="33"/>
  <c r="T17" i="33"/>
  <c r="U17" i="33"/>
  <c r="V17" i="33"/>
  <c r="D18" i="33"/>
  <c r="E18" i="33"/>
  <c r="F18" i="33"/>
  <c r="G18" i="33"/>
  <c r="H18" i="33"/>
  <c r="I18" i="33"/>
  <c r="J18" i="33"/>
  <c r="K18" i="33"/>
  <c r="L18" i="33"/>
  <c r="M18" i="33"/>
  <c r="N18" i="33"/>
  <c r="O18" i="33"/>
  <c r="P18" i="33"/>
  <c r="Q18" i="33"/>
  <c r="R18" i="33"/>
  <c r="S18" i="33"/>
  <c r="T18" i="33"/>
  <c r="U18" i="33"/>
  <c r="D19" i="33"/>
  <c r="E19" i="33"/>
  <c r="F19" i="33"/>
  <c r="G19" i="33"/>
  <c r="H19" i="33"/>
  <c r="I19" i="33"/>
  <c r="J19" i="33"/>
  <c r="K19" i="33"/>
  <c r="L19" i="33"/>
  <c r="M19" i="33"/>
  <c r="N19" i="33"/>
  <c r="O19" i="33"/>
  <c r="P19" i="33"/>
  <c r="Q19" i="33"/>
  <c r="R19" i="33"/>
  <c r="S19" i="33"/>
  <c r="T19" i="33"/>
  <c r="U19" i="33"/>
  <c r="V19" i="33"/>
  <c r="D20" i="33"/>
  <c r="E20" i="33"/>
  <c r="F20" i="33"/>
  <c r="G20" i="33"/>
  <c r="H20" i="33"/>
  <c r="I20" i="33"/>
  <c r="J20" i="33"/>
  <c r="K20" i="33"/>
  <c r="L20" i="33"/>
  <c r="M20" i="33"/>
  <c r="N20" i="33"/>
  <c r="O20" i="33"/>
  <c r="P20" i="33"/>
  <c r="Q20" i="33"/>
  <c r="R20" i="33"/>
  <c r="S20" i="33"/>
  <c r="T20" i="33"/>
  <c r="U20" i="33"/>
  <c r="V20" i="33"/>
  <c r="D21" i="33"/>
  <c r="E21" i="33"/>
  <c r="F21" i="33"/>
  <c r="G21" i="33"/>
  <c r="H21" i="33"/>
  <c r="I21" i="33"/>
  <c r="J21" i="33"/>
  <c r="K21" i="33"/>
  <c r="L21" i="33"/>
  <c r="M21" i="33"/>
  <c r="N21" i="33"/>
  <c r="O21" i="33"/>
  <c r="P21" i="33"/>
  <c r="Q21" i="33"/>
  <c r="R21" i="33"/>
  <c r="S21" i="33"/>
  <c r="T21" i="33"/>
  <c r="U21" i="33"/>
  <c r="V21" i="33"/>
  <c r="D22" i="33"/>
  <c r="E22" i="33"/>
  <c r="F22" i="33"/>
  <c r="G22" i="33"/>
  <c r="H22" i="33"/>
  <c r="I22" i="33"/>
  <c r="J22" i="33"/>
  <c r="K22" i="33"/>
  <c r="L22" i="33"/>
  <c r="M22" i="33"/>
  <c r="N22" i="33"/>
  <c r="O22" i="33"/>
  <c r="P22" i="33"/>
  <c r="Q22" i="33"/>
  <c r="R22" i="33"/>
  <c r="S22" i="33"/>
  <c r="T22" i="33"/>
  <c r="U22" i="33"/>
  <c r="D23" i="33"/>
  <c r="E23" i="33"/>
  <c r="F23" i="33"/>
  <c r="G23" i="33"/>
  <c r="H23" i="33"/>
  <c r="I23" i="33"/>
  <c r="J23" i="33"/>
  <c r="K23" i="33"/>
  <c r="L23" i="33"/>
  <c r="M23" i="33"/>
  <c r="N23" i="33"/>
  <c r="O23" i="33"/>
  <c r="P23" i="33"/>
  <c r="Q23" i="33"/>
  <c r="R23" i="33"/>
  <c r="S23" i="33"/>
  <c r="T23" i="33"/>
  <c r="U23" i="33"/>
  <c r="V23" i="33"/>
  <c r="D24" i="33"/>
  <c r="E24" i="33"/>
  <c r="F24" i="33"/>
  <c r="G24" i="33"/>
  <c r="H24" i="33"/>
  <c r="I24" i="33"/>
  <c r="J24" i="33"/>
  <c r="K24" i="33"/>
  <c r="L24" i="33"/>
  <c r="M24" i="33"/>
  <c r="N24" i="33"/>
  <c r="O24" i="33"/>
  <c r="P24" i="33"/>
  <c r="Q24" i="33"/>
  <c r="R24" i="33"/>
  <c r="S24" i="33"/>
  <c r="T24" i="33"/>
  <c r="U24" i="33"/>
  <c r="V24" i="33"/>
  <c r="D25" i="33"/>
  <c r="E25" i="33"/>
  <c r="F25" i="33"/>
  <c r="G25" i="33"/>
  <c r="H25" i="33"/>
  <c r="I25" i="33"/>
  <c r="J25" i="33"/>
  <c r="K25" i="33"/>
  <c r="L25" i="33"/>
  <c r="M25" i="33"/>
  <c r="N25" i="33"/>
  <c r="O25" i="33"/>
  <c r="P25" i="33"/>
  <c r="Q25" i="33"/>
  <c r="R25" i="33"/>
  <c r="S25" i="33"/>
  <c r="T25" i="33"/>
  <c r="U25" i="33"/>
  <c r="E6" i="32"/>
  <c r="E4" i="33" s="1"/>
  <c r="F6" i="32"/>
  <c r="F4" i="33" s="1"/>
  <c r="G6" i="32"/>
  <c r="G4" i="33" s="1"/>
  <c r="H6" i="32"/>
  <c r="H4" i="33" s="1"/>
  <c r="I6" i="32"/>
  <c r="I4" i="33" s="1"/>
  <c r="J6" i="32"/>
  <c r="J4" i="33" s="1"/>
  <c r="K6" i="32"/>
  <c r="K4" i="33" s="1"/>
  <c r="L6" i="32"/>
  <c r="L4" i="33" s="1"/>
  <c r="M6" i="32"/>
  <c r="M4" i="33" s="1"/>
  <c r="N6" i="32"/>
  <c r="N4" i="33" s="1"/>
  <c r="O6" i="32"/>
  <c r="O4" i="33" s="1"/>
  <c r="P6" i="32"/>
  <c r="P4" i="33" s="1"/>
  <c r="Q6" i="32"/>
  <c r="Q4" i="33" s="1"/>
  <c r="R6" i="32"/>
  <c r="R4" i="33" s="1"/>
  <c r="S6" i="32"/>
  <c r="S4" i="33" s="1"/>
  <c r="T6" i="32"/>
  <c r="T4" i="33" s="1"/>
  <c r="U6" i="32"/>
  <c r="U4" i="33" s="1"/>
  <c r="V6" i="32"/>
  <c r="V4" i="33" s="1"/>
  <c r="E5" i="32"/>
  <c r="E3" i="33" s="1"/>
  <c r="F5" i="32"/>
  <c r="F3" i="33" s="1"/>
  <c r="G5" i="32"/>
  <c r="G3" i="33" s="1"/>
  <c r="H5" i="32"/>
  <c r="H3" i="33" s="1"/>
  <c r="I5" i="32"/>
  <c r="I3" i="33" s="1"/>
  <c r="J5" i="32"/>
  <c r="J3" i="33" s="1"/>
  <c r="K5" i="32"/>
  <c r="K3" i="33" s="1"/>
  <c r="L5" i="32"/>
  <c r="L3" i="33" s="1"/>
  <c r="M5" i="32"/>
  <c r="M3" i="33" s="1"/>
  <c r="N5" i="32"/>
  <c r="N3" i="33" s="1"/>
  <c r="O5" i="32"/>
  <c r="O3" i="33" s="1"/>
  <c r="P5" i="32"/>
  <c r="P3" i="33" s="1"/>
  <c r="Q5" i="32"/>
  <c r="Q3" i="33" s="1"/>
  <c r="R5" i="32"/>
  <c r="R3" i="33" s="1"/>
  <c r="S5" i="32"/>
  <c r="S3" i="33" s="1"/>
  <c r="T5" i="32"/>
  <c r="T3" i="33" s="1"/>
  <c r="U5" i="32"/>
  <c r="U3" i="33" s="1"/>
  <c r="V5" i="32"/>
  <c r="V3" i="33" s="1"/>
  <c r="D5" i="32"/>
  <c r="D3" i="33" s="1"/>
  <c r="D6" i="32"/>
  <c r="B6" i="32"/>
  <c r="C4" i="33"/>
  <c r="BU12" i="31"/>
  <c r="BV12" i="31"/>
  <c r="BW12" i="31"/>
  <c r="BX12" i="31"/>
  <c r="BY12" i="31"/>
  <c r="BZ12" i="31"/>
  <c r="CA12" i="31"/>
  <c r="CB12" i="31"/>
  <c r="CD12" i="31"/>
  <c r="CE12" i="31"/>
  <c r="CG12" i="31"/>
  <c r="CH12" i="31"/>
  <c r="CI12" i="31"/>
  <c r="CJ12" i="31"/>
  <c r="CK12" i="31"/>
  <c r="CL12" i="31"/>
  <c r="CM12" i="31"/>
  <c r="CN12" i="31"/>
  <c r="CO12" i="31"/>
  <c r="CP12" i="31"/>
  <c r="CQ12" i="31"/>
  <c r="CR12" i="31"/>
  <c r="BU13" i="31"/>
  <c r="BV13" i="31"/>
  <c r="BW13" i="31"/>
  <c r="BX13" i="31"/>
  <c r="BY13" i="31"/>
  <c r="BZ13" i="31"/>
  <c r="CA13" i="31"/>
  <c r="CB13" i="31"/>
  <c r="CD13" i="31"/>
  <c r="CE13" i="31"/>
  <c r="CG13" i="31"/>
  <c r="CH13" i="31"/>
  <c r="CI13" i="31"/>
  <c r="CJ13" i="31"/>
  <c r="CK13" i="31"/>
  <c r="CL13" i="31"/>
  <c r="CM13" i="31"/>
  <c r="CN13" i="31"/>
  <c r="CO13" i="31"/>
  <c r="CP13" i="31"/>
  <c r="CQ13" i="31"/>
  <c r="CR13" i="31"/>
  <c r="BU14" i="31"/>
  <c r="BV14" i="31"/>
  <c r="BW14" i="31"/>
  <c r="BX14" i="31"/>
  <c r="BY14" i="31"/>
  <c r="BZ14" i="31"/>
  <c r="CA14" i="31"/>
  <c r="CB14" i="31"/>
  <c r="CD14" i="31"/>
  <c r="CE14" i="31"/>
  <c r="CG14" i="31"/>
  <c r="CH14" i="31"/>
  <c r="CI14" i="31"/>
  <c r="CJ14" i="31"/>
  <c r="CK14" i="31"/>
  <c r="CL14" i="31"/>
  <c r="CM14" i="31"/>
  <c r="CN14" i="31"/>
  <c r="CO14" i="31"/>
  <c r="CP14" i="31"/>
  <c r="CQ14" i="31"/>
  <c r="CR14" i="31"/>
  <c r="BU15" i="31"/>
  <c r="BV15" i="31"/>
  <c r="BW15" i="31"/>
  <c r="BX15" i="31"/>
  <c r="BY15" i="31"/>
  <c r="BZ15" i="31"/>
  <c r="CA15" i="31"/>
  <c r="CB15" i="31"/>
  <c r="CD15" i="31"/>
  <c r="CE15" i="31"/>
  <c r="CG15" i="31"/>
  <c r="CH15" i="31"/>
  <c r="CI15" i="31"/>
  <c r="CJ15" i="31"/>
  <c r="CK15" i="31"/>
  <c r="CL15" i="31"/>
  <c r="CM15" i="31"/>
  <c r="CN15" i="31"/>
  <c r="CO15" i="31"/>
  <c r="CP15" i="31"/>
  <c r="CQ15" i="31"/>
  <c r="CR15" i="31"/>
  <c r="BU16" i="31"/>
  <c r="BV16" i="31"/>
  <c r="BW16" i="31"/>
  <c r="BX16" i="31"/>
  <c r="BY16" i="31"/>
  <c r="BZ16" i="31"/>
  <c r="CA16" i="31"/>
  <c r="CB16" i="31"/>
  <c r="CD16" i="31"/>
  <c r="CE16" i="31"/>
  <c r="CG16" i="31"/>
  <c r="CH16" i="31"/>
  <c r="CI16" i="31"/>
  <c r="CJ16" i="31"/>
  <c r="CK16" i="31"/>
  <c r="CL16" i="31"/>
  <c r="CM16" i="31"/>
  <c r="CN16" i="31"/>
  <c r="CO16" i="31"/>
  <c r="CP16" i="31"/>
  <c r="CQ16" i="31"/>
  <c r="CR16" i="31"/>
  <c r="BU17" i="31"/>
  <c r="BV17" i="31"/>
  <c r="BW17" i="31"/>
  <c r="BX17" i="31"/>
  <c r="BY17" i="31"/>
  <c r="BZ17" i="31"/>
  <c r="CA17" i="31"/>
  <c r="CB17" i="31"/>
  <c r="CD17" i="31"/>
  <c r="CE17" i="31"/>
  <c r="CG17" i="31"/>
  <c r="CH17" i="31"/>
  <c r="CI17" i="31"/>
  <c r="CJ17" i="31"/>
  <c r="CK17" i="31"/>
  <c r="CL17" i="31"/>
  <c r="CM17" i="31"/>
  <c r="CN17" i="31"/>
  <c r="CO17" i="31"/>
  <c r="CP17" i="31"/>
  <c r="CQ17" i="31"/>
  <c r="CR17" i="31"/>
  <c r="BU18" i="31"/>
  <c r="BV18" i="31"/>
  <c r="BW18" i="31"/>
  <c r="BX18" i="31"/>
  <c r="BY18" i="31"/>
  <c r="BZ18" i="31"/>
  <c r="CA18" i="31"/>
  <c r="CB18" i="31"/>
  <c r="CD18" i="31"/>
  <c r="CE18" i="31"/>
  <c r="CG18" i="31"/>
  <c r="CH18" i="31"/>
  <c r="CI18" i="31"/>
  <c r="CJ18" i="31"/>
  <c r="CK18" i="31"/>
  <c r="CL18" i="31"/>
  <c r="CM18" i="31"/>
  <c r="CN18" i="31"/>
  <c r="CO18" i="31"/>
  <c r="CP18" i="31"/>
  <c r="CQ18" i="31"/>
  <c r="CR18" i="31"/>
  <c r="BU19" i="31"/>
  <c r="BV19" i="31"/>
  <c r="BW19" i="31"/>
  <c r="BX19" i="31"/>
  <c r="BY19" i="31"/>
  <c r="BZ19" i="31"/>
  <c r="CA19" i="31"/>
  <c r="CB19" i="31"/>
  <c r="CD19" i="31"/>
  <c r="CE19" i="31"/>
  <c r="CG19" i="31"/>
  <c r="CH19" i="31"/>
  <c r="CI19" i="31"/>
  <c r="CJ19" i="31"/>
  <c r="CK19" i="31"/>
  <c r="CL19" i="31"/>
  <c r="CM19" i="31"/>
  <c r="CN19" i="31"/>
  <c r="CO19" i="31"/>
  <c r="CP19" i="31"/>
  <c r="CQ19" i="31"/>
  <c r="CR19" i="31"/>
  <c r="BU20" i="31"/>
  <c r="BV20" i="31"/>
  <c r="BW20" i="31"/>
  <c r="BX20" i="31"/>
  <c r="BY20" i="31"/>
  <c r="BZ20" i="31"/>
  <c r="CA20" i="31"/>
  <c r="CB20" i="31"/>
  <c r="CD20" i="31"/>
  <c r="CE20" i="31"/>
  <c r="CG20" i="31"/>
  <c r="CH20" i="31"/>
  <c r="CI20" i="31"/>
  <c r="CJ20" i="31"/>
  <c r="CK20" i="31"/>
  <c r="CL20" i="31"/>
  <c r="CM20" i="31"/>
  <c r="CN20" i="31"/>
  <c r="CO20" i="31"/>
  <c r="CP20" i="31"/>
  <c r="CQ20" i="31"/>
  <c r="CR20" i="31"/>
  <c r="BU21" i="31"/>
  <c r="BV21" i="31"/>
  <c r="BW21" i="31"/>
  <c r="BX21" i="31"/>
  <c r="BY21" i="31"/>
  <c r="BZ21" i="31"/>
  <c r="CA21" i="31"/>
  <c r="CB21" i="31"/>
  <c r="CD21" i="31"/>
  <c r="CE21" i="31"/>
  <c r="CG21" i="31"/>
  <c r="CH21" i="31"/>
  <c r="CI21" i="31"/>
  <c r="CJ21" i="31"/>
  <c r="CK21" i="31"/>
  <c r="CL21" i="31"/>
  <c r="CM21" i="31"/>
  <c r="CN21" i="31"/>
  <c r="CO21" i="31"/>
  <c r="CP21" i="31"/>
  <c r="CQ21" i="31"/>
  <c r="CR21" i="31"/>
  <c r="BU22" i="31"/>
  <c r="BV22" i="31"/>
  <c r="BW22" i="31"/>
  <c r="BX22" i="31"/>
  <c r="BY22" i="31"/>
  <c r="BZ22" i="31"/>
  <c r="CA22" i="31"/>
  <c r="CB22" i="31"/>
  <c r="CD22" i="31"/>
  <c r="CE22" i="31"/>
  <c r="CG22" i="31"/>
  <c r="CH22" i="31"/>
  <c r="CI22" i="31"/>
  <c r="CJ22" i="31"/>
  <c r="CK22" i="31"/>
  <c r="CL22" i="31"/>
  <c r="CM22" i="31"/>
  <c r="CN22" i="31"/>
  <c r="CO22" i="31"/>
  <c r="CP22" i="31"/>
  <c r="CQ22" i="31"/>
  <c r="CR22" i="31"/>
  <c r="BU23" i="31"/>
  <c r="BV23" i="31"/>
  <c r="BW23" i="31"/>
  <c r="BX23" i="31"/>
  <c r="BY23" i="31"/>
  <c r="BZ23" i="31"/>
  <c r="CA23" i="31"/>
  <c r="CB23" i="31"/>
  <c r="CD23" i="31"/>
  <c r="CE23" i="31"/>
  <c r="CG23" i="31"/>
  <c r="CH23" i="31"/>
  <c r="CI23" i="31"/>
  <c r="CJ23" i="31"/>
  <c r="CK23" i="31"/>
  <c r="CL23" i="31"/>
  <c r="CM23" i="31"/>
  <c r="CN23" i="31"/>
  <c r="CO23" i="31"/>
  <c r="CP23" i="31"/>
  <c r="CQ23" i="31"/>
  <c r="CR23" i="31"/>
  <c r="BU24" i="31"/>
  <c r="BV24" i="31"/>
  <c r="BW24" i="31"/>
  <c r="BX24" i="31"/>
  <c r="BY24" i="31"/>
  <c r="BZ24" i="31"/>
  <c r="CA24" i="31"/>
  <c r="CB24" i="31"/>
  <c r="CD24" i="31"/>
  <c r="CE24" i="31"/>
  <c r="CG24" i="31"/>
  <c r="CH24" i="31"/>
  <c r="CI24" i="31"/>
  <c r="CJ24" i="31"/>
  <c r="CK24" i="31"/>
  <c r="CL24" i="31"/>
  <c r="CM24" i="31"/>
  <c r="CN24" i="31"/>
  <c r="CO24" i="31"/>
  <c r="CP24" i="31"/>
  <c r="CQ24" i="31"/>
  <c r="CR24" i="31"/>
  <c r="BU25" i="31"/>
  <c r="BV25" i="31"/>
  <c r="BW25" i="31"/>
  <c r="BX25" i="31"/>
  <c r="BY25" i="31"/>
  <c r="BZ25" i="31"/>
  <c r="CA25" i="31"/>
  <c r="CB25" i="31"/>
  <c r="CD25" i="31"/>
  <c r="CE25" i="31"/>
  <c r="CG25" i="31"/>
  <c r="CH25" i="31"/>
  <c r="CI25" i="31"/>
  <c r="CJ25" i="31"/>
  <c r="CK25" i="31"/>
  <c r="CL25" i="31"/>
  <c r="CM25" i="31"/>
  <c r="CN25" i="31"/>
  <c r="CO25" i="31"/>
  <c r="CP25" i="31"/>
  <c r="CQ25" i="31"/>
  <c r="CR25" i="31"/>
  <c r="BU26" i="31"/>
  <c r="BV26" i="31"/>
  <c r="BW26" i="31"/>
  <c r="BX26" i="31"/>
  <c r="BY26" i="31"/>
  <c r="BZ26" i="31"/>
  <c r="CA26" i="31"/>
  <c r="CB26" i="31"/>
  <c r="CD26" i="31"/>
  <c r="CE26" i="31"/>
  <c r="CG26" i="31"/>
  <c r="CH26" i="31"/>
  <c r="CI26" i="31"/>
  <c r="CJ26" i="31"/>
  <c r="CK26" i="31"/>
  <c r="CL26" i="31"/>
  <c r="CM26" i="31"/>
  <c r="CN26" i="31"/>
  <c r="CO26" i="31"/>
  <c r="CP26" i="31"/>
  <c r="CQ26" i="31"/>
  <c r="CR26" i="31"/>
  <c r="BU27" i="31"/>
  <c r="BV27" i="31"/>
  <c r="BW27" i="31"/>
  <c r="BX27" i="31"/>
  <c r="BY27" i="31"/>
  <c r="BZ27" i="31"/>
  <c r="CA27" i="31"/>
  <c r="CB27" i="31"/>
  <c r="CD27" i="31"/>
  <c r="CE27" i="31"/>
  <c r="CG27" i="31"/>
  <c r="CH27" i="31"/>
  <c r="CI27" i="31"/>
  <c r="CJ27" i="31"/>
  <c r="CK27" i="31"/>
  <c r="CL27" i="31"/>
  <c r="CM27" i="31"/>
  <c r="CN27" i="31"/>
  <c r="CO27" i="31"/>
  <c r="CP27" i="31"/>
  <c r="CQ27" i="31"/>
  <c r="CR27" i="31"/>
  <c r="BU28" i="31"/>
  <c r="BV28" i="31"/>
  <c r="BW28" i="31"/>
  <c r="BX28" i="31"/>
  <c r="BY28" i="31"/>
  <c r="BZ28" i="31"/>
  <c r="CA28" i="31"/>
  <c r="CB28" i="31"/>
  <c r="CD28" i="31"/>
  <c r="CE28" i="31"/>
  <c r="CG28" i="31"/>
  <c r="CH28" i="31"/>
  <c r="CI28" i="31"/>
  <c r="CJ28" i="31"/>
  <c r="CK28" i="31"/>
  <c r="CL28" i="31"/>
  <c r="CM28" i="31"/>
  <c r="CN28" i="31"/>
  <c r="CO28" i="31"/>
  <c r="CP28" i="31"/>
  <c r="CQ28" i="31"/>
  <c r="CR28" i="31"/>
  <c r="BU29" i="31"/>
  <c r="BV29" i="31"/>
  <c r="BW29" i="31"/>
  <c r="BX29" i="31"/>
  <c r="BY29" i="31"/>
  <c r="BZ29" i="31"/>
  <c r="CA29" i="31"/>
  <c r="CB29" i="31"/>
  <c r="CD29" i="31"/>
  <c r="CE29" i="31"/>
  <c r="CG29" i="31"/>
  <c r="CH29" i="31"/>
  <c r="CI29" i="31"/>
  <c r="CJ29" i="31"/>
  <c r="CK29" i="31"/>
  <c r="CL29" i="31"/>
  <c r="CM29" i="31"/>
  <c r="CN29" i="31"/>
  <c r="CO29" i="31"/>
  <c r="CP29" i="31"/>
  <c r="CQ29" i="31"/>
  <c r="CR29" i="31"/>
  <c r="BU30" i="31"/>
  <c r="BV30" i="31"/>
  <c r="BW30" i="31"/>
  <c r="BX30" i="31"/>
  <c r="BY30" i="31"/>
  <c r="BZ30" i="31"/>
  <c r="CA30" i="31"/>
  <c r="CB30" i="31"/>
  <c r="CD30" i="31"/>
  <c r="CE30" i="31"/>
  <c r="CG30" i="31"/>
  <c r="CH30" i="31"/>
  <c r="CI30" i="31"/>
  <c r="CJ30" i="31"/>
  <c r="CK30" i="31"/>
  <c r="CL30" i="31"/>
  <c r="CM30" i="31"/>
  <c r="CN30" i="31"/>
  <c r="CO30" i="31"/>
  <c r="CP30" i="31"/>
  <c r="CQ30" i="31"/>
  <c r="CR30" i="31"/>
  <c r="BU31" i="31"/>
  <c r="BV31" i="31"/>
  <c r="BW31" i="31"/>
  <c r="BX31" i="31"/>
  <c r="BY31" i="31"/>
  <c r="BZ31" i="31"/>
  <c r="CA31" i="31"/>
  <c r="CB31" i="31"/>
  <c r="CD31" i="31"/>
  <c r="CE31" i="31"/>
  <c r="CG31" i="31"/>
  <c r="CH31" i="31"/>
  <c r="CI31" i="31"/>
  <c r="CJ31" i="31"/>
  <c r="CK31" i="31"/>
  <c r="CL31" i="31"/>
  <c r="CM31" i="31"/>
  <c r="CN31" i="31"/>
  <c r="CO31" i="31"/>
  <c r="CP31" i="31"/>
  <c r="CQ31" i="31"/>
  <c r="CR31" i="31"/>
  <c r="BU32" i="31"/>
  <c r="BV32" i="31"/>
  <c r="BW32" i="31"/>
  <c r="BX32" i="31"/>
  <c r="BY32" i="31"/>
  <c r="BZ32" i="31"/>
  <c r="CA32" i="31"/>
  <c r="CB32" i="31"/>
  <c r="CD32" i="31"/>
  <c r="CE32" i="31"/>
  <c r="CG32" i="31"/>
  <c r="CH32" i="31"/>
  <c r="CI32" i="31"/>
  <c r="CJ32" i="31"/>
  <c r="CK32" i="31"/>
  <c r="CL32" i="31"/>
  <c r="CM32" i="31"/>
  <c r="CN32" i="31"/>
  <c r="CO32" i="31"/>
  <c r="CP32" i="31"/>
  <c r="CQ32" i="31"/>
  <c r="CR32" i="31"/>
  <c r="CR11" i="31"/>
  <c r="CQ11" i="31"/>
  <c r="CP11" i="31"/>
  <c r="CO11" i="31"/>
  <c r="CN11" i="31"/>
  <c r="CM11" i="31"/>
  <c r="CL11" i="31"/>
  <c r="CK11" i="31"/>
  <c r="CJ11" i="31"/>
  <c r="CI11" i="31"/>
  <c r="CH11" i="31"/>
  <c r="CG11" i="31"/>
  <c r="CD11" i="31"/>
  <c r="CE11" i="31"/>
  <c r="CB11" i="31"/>
  <c r="CA11" i="31"/>
  <c r="BZ11" i="31"/>
  <c r="BY11" i="31"/>
  <c r="BX11" i="31"/>
  <c r="BW11" i="31"/>
  <c r="BV11" i="31"/>
  <c r="BU11" i="31"/>
  <c r="AJ14" i="31"/>
  <c r="AM15" i="31"/>
  <c r="AM16" i="31"/>
  <c r="AM17" i="31"/>
  <c r="AM18" i="31"/>
  <c r="AM19" i="31"/>
  <c r="AM20" i="31"/>
  <c r="AM21" i="31"/>
  <c r="AM22" i="31"/>
  <c r="AM23" i="31"/>
  <c r="AM24" i="31"/>
  <c r="AM25" i="31"/>
  <c r="AM26" i="31"/>
  <c r="AM27" i="31"/>
  <c r="AM28" i="31"/>
  <c r="AM29" i="31"/>
  <c r="AM30" i="31"/>
  <c r="AM31" i="31"/>
  <c r="AM32" i="31"/>
  <c r="AM11" i="31"/>
  <c r="AM12" i="31"/>
  <c r="AM13" i="31"/>
  <c r="AM14" i="31"/>
  <c r="K2" i="31"/>
  <c r="AE15" i="31" a="1"/>
  <c r="AE15" i="31" s="1"/>
  <c r="AE16" i="31" a="1"/>
  <c r="AE16" i="31" s="1"/>
  <c r="AE17" i="31" a="1"/>
  <c r="AE17" i="31" s="1"/>
  <c r="AE18" i="31" a="1"/>
  <c r="AE18" i="31" s="1"/>
  <c r="AE19" i="31" a="1"/>
  <c r="AE19" i="31" s="1"/>
  <c r="AE20" i="31" a="1"/>
  <c r="AE20" i="31" s="1"/>
  <c r="AE21" i="31" a="1"/>
  <c r="AE21" i="31" s="1"/>
  <c r="AE22" i="31" a="1"/>
  <c r="AE22" i="31" s="1"/>
  <c r="AE23" i="31" a="1"/>
  <c r="AE23" i="31" s="1"/>
  <c r="AE24" i="31" a="1"/>
  <c r="AE24" i="31" s="1"/>
  <c r="AE25" i="31" a="1"/>
  <c r="AE25" i="31" s="1"/>
  <c r="AE26" i="31" a="1"/>
  <c r="AE26" i="31" s="1"/>
  <c r="AE27" i="31" a="1"/>
  <c r="AE27" i="31" s="1"/>
  <c r="AE28" i="31" a="1"/>
  <c r="AE28" i="31" s="1"/>
  <c r="AE29" i="31" a="1"/>
  <c r="AE29" i="31" s="1"/>
  <c r="AE30" i="31" a="1"/>
  <c r="AE30" i="31" s="1"/>
  <c r="AE31" i="31" a="1"/>
  <c r="AE31" i="31" s="1"/>
  <c r="AE32" i="31" a="1"/>
  <c r="AE32" i="31" s="1"/>
  <c r="AE14" i="31" a="1"/>
  <c r="AE14" i="31" s="1"/>
  <c r="AE12" i="31"/>
  <c r="AE11" i="31"/>
  <c r="AF15" i="31"/>
  <c r="AF16" i="31"/>
  <c r="AF17" i="31"/>
  <c r="AF18" i="31"/>
  <c r="AF19" i="31"/>
  <c r="AF20" i="31"/>
  <c r="AF21" i="31"/>
  <c r="AF22" i="31"/>
  <c r="AF23" i="31"/>
  <c r="AF24" i="31"/>
  <c r="AF25" i="31"/>
  <c r="AF26" i="31"/>
  <c r="AF27" i="31"/>
  <c r="AF28" i="31"/>
  <c r="AF29" i="31"/>
  <c r="AF30" i="31"/>
  <c r="AF31" i="31"/>
  <c r="AF32" i="31"/>
  <c r="AF14" i="31"/>
  <c r="AF12" i="31"/>
  <c r="AF11" i="31"/>
  <c r="AJ15" i="31"/>
  <c r="AJ16" i="31"/>
  <c r="AJ17" i="31"/>
  <c r="AJ18" i="31"/>
  <c r="AJ19" i="31"/>
  <c r="AJ20" i="31"/>
  <c r="AJ21" i="31"/>
  <c r="AJ22" i="31"/>
  <c r="AJ23" i="31"/>
  <c r="AJ24" i="31"/>
  <c r="AJ25" i="31"/>
  <c r="AJ26" i="31"/>
  <c r="AJ27" i="31"/>
  <c r="AJ28" i="31"/>
  <c r="AJ29" i="31"/>
  <c r="AJ30" i="31"/>
  <c r="AJ31" i="31"/>
  <c r="AJ32" i="31"/>
  <c r="AJ12" i="31"/>
  <c r="AJ11" i="31"/>
  <c r="BC12" i="31"/>
  <c r="BD12" i="31"/>
  <c r="BE12" i="31"/>
  <c r="BF12" i="31"/>
  <c r="BC13" i="31"/>
  <c r="BD13" i="31"/>
  <c r="BE13" i="31"/>
  <c r="BF13" i="31"/>
  <c r="BC14" i="31"/>
  <c r="BD14" i="31"/>
  <c r="BE14" i="31"/>
  <c r="BF14" i="31"/>
  <c r="BC15" i="31"/>
  <c r="BD15" i="31"/>
  <c r="BE15" i="31"/>
  <c r="BF15" i="31"/>
  <c r="BC16" i="31"/>
  <c r="BD16" i="31"/>
  <c r="BE16" i="31"/>
  <c r="BF16" i="31"/>
  <c r="BC17" i="31"/>
  <c r="BD17" i="31"/>
  <c r="BE17" i="31"/>
  <c r="BF17" i="31"/>
  <c r="BC18" i="31"/>
  <c r="BD18" i="31"/>
  <c r="BE18" i="31"/>
  <c r="BF18" i="31"/>
  <c r="BC19" i="31"/>
  <c r="BD19" i="31"/>
  <c r="BE19" i="31"/>
  <c r="BF19" i="31"/>
  <c r="BC20" i="31"/>
  <c r="BD20" i="31"/>
  <c r="BE20" i="31"/>
  <c r="BF20" i="31"/>
  <c r="BC21" i="31"/>
  <c r="BD21" i="31"/>
  <c r="BE21" i="31"/>
  <c r="BF21" i="31"/>
  <c r="BC22" i="31"/>
  <c r="BD22" i="31"/>
  <c r="BE22" i="31"/>
  <c r="BF22" i="31"/>
  <c r="BC23" i="31"/>
  <c r="BD23" i="31"/>
  <c r="BE23" i="31"/>
  <c r="BF23" i="31"/>
  <c r="BC24" i="31"/>
  <c r="BD24" i="31"/>
  <c r="BE24" i="31"/>
  <c r="BF24" i="31"/>
  <c r="BC25" i="31"/>
  <c r="BD25" i="31"/>
  <c r="BE25" i="31"/>
  <c r="BF25" i="31"/>
  <c r="BC26" i="31"/>
  <c r="BD26" i="31"/>
  <c r="BE26" i="31"/>
  <c r="BF26" i="31"/>
  <c r="BC27" i="31"/>
  <c r="BD27" i="31"/>
  <c r="BE27" i="31"/>
  <c r="BF27" i="31"/>
  <c r="BC28" i="31"/>
  <c r="BD28" i="31"/>
  <c r="BE28" i="31"/>
  <c r="BF28" i="31"/>
  <c r="BC29" i="31"/>
  <c r="BD29" i="31"/>
  <c r="BE29" i="31"/>
  <c r="BF29" i="31"/>
  <c r="BC30" i="31"/>
  <c r="BD30" i="31"/>
  <c r="BE30" i="31"/>
  <c r="BF30" i="31"/>
  <c r="BC31" i="31"/>
  <c r="BD31" i="31"/>
  <c r="BE31" i="31"/>
  <c r="BF31" i="31"/>
  <c r="BC32" i="31"/>
  <c r="BD32" i="31"/>
  <c r="BE32" i="31"/>
  <c r="BF32" i="31"/>
  <c r="BF11" i="31"/>
  <c r="BE11" i="31"/>
  <c r="BD11" i="31"/>
  <c r="BC11" i="31"/>
  <c r="BD8" i="31"/>
  <c r="BE8" i="31"/>
  <c r="BF8" i="31"/>
  <c r="BC8" i="31"/>
  <c r="BB24" i="31"/>
  <c r="BA24" i="31"/>
  <c r="AZ24" i="31"/>
  <c r="AY24" i="31"/>
  <c r="AX24" i="31"/>
  <c r="AW24" i="31"/>
  <c r="AV24" i="31"/>
  <c r="AU24" i="31"/>
  <c r="AT24" i="31"/>
  <c r="AS24" i="31"/>
  <c r="AR24" i="31"/>
  <c r="AQ24" i="31"/>
  <c r="AP24" i="31"/>
  <c r="AO24" i="31"/>
  <c r="AN24" i="31"/>
  <c r="AG24" i="31"/>
  <c r="BB23" i="31"/>
  <c r="BA23" i="31"/>
  <c r="AZ23" i="31"/>
  <c r="AY23" i="31"/>
  <c r="AX23" i="31"/>
  <c r="AW23" i="31"/>
  <c r="AV23" i="31"/>
  <c r="AU23" i="31"/>
  <c r="AT23" i="31"/>
  <c r="AS23" i="31"/>
  <c r="AR23" i="31"/>
  <c r="AQ23" i="31"/>
  <c r="AP23" i="31"/>
  <c r="AO23" i="31"/>
  <c r="AN23" i="31"/>
  <c r="AG23" i="31"/>
  <c r="BB22" i="31"/>
  <c r="BA22" i="31"/>
  <c r="AZ22" i="31"/>
  <c r="AY22" i="31"/>
  <c r="AX22" i="31"/>
  <c r="AW22" i="31"/>
  <c r="AV22" i="31"/>
  <c r="AU22" i="31"/>
  <c r="AT22" i="31"/>
  <c r="AS22" i="31"/>
  <c r="AR22" i="31"/>
  <c r="AQ22" i="31"/>
  <c r="AP22" i="31"/>
  <c r="AO22" i="31"/>
  <c r="AN22" i="31"/>
  <c r="AG22" i="31"/>
  <c r="BB21" i="31"/>
  <c r="BA21" i="31"/>
  <c r="AZ21" i="31"/>
  <c r="AY21" i="31"/>
  <c r="AX21" i="31"/>
  <c r="AW21" i="31"/>
  <c r="AV21" i="31"/>
  <c r="AU21" i="31"/>
  <c r="AT21" i="31"/>
  <c r="AS21" i="31"/>
  <c r="AR21" i="31"/>
  <c r="AQ21" i="31"/>
  <c r="AP21" i="31"/>
  <c r="AO21" i="31"/>
  <c r="AN21" i="31"/>
  <c r="AG21" i="31"/>
  <c r="BB20" i="31"/>
  <c r="BA20" i="31"/>
  <c r="AZ20" i="31"/>
  <c r="AY20" i="31"/>
  <c r="AX20" i="31"/>
  <c r="AW20" i="31"/>
  <c r="AV20" i="31"/>
  <c r="AU20" i="31"/>
  <c r="AT20" i="31"/>
  <c r="AS20" i="31"/>
  <c r="AR20" i="31"/>
  <c r="AQ20" i="31"/>
  <c r="AP20" i="31"/>
  <c r="AO20" i="31"/>
  <c r="AN20" i="31"/>
  <c r="AG20" i="31"/>
  <c r="BB19" i="31"/>
  <c r="BA19" i="31"/>
  <c r="AZ19" i="31"/>
  <c r="AY19" i="31"/>
  <c r="AX19" i="31"/>
  <c r="AW19" i="31"/>
  <c r="AV19" i="31"/>
  <c r="AU19" i="31"/>
  <c r="AT19" i="31"/>
  <c r="AS19" i="31"/>
  <c r="AR19" i="31"/>
  <c r="AQ19" i="31"/>
  <c r="AP19" i="31"/>
  <c r="AO19" i="31"/>
  <c r="AN19" i="31"/>
  <c r="AG19" i="31"/>
  <c r="BB18" i="31"/>
  <c r="BA18" i="31"/>
  <c r="AZ18" i="31"/>
  <c r="AY18" i="31"/>
  <c r="AX18" i="31"/>
  <c r="AW18" i="31"/>
  <c r="AV18" i="31"/>
  <c r="AU18" i="31"/>
  <c r="AT18" i="31"/>
  <c r="AS18" i="31"/>
  <c r="AR18" i="31"/>
  <c r="AQ18" i="31"/>
  <c r="AP18" i="31"/>
  <c r="AO18" i="31"/>
  <c r="AN18" i="31"/>
  <c r="AG18" i="31"/>
  <c r="BB17" i="31"/>
  <c r="BA17" i="31"/>
  <c r="AZ17" i="31"/>
  <c r="AY17" i="31"/>
  <c r="AX17" i="31"/>
  <c r="AW17" i="31"/>
  <c r="AV17" i="31"/>
  <c r="AU17" i="31"/>
  <c r="AT17" i="31"/>
  <c r="AS17" i="31"/>
  <c r="AR17" i="31"/>
  <c r="AQ17" i="31"/>
  <c r="AP17" i="31"/>
  <c r="AO17" i="31"/>
  <c r="AN17" i="31"/>
  <c r="AG17" i="31"/>
  <c r="BB16" i="31"/>
  <c r="BA16" i="31"/>
  <c r="AZ16" i="31"/>
  <c r="AY16" i="31"/>
  <c r="AX16" i="31"/>
  <c r="AW16" i="31"/>
  <c r="AV16" i="31"/>
  <c r="AU16" i="31"/>
  <c r="AT16" i="31"/>
  <c r="AS16" i="31"/>
  <c r="AR16" i="31"/>
  <c r="AQ16" i="31"/>
  <c r="AP16" i="31"/>
  <c r="AO16" i="31"/>
  <c r="AN16" i="31"/>
  <c r="AG16" i="31"/>
  <c r="BB15" i="31"/>
  <c r="BA15" i="31"/>
  <c r="AZ15" i="31"/>
  <c r="AY15" i="31"/>
  <c r="AX15" i="31"/>
  <c r="AW15" i="31"/>
  <c r="AV15" i="31"/>
  <c r="AU15" i="31"/>
  <c r="AT15" i="31"/>
  <c r="AS15" i="31"/>
  <c r="AR15" i="31"/>
  <c r="AQ15" i="31"/>
  <c r="AP15" i="31"/>
  <c r="AO15" i="31"/>
  <c r="AN15" i="31"/>
  <c r="AG15" i="31"/>
  <c r="BB14" i="31"/>
  <c r="BA14" i="31"/>
  <c r="AZ14" i="31"/>
  <c r="AY14" i="31"/>
  <c r="AX14" i="31"/>
  <c r="AW14" i="31"/>
  <c r="AV14" i="31"/>
  <c r="AU14" i="31"/>
  <c r="AT14" i="31"/>
  <c r="AS14" i="31"/>
  <c r="AR14" i="31"/>
  <c r="AQ14" i="31"/>
  <c r="AP14" i="31"/>
  <c r="AO14" i="31"/>
  <c r="AN14" i="31"/>
  <c r="AG14" i="31"/>
  <c r="AF13" i="31"/>
  <c r="AZ34" i="15"/>
  <c r="AY34" i="15"/>
  <c r="AX34" i="15"/>
  <c r="AW34" i="15"/>
  <c r="AV34" i="15"/>
  <c r="AU34" i="15"/>
  <c r="AT34" i="15"/>
  <c r="AS34" i="15"/>
  <c r="AR34" i="15"/>
  <c r="AQ34" i="15"/>
  <c r="AP34" i="15"/>
  <c r="AO34" i="15"/>
  <c r="AN34" i="15"/>
  <c r="AM34" i="15"/>
  <c r="AF34" i="15"/>
  <c r="AZ33" i="15"/>
  <c r="AY33" i="15"/>
  <c r="AX33" i="15"/>
  <c r="AW33" i="15"/>
  <c r="AV33" i="15"/>
  <c r="AU33" i="15"/>
  <c r="AT33" i="15"/>
  <c r="AS33" i="15"/>
  <c r="AR33" i="15"/>
  <c r="AQ33" i="15"/>
  <c r="AP33" i="15"/>
  <c r="AO33" i="15"/>
  <c r="AN33" i="15"/>
  <c r="AM33" i="15"/>
  <c r="AF33" i="15"/>
  <c r="AZ32" i="15"/>
  <c r="AY32" i="15"/>
  <c r="AX32" i="15"/>
  <c r="AW32" i="15"/>
  <c r="AV32" i="15"/>
  <c r="AU32" i="15"/>
  <c r="AT32" i="15"/>
  <c r="AS32" i="15"/>
  <c r="AR32" i="15"/>
  <c r="AQ32" i="15"/>
  <c r="AP32" i="15"/>
  <c r="AO32" i="15"/>
  <c r="AN32" i="15"/>
  <c r="AM32" i="15"/>
  <c r="AF32" i="15"/>
  <c r="AZ31" i="15"/>
  <c r="AY31" i="15"/>
  <c r="AX31" i="15"/>
  <c r="AW31" i="15"/>
  <c r="AV31" i="15"/>
  <c r="AU31" i="15"/>
  <c r="AT31" i="15"/>
  <c r="AS31" i="15"/>
  <c r="AR31" i="15"/>
  <c r="AQ31" i="15"/>
  <c r="AP31" i="15"/>
  <c r="AO31" i="15"/>
  <c r="AN31" i="15"/>
  <c r="AM31" i="15"/>
  <c r="AF31" i="15"/>
  <c r="AZ30" i="15"/>
  <c r="AY30" i="15"/>
  <c r="AX30" i="15"/>
  <c r="AW30" i="15"/>
  <c r="AV30" i="15"/>
  <c r="AU30" i="15"/>
  <c r="AT30" i="15"/>
  <c r="AS30" i="15"/>
  <c r="AR30" i="15"/>
  <c r="AQ30" i="15"/>
  <c r="AP30" i="15"/>
  <c r="AO30" i="15"/>
  <c r="AN30" i="15"/>
  <c r="AM30" i="15"/>
  <c r="AF30" i="15"/>
  <c r="AZ29" i="15"/>
  <c r="AY29" i="15"/>
  <c r="AX29" i="15"/>
  <c r="AW29" i="15"/>
  <c r="AV29" i="15"/>
  <c r="AU29" i="15"/>
  <c r="AT29" i="15"/>
  <c r="AS29" i="15"/>
  <c r="AR29" i="15"/>
  <c r="AQ29" i="15"/>
  <c r="AP29" i="15"/>
  <c r="AO29" i="15"/>
  <c r="AN29" i="15"/>
  <c r="AM29" i="15"/>
  <c r="AF29" i="15"/>
  <c r="AZ28" i="15"/>
  <c r="AY28" i="15"/>
  <c r="AX28" i="15"/>
  <c r="AW28" i="15"/>
  <c r="AV28" i="15"/>
  <c r="AU28" i="15"/>
  <c r="AT28" i="15"/>
  <c r="AS28" i="15"/>
  <c r="AR28" i="15"/>
  <c r="AQ28" i="15"/>
  <c r="AP28" i="15"/>
  <c r="AO28" i="15"/>
  <c r="AN28" i="15"/>
  <c r="AM28" i="15"/>
  <c r="AF28" i="15"/>
  <c r="AZ27" i="15"/>
  <c r="AY27" i="15"/>
  <c r="AX27" i="15"/>
  <c r="AW27" i="15"/>
  <c r="AV27" i="15"/>
  <c r="AU27" i="15"/>
  <c r="AT27" i="15"/>
  <c r="AS27" i="15"/>
  <c r="AR27" i="15"/>
  <c r="AQ27" i="15"/>
  <c r="AP27" i="15"/>
  <c r="AO27" i="15"/>
  <c r="AN27" i="15"/>
  <c r="AM27" i="15"/>
  <c r="AF27" i="15"/>
  <c r="AF11" i="15"/>
  <c r="AF12" i="15"/>
  <c r="AF13" i="15"/>
  <c r="AF14" i="15"/>
  <c r="AF15" i="15"/>
  <c r="AF16" i="15"/>
  <c r="AF17" i="15"/>
  <c r="AF18" i="15"/>
  <c r="AF19" i="15"/>
  <c r="AF20" i="15"/>
  <c r="AF21" i="15"/>
  <c r="AF22" i="15"/>
  <c r="AF23" i="15"/>
  <c r="AF24" i="15"/>
  <c r="AF25" i="15"/>
  <c r="AF26" i="15"/>
  <c r="AE10" i="15"/>
  <c r="AZ26" i="15"/>
  <c r="AY26" i="15"/>
  <c r="AX26" i="15"/>
  <c r="AW26" i="15"/>
  <c r="AV26" i="15"/>
  <c r="AU26" i="15"/>
  <c r="AT26" i="15"/>
  <c r="AS26" i="15"/>
  <c r="AR26" i="15"/>
  <c r="AQ26" i="15"/>
  <c r="AP26" i="15"/>
  <c r="AO26" i="15"/>
  <c r="AN26" i="15"/>
  <c r="AM26" i="15"/>
  <c r="AZ25" i="15"/>
  <c r="AY25" i="15"/>
  <c r="AX25" i="15"/>
  <c r="AW25" i="15"/>
  <c r="AV25" i="15"/>
  <c r="AU25" i="15"/>
  <c r="AT25" i="15"/>
  <c r="AS25" i="15"/>
  <c r="AR25" i="15"/>
  <c r="AQ25" i="15"/>
  <c r="AP25" i="15"/>
  <c r="AO25" i="15"/>
  <c r="AN25" i="15"/>
  <c r="AM25" i="15"/>
  <c r="AZ24" i="15"/>
  <c r="AY24" i="15"/>
  <c r="AX24" i="15"/>
  <c r="AW24" i="15"/>
  <c r="AV24" i="15"/>
  <c r="AU24" i="15"/>
  <c r="AT24" i="15"/>
  <c r="AS24" i="15"/>
  <c r="AR24" i="15"/>
  <c r="AQ24" i="15"/>
  <c r="AP24" i="15"/>
  <c r="AO24" i="15"/>
  <c r="AN24" i="15"/>
  <c r="AM24" i="15"/>
  <c r="AZ23" i="15"/>
  <c r="AY23" i="15"/>
  <c r="AX23" i="15"/>
  <c r="AW23" i="15"/>
  <c r="AV23" i="15"/>
  <c r="AU23" i="15"/>
  <c r="AT23" i="15"/>
  <c r="AS23" i="15"/>
  <c r="AR23" i="15"/>
  <c r="AQ23" i="15"/>
  <c r="AP23" i="15"/>
  <c r="AO23" i="15"/>
  <c r="AN23" i="15"/>
  <c r="AM23" i="15"/>
  <c r="AZ22" i="15"/>
  <c r="AY22" i="15"/>
  <c r="AX22" i="15"/>
  <c r="AW22" i="15"/>
  <c r="AV22" i="15"/>
  <c r="AU22" i="15"/>
  <c r="AT22" i="15"/>
  <c r="AS22" i="15"/>
  <c r="AR22" i="15"/>
  <c r="AQ22" i="15"/>
  <c r="AP22" i="15"/>
  <c r="AO22" i="15"/>
  <c r="AN22" i="15"/>
  <c r="AM22" i="15"/>
  <c r="AZ21" i="15"/>
  <c r="AY21" i="15"/>
  <c r="AX21" i="15"/>
  <c r="AW21" i="15"/>
  <c r="AV21" i="15"/>
  <c r="AU21" i="15"/>
  <c r="AT21" i="15"/>
  <c r="AS21" i="15"/>
  <c r="AR21" i="15"/>
  <c r="AQ21" i="15"/>
  <c r="AP21" i="15"/>
  <c r="AO21" i="15"/>
  <c r="AN21" i="15"/>
  <c r="AM21" i="15"/>
  <c r="AZ20" i="15"/>
  <c r="AY20" i="15"/>
  <c r="AX20" i="15"/>
  <c r="AW20" i="15"/>
  <c r="AV20" i="15"/>
  <c r="AU20" i="15"/>
  <c r="AT20" i="15"/>
  <c r="AS20" i="15"/>
  <c r="AR20" i="15"/>
  <c r="AQ20" i="15"/>
  <c r="AP20" i="15"/>
  <c r="AO20" i="15"/>
  <c r="AN20" i="15"/>
  <c r="AM20" i="15"/>
  <c r="AZ19" i="15"/>
  <c r="AY19" i="15"/>
  <c r="AX19" i="15"/>
  <c r="AW19" i="15"/>
  <c r="AV19" i="15"/>
  <c r="AU19" i="15"/>
  <c r="AT19" i="15"/>
  <c r="AS19" i="15"/>
  <c r="AR19" i="15"/>
  <c r="AQ19" i="15"/>
  <c r="AP19" i="15"/>
  <c r="AO19" i="15"/>
  <c r="AN19" i="15"/>
  <c r="AM19" i="15"/>
  <c r="AZ18" i="15"/>
  <c r="AY18" i="15"/>
  <c r="AX18" i="15"/>
  <c r="AW18" i="15"/>
  <c r="AV18" i="15"/>
  <c r="AU18" i="15"/>
  <c r="AT18" i="15"/>
  <c r="AS18" i="15"/>
  <c r="AR18" i="15"/>
  <c r="AQ18" i="15"/>
  <c r="AP18" i="15"/>
  <c r="AO18" i="15"/>
  <c r="AN18" i="15"/>
  <c r="AM18" i="15"/>
  <c r="AZ17" i="15"/>
  <c r="AY17" i="15"/>
  <c r="AX17" i="15"/>
  <c r="AW17" i="15"/>
  <c r="AV17" i="15"/>
  <c r="AU17" i="15"/>
  <c r="AT17" i="15"/>
  <c r="AS17" i="15"/>
  <c r="AR17" i="15"/>
  <c r="AQ17" i="15"/>
  <c r="AP17" i="15"/>
  <c r="AO17" i="15"/>
  <c r="AN17" i="15"/>
  <c r="AM17" i="15"/>
  <c r="AZ16" i="15"/>
  <c r="AY16" i="15"/>
  <c r="AX16" i="15"/>
  <c r="AW16" i="15"/>
  <c r="AV16" i="15"/>
  <c r="AU16" i="15"/>
  <c r="AT16" i="15"/>
  <c r="AS16" i="15"/>
  <c r="AR16" i="15"/>
  <c r="AQ16" i="15"/>
  <c r="AP16" i="15"/>
  <c r="AO16" i="15"/>
  <c r="AN16" i="15"/>
  <c r="AM16" i="15"/>
  <c r="AZ15" i="15"/>
  <c r="AY15" i="15"/>
  <c r="AX15" i="15"/>
  <c r="AW15" i="15"/>
  <c r="AV15" i="15"/>
  <c r="AU15" i="15"/>
  <c r="AT15" i="15"/>
  <c r="AS15" i="15"/>
  <c r="AR15" i="15"/>
  <c r="AQ15" i="15"/>
  <c r="AP15" i="15"/>
  <c r="AO15" i="15"/>
  <c r="AN15" i="15"/>
  <c r="AM15" i="15"/>
  <c r="AZ14" i="15"/>
  <c r="AY14" i="15"/>
  <c r="AX14" i="15"/>
  <c r="AW14" i="15"/>
  <c r="AV14" i="15"/>
  <c r="AU14" i="15"/>
  <c r="AT14" i="15"/>
  <c r="AS14" i="15"/>
  <c r="AR14" i="15"/>
  <c r="AQ14" i="15"/>
  <c r="AP14" i="15"/>
  <c r="AO14" i="15"/>
  <c r="AN14" i="15"/>
  <c r="AM14" i="15"/>
  <c r="AZ13" i="15"/>
  <c r="AY13" i="15"/>
  <c r="AX13" i="15"/>
  <c r="AW13" i="15"/>
  <c r="AV13" i="15"/>
  <c r="AU13" i="15"/>
  <c r="AT13" i="15"/>
  <c r="AS13" i="15"/>
  <c r="AR13" i="15"/>
  <c r="AQ13" i="15"/>
  <c r="AP13" i="15"/>
  <c r="AO13" i="15"/>
  <c r="AN13" i="15"/>
  <c r="AM13" i="15"/>
  <c r="AZ12" i="15"/>
  <c r="AY12" i="15"/>
  <c r="AX12" i="15"/>
  <c r="AW12" i="15"/>
  <c r="AV12" i="15"/>
  <c r="AU12" i="15"/>
  <c r="AT12" i="15"/>
  <c r="AS12" i="15"/>
  <c r="AR12" i="15"/>
  <c r="AQ12" i="15"/>
  <c r="AP12" i="15"/>
  <c r="AO12" i="15"/>
  <c r="AN12" i="15"/>
  <c r="AM12" i="15"/>
  <c r="AY11" i="15"/>
  <c r="AX11" i="15"/>
  <c r="AW11" i="15"/>
  <c r="AV11" i="15"/>
  <c r="AU11" i="15"/>
  <c r="AT11" i="15"/>
  <c r="AS11" i="15"/>
  <c r="AR11" i="15"/>
  <c r="AQ11" i="15"/>
  <c r="AP11" i="15"/>
  <c r="AO11" i="15"/>
  <c r="AN11" i="15"/>
  <c r="AM11" i="15"/>
  <c r="H11" i="23"/>
  <c r="I11" i="23" s="1"/>
  <c r="V4" i="16" l="1"/>
  <c r="W4" i="16"/>
  <c r="D4" i="33"/>
  <c r="W6" i="32"/>
  <c r="W11" i="33"/>
  <c r="V11" i="33"/>
  <c r="W15" i="33"/>
  <c r="P15" i="33"/>
  <c r="W18" i="33"/>
  <c r="V18" i="33"/>
  <c r="W22" i="33"/>
  <c r="V22" i="33"/>
  <c r="CA7" i="15"/>
  <c r="CM7" i="15"/>
  <c r="CG7" i="15"/>
  <c r="CE7" i="15"/>
  <c r="BX7" i="15"/>
  <c r="BU7" i="15"/>
  <c r="BP7" i="15"/>
  <c r="BO7" i="15"/>
  <c r="Z7" i="15"/>
  <c r="W10" i="33"/>
  <c r="W12" i="33"/>
  <c r="W16" i="33"/>
  <c r="W19" i="33"/>
  <c r="W20" i="33"/>
  <c r="W21" i="33"/>
  <c r="CI7" i="15"/>
  <c r="W23" i="33"/>
  <c r="BU7" i="31"/>
  <c r="CD7" i="31"/>
  <c r="CK7" i="31"/>
  <c r="CE7" i="31"/>
  <c r="W13" i="33"/>
  <c r="BY7" i="31"/>
  <c r="CI7" i="31"/>
  <c r="W17" i="33"/>
  <c r="CM7" i="31"/>
  <c r="BW7" i="31"/>
  <c r="CG7" i="31"/>
  <c r="CO7" i="31"/>
  <c r="BZ7" i="31"/>
  <c r="CJ7" i="31"/>
  <c r="CR7" i="31"/>
  <c r="W8" i="33"/>
  <c r="CB7" i="31"/>
  <c r="CL7" i="31"/>
  <c r="CA7" i="31"/>
  <c r="CQ7" i="31"/>
  <c r="BV7" i="31"/>
  <c r="CN7" i="31"/>
  <c r="BX7" i="31"/>
  <c r="CH7" i="31"/>
  <c r="CP7" i="31"/>
  <c r="W5" i="33"/>
  <c r="X6" i="32"/>
  <c r="BT7" i="15"/>
  <c r="CD7" i="15"/>
  <c r="CO7" i="15"/>
  <c r="BZ7" i="15"/>
  <c r="CH7" i="15"/>
  <c r="BR7" i="15"/>
  <c r="CB7" i="15"/>
  <c r="CJ7" i="15"/>
  <c r="BS7" i="15"/>
  <c r="BN7" i="15"/>
  <c r="BW7" i="15"/>
  <c r="CF7" i="15"/>
  <c r="CN7" i="15"/>
  <c r="CL7" i="15"/>
  <c r="BF10" i="15"/>
  <c r="BH8" i="15"/>
  <c r="BQ7" i="15"/>
  <c r="CC7" i="15"/>
  <c r="CK7" i="15"/>
  <c r="W25" i="33"/>
  <c r="V25" i="33"/>
  <c r="W7" i="33"/>
  <c r="K1" i="15"/>
  <c r="AI7" i="15"/>
  <c r="W24" i="33"/>
  <c r="Y6" i="32"/>
  <c r="BI21" i="31"/>
  <c r="BI17" i="31"/>
  <c r="BI13" i="31"/>
  <c r="BO13" i="31"/>
  <c r="BS13" i="31"/>
  <c r="BQ13" i="31"/>
  <c r="BI24" i="31"/>
  <c r="BQ24" i="31"/>
  <c r="BS24" i="31"/>
  <c r="BK24" i="31"/>
  <c r="BO24" i="31"/>
  <c r="BI23" i="31"/>
  <c r="BS23" i="31"/>
  <c r="BQ23" i="31"/>
  <c r="BO23" i="31"/>
  <c r="BK23" i="31"/>
  <c r="BI22" i="31"/>
  <c r="BK22" i="31"/>
  <c r="BQ22" i="31"/>
  <c r="BS22" i="31"/>
  <c r="BO22" i="31"/>
  <c r="BS21" i="31"/>
  <c r="BO21" i="31"/>
  <c r="BK21" i="31"/>
  <c r="BQ21" i="31"/>
  <c r="BI20" i="31"/>
  <c r="BO20" i="31"/>
  <c r="BQ20" i="31"/>
  <c r="BK20" i="31"/>
  <c r="BS20" i="31"/>
  <c r="BO19" i="31"/>
  <c r="BQ19" i="31"/>
  <c r="BI19" i="31"/>
  <c r="BK19" i="31"/>
  <c r="BS19" i="31"/>
  <c r="BI18" i="31"/>
  <c r="BO18" i="31"/>
  <c r="BQ18" i="31"/>
  <c r="BK18" i="31"/>
  <c r="BS18" i="31"/>
  <c r="BK17" i="31"/>
  <c r="BS17" i="31"/>
  <c r="BQ17" i="31"/>
  <c r="BO17" i="31"/>
  <c r="BI16" i="31"/>
  <c r="BS16" i="31"/>
  <c r="BO16" i="31"/>
  <c r="BQ16" i="31"/>
  <c r="BK16" i="31"/>
  <c r="BI15" i="31"/>
  <c r="BS15" i="31"/>
  <c r="BO15" i="31"/>
  <c r="BQ15" i="31"/>
  <c r="BK15" i="31"/>
  <c r="K1" i="31"/>
  <c r="BK14" i="31"/>
  <c r="BI14" i="31"/>
  <c r="BS14" i="31"/>
  <c r="BQ14" i="31"/>
  <c r="BO14" i="31"/>
  <c r="AA7" i="31"/>
  <c r="R28" i="11" s="1"/>
  <c r="AD7" i="31"/>
  <c r="U28" i="11" s="1"/>
  <c r="AC7" i="31"/>
  <c r="T28" i="11" s="1"/>
  <c r="AB7" i="31"/>
  <c r="S28" i="11" s="1"/>
  <c r="Z20" i="19"/>
  <c r="Z19" i="19"/>
  <c r="Z17" i="19"/>
  <c r="Z15" i="19"/>
  <c r="Z14" i="19"/>
  <c r="Z12" i="19"/>
  <c r="Z11" i="19"/>
  <c r="Z28" i="19"/>
  <c r="W18" i="19"/>
  <c r="V18" i="19"/>
  <c r="J2" i="19"/>
  <c r="U18" i="19"/>
  <c r="U17" i="19"/>
  <c r="U15" i="19"/>
  <c r="U14" i="19"/>
  <c r="U11" i="19"/>
  <c r="AM17" i="19"/>
  <c r="AM12" i="19"/>
  <c r="AM15" i="19"/>
  <c r="AD15" i="19"/>
  <c r="AD14" i="19"/>
  <c r="AD11" i="19"/>
  <c r="AC28" i="19"/>
  <c r="AC21" i="19"/>
  <c r="AC20" i="19"/>
  <c r="AC19" i="19"/>
  <c r="AC18" i="19"/>
  <c r="AC17" i="19"/>
  <c r="AC15" i="19"/>
  <c r="AC14" i="19"/>
  <c r="AC12" i="19"/>
  <c r="AC11" i="19"/>
  <c r="BB26" i="31"/>
  <c r="BB25" i="31"/>
  <c r="AN25" i="31"/>
  <c r="K3" i="31"/>
  <c r="AG51" i="5"/>
  <c r="AG38" i="5"/>
  <c r="AG19" i="5"/>
  <c r="AG11" i="5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D6" i="7"/>
  <c r="E6" i="7"/>
  <c r="F6" i="7"/>
  <c r="G6" i="7"/>
  <c r="H6" i="7"/>
  <c r="I6" i="7"/>
  <c r="J6" i="7"/>
  <c r="K6" i="7"/>
  <c r="L6" i="7"/>
  <c r="M6" i="7"/>
  <c r="N6" i="7"/>
  <c r="O6" i="7"/>
  <c r="P6" i="7"/>
  <c r="C6" i="7"/>
  <c r="AB64" i="5"/>
  <c r="AB65" i="5"/>
  <c r="AB66" i="5"/>
  <c r="AB67" i="5"/>
  <c r="AB63" i="5"/>
  <c r="AB68" i="5"/>
  <c r="AB69" i="5"/>
  <c r="AB70" i="5"/>
  <c r="AB71" i="5"/>
  <c r="AB72" i="5"/>
  <c r="AB73" i="5"/>
  <c r="AB74" i="5"/>
  <c r="AJ11" i="5"/>
  <c r="M2" i="5"/>
  <c r="AA30" i="25"/>
  <c r="AO11" i="25"/>
  <c r="AF11" i="25"/>
  <c r="AW33" i="25"/>
  <c r="AA31" i="25"/>
  <c r="AA12" i="25"/>
  <c r="AA13" i="25"/>
  <c r="AA14" i="25"/>
  <c r="AA15" i="25"/>
  <c r="AA16" i="25"/>
  <c r="AA17" i="25"/>
  <c r="AA18" i="25"/>
  <c r="AA19" i="25"/>
  <c r="AA20" i="25"/>
  <c r="AA21" i="25"/>
  <c r="AA22" i="25"/>
  <c r="AA23" i="25"/>
  <c r="AA24" i="25"/>
  <c r="AA25" i="25"/>
  <c r="AA26" i="25"/>
  <c r="AA27" i="25"/>
  <c r="AA28" i="25"/>
  <c r="AA29" i="25"/>
  <c r="AA32" i="25"/>
  <c r="AA33" i="25"/>
  <c r="AA11" i="25"/>
  <c r="L2" i="25"/>
  <c r="AI12" i="25"/>
  <c r="AI13" i="25"/>
  <c r="AI14" i="25"/>
  <c r="AI15" i="25"/>
  <c r="AI16" i="25"/>
  <c r="AI17" i="25"/>
  <c r="AI18" i="25"/>
  <c r="AI19" i="25"/>
  <c r="AI20" i="25"/>
  <c r="AI21" i="25"/>
  <c r="AI22" i="25"/>
  <c r="AI23" i="25"/>
  <c r="AI24" i="25"/>
  <c r="AI25" i="25"/>
  <c r="AI26" i="25"/>
  <c r="AI11" i="25"/>
  <c r="V11" i="19"/>
  <c r="BF11" i="19"/>
  <c r="BE12" i="19"/>
  <c r="AS7" i="19"/>
  <c r="AG11" i="31"/>
  <c r="K3" i="15" l="1"/>
  <c r="L1" i="25"/>
  <c r="D5" i="21"/>
  <c r="E5" i="21"/>
  <c r="F5" i="21"/>
  <c r="G5" i="21"/>
  <c r="H5" i="21"/>
  <c r="I5" i="21"/>
  <c r="J5" i="21"/>
  <c r="K5" i="21"/>
  <c r="L5" i="21"/>
  <c r="M5" i="21"/>
  <c r="E4" i="21"/>
  <c r="F4" i="21"/>
  <c r="G4" i="21"/>
  <c r="H4" i="21"/>
  <c r="I4" i="21"/>
  <c r="J4" i="21"/>
  <c r="K4" i="21"/>
  <c r="L4" i="21"/>
  <c r="M4" i="21"/>
  <c r="D4" i="21"/>
  <c r="D7" i="21"/>
  <c r="E7" i="21"/>
  <c r="F7" i="21"/>
  <c r="G7" i="21"/>
  <c r="H7" i="21"/>
  <c r="I7" i="21"/>
  <c r="J7" i="21"/>
  <c r="K7" i="21"/>
  <c r="L7" i="21"/>
  <c r="M7" i="21"/>
  <c r="E6" i="21"/>
  <c r="F6" i="21"/>
  <c r="G6" i="21"/>
  <c r="H6" i="21"/>
  <c r="I6" i="21"/>
  <c r="J6" i="21"/>
  <c r="K6" i="21"/>
  <c r="L6" i="21"/>
  <c r="M6" i="21"/>
  <c r="D6" i="21"/>
  <c r="C9" i="20"/>
  <c r="D9" i="20"/>
  <c r="E9" i="20"/>
  <c r="F9" i="20"/>
  <c r="G9" i="20"/>
  <c r="H9" i="20"/>
  <c r="I9" i="20"/>
  <c r="J9" i="20"/>
  <c r="K9" i="20"/>
  <c r="L9" i="20"/>
  <c r="D8" i="20"/>
  <c r="E8" i="20"/>
  <c r="F8" i="20"/>
  <c r="G8" i="20"/>
  <c r="H8" i="20"/>
  <c r="I8" i="20"/>
  <c r="J8" i="20"/>
  <c r="K8" i="20"/>
  <c r="L8" i="20"/>
  <c r="C8" i="20"/>
  <c r="B8" i="20"/>
  <c r="A9" i="20"/>
  <c r="C7" i="21" s="1"/>
  <c r="A8" i="20"/>
  <c r="C6" i="21" s="1"/>
  <c r="AV11" i="19"/>
  <c r="AW11" i="19"/>
  <c r="AX11" i="19"/>
  <c r="AY11" i="19"/>
  <c r="AZ11" i="19"/>
  <c r="AV12" i="19"/>
  <c r="AW12" i="19"/>
  <c r="AX12" i="19"/>
  <c r="AY12" i="19"/>
  <c r="AZ12" i="19"/>
  <c r="AV13" i="19"/>
  <c r="AW13" i="19"/>
  <c r="AX13" i="19"/>
  <c r="AY13" i="19"/>
  <c r="AZ13" i="19"/>
  <c r="BE15" i="19"/>
  <c r="BE16" i="19"/>
  <c r="BE17" i="19"/>
  <c r="BE18" i="19"/>
  <c r="BE19" i="19"/>
  <c r="BE20" i="19"/>
  <c r="BE21" i="19"/>
  <c r="BE22" i="19"/>
  <c r="BE23" i="19"/>
  <c r="BE24" i="19"/>
  <c r="BE25" i="19"/>
  <c r="BE26" i="19"/>
  <c r="BE27" i="19"/>
  <c r="BE28" i="19"/>
  <c r="BE14" i="19"/>
  <c r="N7" i="21" l="1"/>
  <c r="N6" i="21"/>
  <c r="M9" i="20"/>
  <c r="M8" i="20"/>
  <c r="O9" i="20" l="1"/>
  <c r="N9" i="20"/>
  <c r="O8" i="20"/>
  <c r="N8" i="20"/>
  <c r="L2378" i="22"/>
  <c r="L2453" i="22"/>
  <c r="L2441" i="22"/>
  <c r="L2419" i="22"/>
  <c r="L2410" i="22"/>
  <c r="L2409" i="22"/>
  <c r="L2338" i="22"/>
  <c r="L2408" i="22"/>
  <c r="L2333" i="22"/>
  <c r="L2399" i="22"/>
  <c r="L2446" i="22"/>
  <c r="L2370" i="22"/>
  <c r="L2413" i="22"/>
  <c r="L2294" i="22"/>
  <c r="L2354" i="22"/>
  <c r="L2356" i="22"/>
  <c r="L2292" i="22"/>
  <c r="L2371" i="22"/>
  <c r="L2307" i="22"/>
  <c r="L2134" i="22"/>
  <c r="L2377" i="22"/>
  <c r="L2313" i="22"/>
  <c r="L2344" i="22"/>
  <c r="L2271" i="22"/>
  <c r="L2303" i="22"/>
  <c r="L2160" i="22"/>
  <c r="L2269" i="22"/>
  <c r="L2205" i="22"/>
  <c r="L2220" i="22"/>
  <c r="L2114" i="22"/>
  <c r="L2227" i="22"/>
  <c r="L2144" i="22"/>
  <c r="L2242" i="22"/>
  <c r="L2162" i="22"/>
  <c r="L2186" i="22"/>
  <c r="L2224" i="22"/>
  <c r="L2148" i="22"/>
  <c r="L2199" i="22"/>
  <c r="L2159" i="22"/>
  <c r="L2190" i="22"/>
  <c r="L2102" i="22"/>
  <c r="L2157" i="22"/>
  <c r="L2086" i="22"/>
  <c r="L2090" i="22"/>
  <c r="L2091" i="22"/>
  <c r="L2087" i="22"/>
  <c r="L1996" i="22"/>
  <c r="L2085" i="22"/>
  <c r="L2116" i="22"/>
  <c r="L2044" i="22"/>
  <c r="L2050" i="22"/>
  <c r="L2019" i="22"/>
  <c r="L2026" i="22"/>
  <c r="L2065" i="22"/>
  <c r="L2001" i="22"/>
  <c r="L2008" i="22"/>
  <c r="L2039" i="22"/>
  <c r="L2046" i="22"/>
  <c r="L1982" i="22"/>
  <c r="L1989" i="22"/>
  <c r="L2176" i="22"/>
  <c r="L2104" i="22"/>
  <c r="L2028" i="22"/>
  <c r="L2055" i="22"/>
  <c r="L2451" i="22"/>
  <c r="L2252" i="22"/>
  <c r="L2300" i="22"/>
  <c r="L2096" i="22"/>
  <c r="L2228" i="22"/>
  <c r="L2232" i="22"/>
  <c r="L2112" i="22"/>
  <c r="L2048" i="22"/>
  <c r="L2073" i="22"/>
  <c r="L1997" i="22"/>
  <c r="L2454" i="22"/>
  <c r="L2445" i="22"/>
  <c r="L2431" i="22"/>
  <c r="L2435" i="22"/>
  <c r="L2402" i="22"/>
  <c r="L2401" i="22"/>
  <c r="L2326" i="22"/>
  <c r="L2400" i="22"/>
  <c r="L2314" i="22"/>
  <c r="L2383" i="22"/>
  <c r="L2438" i="22"/>
  <c r="L2360" i="22"/>
  <c r="L2405" i="22"/>
  <c r="L2249" i="22"/>
  <c r="L2334" i="22"/>
  <c r="L2348" i="22"/>
  <c r="L2286" i="22"/>
  <c r="L2363" i="22"/>
  <c r="L2299" i="22"/>
  <c r="L2270" i="22"/>
  <c r="L2369" i="22"/>
  <c r="L2305" i="22"/>
  <c r="L2336" i="22"/>
  <c r="L2254" i="22"/>
  <c r="L2295" i="22"/>
  <c r="L2272" i="22"/>
  <c r="L2261" i="22"/>
  <c r="L2197" i="22"/>
  <c r="L2212" i="22"/>
  <c r="L2283" i="22"/>
  <c r="L2219" i="22"/>
  <c r="L2075" i="22"/>
  <c r="L2234" i="22"/>
  <c r="L2113" i="22"/>
  <c r="L2169" i="22"/>
  <c r="L2216" i="22"/>
  <c r="L2131" i="22"/>
  <c r="L2187" i="22"/>
  <c r="L2151" i="22"/>
  <c r="L2182" i="22"/>
  <c r="L2099" i="22"/>
  <c r="L2149" i="22"/>
  <c r="L2083" i="22"/>
  <c r="L2080" i="22"/>
  <c r="L2143" i="22"/>
  <c r="L2079" i="22"/>
  <c r="L2141" i="22"/>
  <c r="L2077" i="22"/>
  <c r="L2108" i="22"/>
  <c r="L1980" i="22"/>
  <c r="L2020" i="22"/>
  <c r="L2011" i="22"/>
  <c r="L2018" i="22"/>
  <c r="L2057" i="22"/>
  <c r="L1993" i="22"/>
  <c r="L2000" i="22"/>
  <c r="L2031" i="22"/>
  <c r="L2038" i="22"/>
  <c r="L2045" i="22"/>
  <c r="L1981" i="22"/>
  <c r="L2426" i="22"/>
  <c r="L2376" i="22"/>
  <c r="L2325" i="22"/>
  <c r="L2198" i="22"/>
  <c r="L2319" i="22"/>
  <c r="L2161" i="22"/>
  <c r="L2258" i="22"/>
  <c r="L2129" i="22"/>
  <c r="L2103" i="22"/>
  <c r="L2035" i="22"/>
  <c r="L1998" i="22"/>
  <c r="L2447" i="22"/>
  <c r="L2359" i="22"/>
  <c r="L2306" i="22"/>
  <c r="L2315" i="22"/>
  <c r="L2288" i="22"/>
  <c r="L2235" i="22"/>
  <c r="L2163" i="22"/>
  <c r="L2012" i="22"/>
  <c r="L2124" i="22"/>
  <c r="L2016" i="22"/>
  <c r="L2444" i="22"/>
  <c r="L2437" i="22"/>
  <c r="L2427" i="22"/>
  <c r="L2381" i="22"/>
  <c r="L2394" i="22"/>
  <c r="L2393" i="22"/>
  <c r="L2293" i="22"/>
  <c r="L2392" i="22"/>
  <c r="L2302" i="22"/>
  <c r="L2366" i="22"/>
  <c r="L2430" i="22"/>
  <c r="L2330" i="22"/>
  <c r="L2397" i="22"/>
  <c r="L2420" i="22"/>
  <c r="L2301" i="22"/>
  <c r="L2340" i="22"/>
  <c r="L2276" i="22"/>
  <c r="L2355" i="22"/>
  <c r="L2291" i="22"/>
  <c r="L2260" i="22"/>
  <c r="L2361" i="22"/>
  <c r="L2297" i="22"/>
  <c r="L2328" i="22"/>
  <c r="L2238" i="22"/>
  <c r="L2278" i="22"/>
  <c r="L2255" i="22"/>
  <c r="L2253" i="22"/>
  <c r="L2188" i="22"/>
  <c r="L2204" i="22"/>
  <c r="L2275" i="22"/>
  <c r="L2211" i="22"/>
  <c r="L2290" i="22"/>
  <c r="L2226" i="22"/>
  <c r="L2098" i="22"/>
  <c r="L2156" i="22"/>
  <c r="L2208" i="22"/>
  <c r="L2097" i="22"/>
  <c r="L2170" i="22"/>
  <c r="L2142" i="22"/>
  <c r="L2174" i="22"/>
  <c r="L2082" i="22"/>
  <c r="L2136" i="22"/>
  <c r="L2074" i="22"/>
  <c r="L2070" i="22"/>
  <c r="L2135" i="22"/>
  <c r="L2061" i="22"/>
  <c r="L2133" i="22"/>
  <c r="L2072" i="22"/>
  <c r="L2100" i="22"/>
  <c r="L2066" i="22"/>
  <c r="L2067" i="22"/>
  <c r="L2003" i="22"/>
  <c r="L2010" i="22"/>
  <c r="L2049" i="22"/>
  <c r="L1985" i="22"/>
  <c r="L1992" i="22"/>
  <c r="L2023" i="22"/>
  <c r="L2030" i="22"/>
  <c r="L2037" i="22"/>
  <c r="L2428" i="22"/>
  <c r="L2298" i="22"/>
  <c r="L2362" i="22"/>
  <c r="L2424" i="22"/>
  <c r="L2429" i="22"/>
  <c r="L2387" i="22"/>
  <c r="L2247" i="22"/>
  <c r="L2221" i="22"/>
  <c r="L2209" i="22"/>
  <c r="L2088" i="22"/>
  <c r="L2058" i="22"/>
  <c r="L2042" i="22"/>
  <c r="L1991" i="22"/>
  <c r="L2439" i="22"/>
  <c r="L2407" i="22"/>
  <c r="L2364" i="22"/>
  <c r="L2321" i="22"/>
  <c r="L2213" i="22"/>
  <c r="L2201" i="22"/>
  <c r="L2165" i="22"/>
  <c r="L2093" i="22"/>
  <c r="L2034" i="22"/>
  <c r="L1983" i="22"/>
  <c r="L2433" i="22"/>
  <c r="L2395" i="22"/>
  <c r="L2368" i="22"/>
  <c r="L2310" i="22"/>
  <c r="L2375" i="22"/>
  <c r="L2389" i="22"/>
  <c r="L2287" i="22"/>
  <c r="L2391" i="22"/>
  <c r="L2279" i="22"/>
  <c r="L2349" i="22"/>
  <c r="L2422" i="22"/>
  <c r="L2318" i="22"/>
  <c r="L2384" i="22"/>
  <c r="L2412" i="22"/>
  <c r="L2214" i="22"/>
  <c r="L2332" i="22"/>
  <c r="L2273" i="22"/>
  <c r="L2347" i="22"/>
  <c r="L2280" i="22"/>
  <c r="L2257" i="22"/>
  <c r="L2353" i="22"/>
  <c r="L2284" i="22"/>
  <c r="L2320" i="22"/>
  <c r="L2343" i="22"/>
  <c r="L2268" i="22"/>
  <c r="L2222" i="22"/>
  <c r="L2245" i="22"/>
  <c r="L2184" i="22"/>
  <c r="L2196" i="22"/>
  <c r="L2267" i="22"/>
  <c r="L2203" i="22"/>
  <c r="L2282" i="22"/>
  <c r="L2218" i="22"/>
  <c r="L2233" i="22"/>
  <c r="L2152" i="22"/>
  <c r="L2200" i="22"/>
  <c r="L2239" i="22"/>
  <c r="L2153" i="22"/>
  <c r="L2139" i="22"/>
  <c r="L2166" i="22"/>
  <c r="L2064" i="22"/>
  <c r="L2126" i="22"/>
  <c r="L2147" i="22"/>
  <c r="L2145" i="22"/>
  <c r="L2127" i="22"/>
  <c r="L2004" i="22"/>
  <c r="L2125" i="22"/>
  <c r="L2062" i="22"/>
  <c r="L2092" i="22"/>
  <c r="L2056" i="22"/>
  <c r="L2059" i="22"/>
  <c r="L1995" i="22"/>
  <c r="L2002" i="22"/>
  <c r="L2041" i="22"/>
  <c r="L1977" i="22"/>
  <c r="L1984" i="22"/>
  <c r="L2015" i="22"/>
  <c r="L2022" i="22"/>
  <c r="L2029" i="22"/>
  <c r="L2351" i="22"/>
  <c r="L2415" i="22"/>
  <c r="L2372" i="22"/>
  <c r="L2130" i="22"/>
  <c r="L2230" i="22"/>
  <c r="L2243" i="22"/>
  <c r="L2240" i="22"/>
  <c r="L2175" i="22"/>
  <c r="L2089" i="22"/>
  <c r="L2132" i="22"/>
  <c r="L2024" i="22"/>
  <c r="L2418" i="22"/>
  <c r="L2373" i="22"/>
  <c r="L2379" i="22"/>
  <c r="L2194" i="22"/>
  <c r="L2155" i="22"/>
  <c r="L2054" i="22"/>
  <c r="L2095" i="22"/>
  <c r="L2027" i="22"/>
  <c r="L1990" i="22"/>
  <c r="L2443" i="22"/>
  <c r="L2403" i="22"/>
  <c r="L2452" i="22"/>
  <c r="L2450" i="22"/>
  <c r="L2442" i="22"/>
  <c r="L2358" i="22"/>
  <c r="L2382" i="22"/>
  <c r="L2440" i="22"/>
  <c r="L2390" i="22"/>
  <c r="L2241" i="22"/>
  <c r="L2346" i="22"/>
  <c r="L2414" i="22"/>
  <c r="L2289" i="22"/>
  <c r="L2367" i="22"/>
  <c r="L2404" i="22"/>
  <c r="L2388" i="22"/>
  <c r="L2324" i="22"/>
  <c r="L2256" i="22"/>
  <c r="L2339" i="22"/>
  <c r="L2263" i="22"/>
  <c r="L2244" i="22"/>
  <c r="L2345" i="22"/>
  <c r="L2281" i="22"/>
  <c r="L2312" i="22"/>
  <c r="L2335" i="22"/>
  <c r="L2265" i="22"/>
  <c r="L2115" i="22"/>
  <c r="L2237" i="22"/>
  <c r="L2171" i="22"/>
  <c r="L2195" i="22"/>
  <c r="L2259" i="22"/>
  <c r="L2185" i="22"/>
  <c r="L2274" i="22"/>
  <c r="L2210" i="22"/>
  <c r="L2225" i="22"/>
  <c r="L2146" i="22"/>
  <c r="L2193" i="22"/>
  <c r="L2231" i="22"/>
  <c r="L2191" i="22"/>
  <c r="L2122" i="22"/>
  <c r="L2158" i="22"/>
  <c r="L2189" i="22"/>
  <c r="L2123" i="22"/>
  <c r="L2137" i="22"/>
  <c r="L2138" i="22"/>
  <c r="L2119" i="22"/>
  <c r="L2078" i="22"/>
  <c r="L2117" i="22"/>
  <c r="L1988" i="22"/>
  <c r="L2084" i="22"/>
  <c r="L2036" i="22"/>
  <c r="L2051" i="22"/>
  <c r="L1987" i="22"/>
  <c r="L1994" i="22"/>
  <c r="L2033" i="22"/>
  <c r="L2040" i="22"/>
  <c r="L2071" i="22"/>
  <c r="L2007" i="22"/>
  <c r="L2014" i="22"/>
  <c r="L2021" i="22"/>
  <c r="L2448" i="22"/>
  <c r="L2398" i="22"/>
  <c r="L2374" i="22"/>
  <c r="L2323" i="22"/>
  <c r="L2296" i="22"/>
  <c r="L2236" i="22"/>
  <c r="L2192" i="22"/>
  <c r="L2173" i="22"/>
  <c r="L2101" i="22"/>
  <c r="L1978" i="22"/>
  <c r="L2005" i="22"/>
  <c r="L2417" i="22"/>
  <c r="L2352" i="22"/>
  <c r="L2421" i="22"/>
  <c r="L2385" i="22"/>
  <c r="L2277" i="22"/>
  <c r="L2118" i="22"/>
  <c r="L2179" i="22"/>
  <c r="L2207" i="22"/>
  <c r="L2107" i="22"/>
  <c r="L2052" i="22"/>
  <c r="L2009" i="22"/>
  <c r="L2436" i="22"/>
  <c r="L2341" i="22"/>
  <c r="L2425" i="22"/>
  <c r="L2449" i="22"/>
  <c r="L2434" i="22"/>
  <c r="L2317" i="22"/>
  <c r="L2365" i="22"/>
  <c r="L2432" i="22"/>
  <c r="L2386" i="22"/>
  <c r="L2423" i="22"/>
  <c r="L2342" i="22"/>
  <c r="L2406" i="22"/>
  <c r="L2262" i="22"/>
  <c r="L2350" i="22"/>
  <c r="L2396" i="22"/>
  <c r="L2380" i="22"/>
  <c r="L2316" i="22"/>
  <c r="L2206" i="22"/>
  <c r="L2331" i="22"/>
  <c r="L2246" i="22"/>
  <c r="L2164" i="22"/>
  <c r="L2337" i="22"/>
  <c r="L2264" i="22"/>
  <c r="L2304" i="22"/>
  <c r="L2327" i="22"/>
  <c r="L2248" i="22"/>
  <c r="L2081" i="22"/>
  <c r="L2229" i="22"/>
  <c r="L2154" i="22"/>
  <c r="L2178" i="22"/>
  <c r="L2251" i="22"/>
  <c r="L2172" i="22"/>
  <c r="L2266" i="22"/>
  <c r="L2202" i="22"/>
  <c r="L2217" i="22"/>
  <c r="L2128" i="22"/>
  <c r="L2180" i="22"/>
  <c r="L2223" i="22"/>
  <c r="L2183" i="22"/>
  <c r="L2105" i="22"/>
  <c r="L2150" i="22"/>
  <c r="L2181" i="22"/>
  <c r="L2106" i="22"/>
  <c r="L2120" i="22"/>
  <c r="L2121" i="22"/>
  <c r="L2111" i="22"/>
  <c r="L2068" i="22"/>
  <c r="L2109" i="22"/>
  <c r="L2140" i="22"/>
  <c r="L2076" i="22"/>
  <c r="L2053" i="22"/>
  <c r="L2043" i="22"/>
  <c r="L1979" i="22"/>
  <c r="L1986" i="22"/>
  <c r="L2025" i="22"/>
  <c r="L2032" i="22"/>
  <c r="L2063" i="22"/>
  <c r="L1999" i="22"/>
  <c r="L2006" i="22"/>
  <c r="L2013" i="22"/>
  <c r="L2322" i="22"/>
  <c r="L2309" i="22"/>
  <c r="L2308" i="22"/>
  <c r="L2329" i="22"/>
  <c r="L2285" i="22"/>
  <c r="L2168" i="22"/>
  <c r="L2215" i="22"/>
  <c r="L2110" i="22"/>
  <c r="L2069" i="22"/>
  <c r="L2017" i="22"/>
  <c r="L2411" i="22"/>
  <c r="L2416" i="22"/>
  <c r="L2357" i="22"/>
  <c r="L2177" i="22"/>
  <c r="L2311" i="22"/>
  <c r="L2250" i="22"/>
  <c r="L2167" i="22"/>
  <c r="L2094" i="22"/>
  <c r="L2060" i="22"/>
  <c r="L2047" i="22"/>
  <c r="O3" i="32" l="1"/>
  <c r="L1717" i="22"/>
  <c r="L1718" i="22"/>
  <c r="AJ7" i="31" l="1"/>
  <c r="AG2" i="31" s="1"/>
  <c r="BB12" i="31"/>
  <c r="BA12" i="31"/>
  <c r="AZ12" i="31"/>
  <c r="AY12" i="31"/>
  <c r="AX12" i="31"/>
  <c r="AW12" i="31"/>
  <c r="AV12" i="31"/>
  <c r="AU12" i="31"/>
  <c r="AT12" i="31"/>
  <c r="AS12" i="31"/>
  <c r="AR12" i="31"/>
  <c r="AQ12" i="31"/>
  <c r="AP12" i="31"/>
  <c r="AO12" i="31"/>
  <c r="AN12" i="31"/>
  <c r="AG12" i="31"/>
  <c r="BB11" i="31"/>
  <c r="BA11" i="31"/>
  <c r="AZ11" i="31"/>
  <c r="AY11" i="31"/>
  <c r="AX11" i="31"/>
  <c r="AW11" i="31"/>
  <c r="AV11" i="31"/>
  <c r="AU11" i="31"/>
  <c r="AT11" i="31"/>
  <c r="AS11" i="31"/>
  <c r="AR11" i="31"/>
  <c r="AQ11" i="31"/>
  <c r="AP11" i="31"/>
  <c r="AO11" i="31"/>
  <c r="AN11" i="31"/>
  <c r="BP11" i="19"/>
  <c r="BM10" i="19"/>
  <c r="BM11" i="19"/>
  <c r="BM12" i="19"/>
  <c r="BN12" i="19"/>
  <c r="BH10" i="19"/>
  <c r="BI10" i="19"/>
  <c r="BJ10" i="19"/>
  <c r="BK10" i="19"/>
  <c r="BL10" i="19"/>
  <c r="BH11" i="19"/>
  <c r="BI11" i="19"/>
  <c r="BJ11" i="19"/>
  <c r="BK11" i="19"/>
  <c r="BL11" i="19"/>
  <c r="BH12" i="19"/>
  <c r="BI12" i="19"/>
  <c r="BJ12" i="19"/>
  <c r="BK12" i="19"/>
  <c r="BL12" i="19"/>
  <c r="BH13" i="19"/>
  <c r="BI13" i="19"/>
  <c r="BJ13" i="19"/>
  <c r="BK13" i="19"/>
  <c r="BL13" i="19"/>
  <c r="AU7" i="19"/>
  <c r="AO7" i="19"/>
  <c r="AE11" i="19"/>
  <c r="AF11" i="19"/>
  <c r="AG11" i="19"/>
  <c r="AH11" i="19"/>
  <c r="AI11" i="19"/>
  <c r="AJ11" i="19"/>
  <c r="AK11" i="19"/>
  <c r="AL11" i="19"/>
  <c r="AM11" i="19"/>
  <c r="AD12" i="19"/>
  <c r="AE12" i="19"/>
  <c r="AF12" i="19"/>
  <c r="AG12" i="19"/>
  <c r="AH12" i="19"/>
  <c r="AI12" i="19"/>
  <c r="AJ12" i="19"/>
  <c r="AK12" i="19"/>
  <c r="AL12" i="19"/>
  <c r="AD13" i="19"/>
  <c r="AE13" i="19"/>
  <c r="AF13" i="19"/>
  <c r="AG13" i="19"/>
  <c r="AH13" i="19"/>
  <c r="AI13" i="19"/>
  <c r="AJ13" i="19"/>
  <c r="AK13" i="19"/>
  <c r="AL13" i="19"/>
  <c r="AM13" i="19"/>
  <c r="BI11" i="31" l="1"/>
  <c r="BI12" i="31"/>
  <c r="BO12" i="31"/>
  <c r="BS12" i="31"/>
  <c r="BQ12" i="31"/>
  <c r="BO11" i="31"/>
  <c r="BQ11" i="31"/>
  <c r="BS11" i="31"/>
  <c r="I19" i="11"/>
  <c r="CB12" i="19"/>
  <c r="CA12" i="19"/>
  <c r="BZ12" i="19"/>
  <c r="BY12" i="19"/>
  <c r="BX12" i="19"/>
  <c r="BW12" i="19"/>
  <c r="BV12" i="19"/>
  <c r="BU12" i="19"/>
  <c r="BT12" i="19"/>
  <c r="BS12" i="19"/>
  <c r="BR12" i="19"/>
  <c r="BQ12" i="19"/>
  <c r="BP12" i="19"/>
  <c r="BO12" i="19"/>
  <c r="BG12" i="19"/>
  <c r="BF12" i="19"/>
  <c r="BD12" i="19"/>
  <c r="BC12" i="19"/>
  <c r="BA12" i="19"/>
  <c r="W12" i="19"/>
  <c r="V12" i="19"/>
  <c r="U12" i="19"/>
  <c r="CB11" i="19"/>
  <c r="CA11" i="19"/>
  <c r="BZ11" i="19"/>
  <c r="BY11" i="19"/>
  <c r="BX11" i="19"/>
  <c r="BW11" i="19"/>
  <c r="BV11" i="19"/>
  <c r="BU11" i="19"/>
  <c r="BT11" i="19"/>
  <c r="BS11" i="19"/>
  <c r="BR11" i="19"/>
  <c r="BQ11" i="19"/>
  <c r="BO11" i="19"/>
  <c r="BN11" i="19"/>
  <c r="BG11" i="19"/>
  <c r="BE11" i="19"/>
  <c r="BD11" i="19"/>
  <c r="BC11" i="19"/>
  <c r="BA11" i="19"/>
  <c r="W11" i="19"/>
  <c r="CB10" i="19"/>
  <c r="CA10" i="19"/>
  <c r="BZ10" i="19"/>
  <c r="BY10" i="19"/>
  <c r="BX10" i="19"/>
  <c r="BW10" i="19"/>
  <c r="BV10" i="19"/>
  <c r="BU10" i="19"/>
  <c r="BT10" i="19"/>
  <c r="BS10" i="19"/>
  <c r="BR10" i="19"/>
  <c r="BQ10" i="19"/>
  <c r="BP10" i="19"/>
  <c r="BO10" i="19"/>
  <c r="BN10" i="19"/>
  <c r="BG10" i="19"/>
  <c r="BF10" i="19"/>
  <c r="BE10" i="19"/>
  <c r="BD10" i="19"/>
  <c r="BB10" i="19"/>
  <c r="BA10" i="19"/>
  <c r="BE7" i="19" l="1"/>
  <c r="CA7" i="19"/>
  <c r="H19" i="11" l="1"/>
  <c r="BB27" i="31"/>
  <c r="BB28" i="31"/>
  <c r="BB29" i="31"/>
  <c r="BB30" i="31"/>
  <c r="BB31" i="31"/>
  <c r="BB32" i="31"/>
  <c r="BA25" i="31"/>
  <c r="L1724" i="22"/>
  <c r="L1620" i="22"/>
  <c r="L1489" i="22"/>
  <c r="L1205" i="22"/>
  <c r="L1254" i="22"/>
  <c r="L1567" i="22"/>
  <c r="L1456" i="22"/>
  <c r="L1250" i="22"/>
  <c r="L1374" i="22"/>
  <c r="L1743" i="22"/>
  <c r="L1265" i="22"/>
  <c r="L1889" i="22"/>
  <c r="L1284" i="22"/>
  <c r="L1609" i="22"/>
  <c r="L1904" i="22"/>
  <c r="L1459" i="22"/>
  <c r="L1242" i="22"/>
  <c r="L1341" i="22"/>
  <c r="L1608" i="22"/>
  <c r="L1305" i="22"/>
  <c r="L1434" i="22"/>
  <c r="L1907" i="22"/>
  <c r="L1354" i="22"/>
  <c r="L1363" i="22"/>
  <c r="L1293" i="22"/>
  <c r="L1824" i="22"/>
  <c r="L1281" i="22"/>
  <c r="L1947" i="22"/>
  <c r="L1559" i="22"/>
  <c r="L1465" i="22"/>
  <c r="L1425" i="22"/>
  <c r="L1648" i="22"/>
  <c r="L1771" i="22"/>
  <c r="L1844" i="22"/>
  <c r="L1527" i="22"/>
  <c r="L1682" i="22"/>
  <c r="L1846" i="22"/>
  <c r="L1629" i="22"/>
  <c r="L1939" i="22"/>
  <c r="L1511" i="22"/>
  <c r="L1971" i="22"/>
  <c r="L1750" i="22"/>
  <c r="L1231" i="22"/>
  <c r="L1272" i="22"/>
  <c r="L1586" i="22"/>
  <c r="L1452" i="22"/>
  <c r="L1953" i="22"/>
  <c r="L1369" i="22"/>
  <c r="L1967" i="22"/>
  <c r="L1500" i="22"/>
  <c r="L1353" i="22"/>
  <c r="L1255" i="22"/>
  <c r="L1805" i="22"/>
  <c r="L1573" i="22"/>
  <c r="L1883" i="22"/>
  <c r="L1632" i="22"/>
  <c r="L1737" i="22"/>
  <c r="L1278" i="22"/>
  <c r="L1375" i="22"/>
  <c r="L1525" i="22"/>
  <c r="L1397" i="22"/>
  <c r="L1377" i="22"/>
  <c r="L1437" i="22"/>
  <c r="L1973" i="22"/>
  <c r="L1697" i="22"/>
  <c r="L1423" i="22"/>
  <c r="L1574" i="22"/>
  <c r="L1585" i="22"/>
  <c r="L1779" i="22"/>
  <c r="L1813" i="22"/>
  <c r="L1840" i="22"/>
  <c r="L1550" i="22"/>
  <c r="L1685" i="22"/>
  <c r="L1738" i="22"/>
  <c r="L1549" i="22"/>
  <c r="L1854" i="22"/>
  <c r="L1655" i="22"/>
  <c r="L1304" i="22"/>
  <c r="L1226" i="22"/>
  <c r="L1400" i="22"/>
  <c r="L1472" i="22"/>
  <c r="L1454" i="22"/>
  <c r="L1785" i="22"/>
  <c r="L1410" i="22"/>
  <c r="L1613" i="22"/>
  <c r="L1879" i="22"/>
  <c r="L1791" i="22"/>
  <c r="L1861" i="22"/>
  <c r="L1871" i="22"/>
  <c r="L1716" i="22"/>
  <c r="L1297" i="22"/>
  <c r="L1874" i="22"/>
  <c r="L1311" i="22"/>
  <c r="L1822" i="22"/>
  <c r="L1921" i="22"/>
  <c r="L1870" i="22"/>
  <c r="L1359" i="22"/>
  <c r="L1676" i="22"/>
  <c r="L1577" i="22"/>
  <c r="L1546" i="22"/>
  <c r="L1681" i="22"/>
  <c r="L1644" i="22"/>
  <c r="L1532" i="22"/>
  <c r="L1478" i="22"/>
  <c r="L1553" i="22"/>
  <c r="L1340" i="22"/>
  <c r="L1395" i="22"/>
  <c r="L1300" i="22"/>
  <c r="L1845" i="22"/>
  <c r="L1855" i="22"/>
  <c r="L1920" i="22"/>
  <c r="L1276" i="22"/>
  <c r="L1851" i="22"/>
  <c r="L1212" i="22"/>
  <c r="L1662" i="22"/>
  <c r="L1827" i="22"/>
  <c r="L1490" i="22"/>
  <c r="L1740" i="22"/>
  <c r="L1470" i="22"/>
  <c r="L1493" i="22"/>
  <c r="L1702" i="22"/>
  <c r="L1508" i="22"/>
  <c r="L1656" i="22"/>
  <c r="L1256" i="22"/>
  <c r="L1259" i="22"/>
  <c r="L1710" i="22"/>
  <c r="L1530" i="22"/>
  <c r="L1732" i="22"/>
  <c r="L1420" i="22"/>
  <c r="L1251" i="22"/>
  <c r="L1588" i="22"/>
  <c r="L1762" i="22"/>
  <c r="L1730" i="22"/>
  <c r="L1238" i="22"/>
  <c r="L1957" i="22"/>
  <c r="L1848" i="22"/>
  <c r="L1569" i="22"/>
  <c r="L1892" i="22"/>
  <c r="L1746" i="22"/>
  <c r="L1364" i="22"/>
  <c r="L1815" i="22"/>
  <c r="L1502" i="22"/>
  <c r="L1777" i="22"/>
  <c r="L1443" i="22"/>
  <c r="L1969" i="22"/>
  <c r="L1901" i="22"/>
  <c r="L1703" i="22"/>
  <c r="L1598" i="22"/>
  <c r="L1239" i="22"/>
  <c r="L1638" i="22"/>
  <c r="L1512" i="22"/>
  <c r="L1208" i="22"/>
  <c r="L1236" i="22"/>
  <c r="L1387" i="22"/>
  <c r="L1436" i="22"/>
  <c r="L1694" i="22"/>
  <c r="L1290" i="22"/>
  <c r="L1908" i="22"/>
  <c r="L1235" i="22"/>
  <c r="L1507" i="22"/>
  <c r="L1773" i="22"/>
  <c r="L1266" i="22"/>
  <c r="L1323" i="22"/>
  <c r="L1583" i="22"/>
  <c r="L1812" i="22"/>
  <c r="L1457" i="22"/>
  <c r="L1322" i="22"/>
  <c r="L1726" i="22"/>
  <c r="L1257" i="22"/>
  <c r="L1402" i="22"/>
  <c r="L1784" i="22"/>
  <c r="L1219" i="22"/>
  <c r="L1731" i="22"/>
  <c r="L1450" i="22"/>
  <c r="L1614" i="22"/>
  <c r="L1960" i="22"/>
  <c r="L1692" i="22"/>
  <c r="L1223" i="22"/>
  <c r="L1213" i="22"/>
  <c r="L1933" i="22"/>
  <c r="L1756" i="22"/>
  <c r="L1739" i="22"/>
  <c r="L1949" i="22"/>
  <c r="L1417" i="22"/>
  <c r="L1312" i="22"/>
  <c r="L1405" i="22"/>
  <c r="L1853" i="22"/>
  <c r="L1428" i="22"/>
  <c r="L1823" i="22"/>
  <c r="L1786" i="22"/>
  <c r="L1917" i="22"/>
  <c r="L1915" i="22"/>
  <c r="L1899" i="22"/>
  <c r="L1350" i="22"/>
  <c r="L1891" i="22"/>
  <c r="L1797" i="22"/>
  <c r="L1962" i="22"/>
  <c r="L1787" i="22"/>
  <c r="L1317" i="22"/>
  <c r="L1862" i="22"/>
  <c r="L1521" i="22"/>
  <c r="L1950" i="22"/>
  <c r="L1954" i="22"/>
  <c r="L1216" i="22"/>
  <c r="L1790" i="22"/>
  <c r="L1820" i="22"/>
  <c r="L1286" i="22"/>
  <c r="L1334" i="22"/>
  <c r="L1481" i="22"/>
  <c r="L1483" i="22"/>
  <c r="L1759" i="22"/>
  <c r="L1491" i="22"/>
  <c r="L1401" i="22"/>
  <c r="L1514" i="22"/>
  <c r="L1959" i="22"/>
  <c r="L1261" i="22"/>
  <c r="L1548" i="22"/>
  <c r="L1761" i="22"/>
  <c r="L1647" i="22"/>
  <c r="L1708" i="22"/>
  <c r="L1772" i="22"/>
  <c r="L1537" i="22"/>
  <c r="L1856" i="22"/>
  <c r="L1610" i="22"/>
  <c r="L1869" i="22"/>
  <c r="L1509" i="22"/>
  <c r="L1966" i="22"/>
  <c r="L1673" i="22"/>
  <c r="L1755" i="22"/>
  <c r="L1657" i="22"/>
  <c r="L1342" i="22"/>
  <c r="L1552" i="22"/>
  <c r="L1744" i="22"/>
  <c r="L1258" i="22"/>
  <c r="L1873" i="22"/>
  <c r="L1444" i="22"/>
  <c r="L1545" i="22"/>
  <c r="L1244" i="22"/>
  <c r="L1302" i="22"/>
  <c r="L1810" i="22"/>
  <c r="L1605" i="22"/>
  <c r="L1464" i="22"/>
  <c r="L1380" i="22"/>
  <c r="L1433" i="22"/>
  <c r="L1968" i="22"/>
  <c r="L1306" i="22"/>
  <c r="L1736" i="22"/>
  <c r="L1399" i="22"/>
  <c r="L1460" i="22"/>
  <c r="L1841" i="22"/>
  <c r="L1860" i="22"/>
  <c r="L1592" i="22"/>
  <c r="L1651" i="22"/>
  <c r="L1564" i="22"/>
  <c r="L1590" i="22"/>
  <c r="L1388" i="22"/>
  <c r="L1241" i="22"/>
  <c r="L1215" i="22"/>
  <c r="L1332" i="22"/>
  <c r="L1775" i="22"/>
  <c r="L1725" i="22"/>
  <c r="L1393" i="22"/>
  <c r="L1936" i="22"/>
  <c r="L1925" i="22"/>
  <c r="L1696" i="22"/>
  <c r="L1274" i="22"/>
  <c r="L1765" i="22"/>
  <c r="L1618" i="22"/>
  <c r="L1667" i="22"/>
  <c r="L1536" i="22"/>
  <c r="L1684" i="22"/>
  <c r="L1645" i="22"/>
  <c r="L1769" i="22"/>
  <c r="L1951" i="22"/>
  <c r="L1625" i="22"/>
  <c r="L1476" i="22"/>
  <c r="L1449" i="22"/>
  <c r="L1503" i="22"/>
  <c r="L1438" i="22"/>
  <c r="L1378" i="22"/>
  <c r="L1835" i="22"/>
  <c r="L1357" i="22"/>
  <c r="L1741" i="22"/>
  <c r="L1207" i="22"/>
  <c r="L1607" i="22"/>
  <c r="L1488" i="22"/>
  <c r="L1336" i="22"/>
  <c r="L1365" i="22"/>
  <c r="L1320" i="22"/>
  <c r="L1328" i="22"/>
  <c r="L1963" i="22"/>
  <c r="L1471" i="22"/>
  <c r="L1919" i="22"/>
  <c r="L1580" i="22"/>
  <c r="L1897" i="22"/>
  <c r="L1842" i="22"/>
  <c r="L1589" i="22"/>
  <c r="L1294" i="22"/>
  <c r="L1640" i="22"/>
  <c r="L1868" i="22"/>
  <c r="L1309" i="22"/>
  <c r="L1689" i="22"/>
  <c r="L1252" i="22"/>
  <c r="L1430" i="22"/>
  <c r="L1368" i="22"/>
  <c r="L1480" i="22"/>
  <c r="L1468" i="22"/>
  <c r="L1776" i="22"/>
  <c r="L1515" i="22"/>
  <c r="L1635" i="22"/>
  <c r="L1335" i="22"/>
  <c r="L1884" i="22"/>
  <c r="L1517" i="22"/>
  <c r="L1246" i="22"/>
  <c r="L1867" i="22"/>
  <c r="L1905" i="22"/>
  <c r="L1866" i="22"/>
  <c r="L1566" i="22"/>
  <c r="L1833" i="22"/>
  <c r="L1872" i="22"/>
  <c r="L1441" i="22"/>
  <c r="L1940" i="22"/>
  <c r="L1482" i="22"/>
  <c r="L1887" i="22"/>
  <c r="L1539" i="22"/>
  <c r="L1229" i="22"/>
  <c r="L1513" i="22"/>
  <c r="L1615" i="22"/>
  <c r="L1690" i="22"/>
  <c r="L1705" i="22"/>
  <c r="L1946" i="22"/>
  <c r="L1324" i="22"/>
  <c r="L1556" i="22"/>
  <c r="L1555" i="22"/>
  <c r="L1534" i="22"/>
  <c r="L1707" i="22"/>
  <c r="L1455" i="22"/>
  <c r="L1606" i="22"/>
  <c r="L1584" i="22"/>
  <c r="L1952" i="22"/>
  <c r="L1578" i="22"/>
  <c r="L1616" i="22"/>
  <c r="L1817" i="22"/>
  <c r="L1748" i="22"/>
  <c r="L1319" i="22"/>
  <c r="L1803" i="22"/>
  <c r="L1900" i="22"/>
  <c r="L1260" i="22"/>
  <c r="L1268" i="22"/>
  <c r="L1487" i="22"/>
  <c r="L1263" i="22"/>
  <c r="L1518" i="22"/>
  <c r="L1910" i="22"/>
  <c r="L1704" i="22"/>
  <c r="L1831" i="22"/>
  <c r="L1664" i="22"/>
  <c r="L1941" i="22"/>
  <c r="L1912" i="22"/>
  <c r="L1767" i="22"/>
  <c r="L1733" i="22"/>
  <c r="L1523" i="22"/>
  <c r="L1361" i="22"/>
  <c r="L1315" i="22"/>
  <c r="L1303" i="22"/>
  <c r="L1435" i="22"/>
  <c r="L1313" i="22"/>
  <c r="L1413" i="22"/>
  <c r="L1571" i="22"/>
  <c r="L1649" i="22"/>
  <c r="L1560" i="22"/>
  <c r="L1643" i="22"/>
  <c r="L1347" i="22"/>
  <c r="L1404" i="22"/>
  <c r="L1864" i="22"/>
  <c r="L1366" i="22"/>
  <c r="L1700" i="22"/>
  <c r="L1922" i="22"/>
  <c r="L1209" i="22"/>
  <c r="L1475" i="22"/>
  <c r="L1398" i="22"/>
  <c r="L1237" i="22"/>
  <c r="L1269" i="22"/>
  <c r="L1652" i="22"/>
  <c r="L1938" i="22"/>
  <c r="L1706" i="22"/>
  <c r="L1793" i="22"/>
  <c r="L1896" i="22"/>
  <c r="L1462" i="22"/>
  <c r="L1418" i="22"/>
  <c r="L1575" i="22"/>
  <c r="L1528" i="22"/>
  <c r="L1217" i="22"/>
  <c r="L1362" i="22"/>
  <c r="L1944" i="22"/>
  <c r="L1911" i="22"/>
  <c r="L1289" i="22"/>
  <c r="L1780" i="22"/>
  <c r="L1234" i="22"/>
  <c r="L1563" i="22"/>
  <c r="L1595" i="22"/>
  <c r="L1804" i="22"/>
  <c r="L1558" i="22"/>
  <c r="L1427" i="22"/>
  <c r="L1928" i="22"/>
  <c r="L1683" i="22"/>
  <c r="L1576" i="22"/>
  <c r="L1918" i="22"/>
  <c r="L1221" i="22"/>
  <c r="L1287" i="22"/>
  <c r="L1843" i="22"/>
  <c r="L1299" i="22"/>
  <c r="L1253" i="22"/>
  <c r="L1326" i="22"/>
  <c r="L1795" i="22"/>
  <c r="L1894" i="22"/>
  <c r="L1331" i="22"/>
  <c r="L1329" i="22"/>
  <c r="L1881" i="22"/>
  <c r="L1348" i="22"/>
  <c r="L1659" i="22"/>
  <c r="L1497" i="22"/>
  <c r="L1628" i="22"/>
  <c r="L1477" i="22"/>
  <c r="L1542" i="22"/>
  <c r="L1836" i="22"/>
  <c r="L1834" i="22"/>
  <c r="L1808" i="22"/>
  <c r="L1885" i="22"/>
  <c r="L1461" i="22"/>
  <c r="L1653" i="22"/>
  <c r="L1396" i="22"/>
  <c r="L1760" i="22"/>
  <c r="L1675" i="22"/>
  <c r="L1522" i="22"/>
  <c r="L1283" i="22"/>
  <c r="L1711" i="22"/>
  <c r="L1230" i="22"/>
  <c r="L1535" i="22"/>
  <c r="L1308" i="22"/>
  <c r="L1631" i="22"/>
  <c r="L1687" i="22"/>
  <c r="L1554" i="22"/>
  <c r="L1408" i="22"/>
  <c r="L1579" i="22"/>
  <c r="L1679" i="22"/>
  <c r="L1619" i="22"/>
  <c r="L1727" i="22"/>
  <c r="L1264" i="22"/>
  <c r="L1837" i="22"/>
  <c r="L1626" i="22"/>
  <c r="L1818" i="22"/>
  <c r="L1501" i="22"/>
  <c r="L1218" i="22"/>
  <c r="L1414" i="22"/>
  <c r="L1310" i="22"/>
  <c r="L1764" i="22"/>
  <c r="L1882" i="22"/>
  <c r="L1932" i="22"/>
  <c r="L1828" i="22"/>
  <c r="L1407" i="22"/>
  <c r="L1722" i="22"/>
  <c r="L1789" i="22"/>
  <c r="L1753" i="22"/>
  <c r="L1411" i="22"/>
  <c r="L1778" i="22"/>
  <c r="L1847" i="22"/>
  <c r="L1211" i="22"/>
  <c r="L1233" i="22"/>
  <c r="L1467" i="22"/>
  <c r="L1376" i="22"/>
  <c r="L1594" i="22"/>
  <c r="L1671" i="22"/>
  <c r="L1754" i="22"/>
  <c r="L1821" i="22"/>
  <c r="L1924" i="22"/>
  <c r="L1370" i="22"/>
  <c r="L1516" i="22"/>
  <c r="L1935" i="22"/>
  <c r="L1551" i="22"/>
  <c r="L1228" i="22"/>
  <c r="L1384" i="22"/>
  <c r="L1383" i="22"/>
  <c r="L1798" i="22"/>
  <c r="L1345" i="22"/>
  <c r="L1557" i="22"/>
  <c r="L1247" i="22"/>
  <c r="L1473" i="22"/>
  <c r="L1770" i="22"/>
  <c r="L1275" i="22"/>
  <c r="L1360" i="22"/>
  <c r="L1709" i="22"/>
  <c r="L1504" i="22"/>
  <c r="L1886" i="22"/>
  <c r="L1224" i="22"/>
  <c r="L1712" i="22"/>
  <c r="L1691" i="22"/>
  <c r="L1809" i="22"/>
  <c r="L1494" i="22"/>
  <c r="L1267" i="22"/>
  <c r="L1419" i="22"/>
  <c r="L1819" i="22"/>
  <c r="L1447" i="22"/>
  <c r="L1895" i="22"/>
  <c r="L1612" i="22"/>
  <c r="L1392" i="22"/>
  <c r="L1768" i="22"/>
  <c r="L1751" i="22"/>
  <c r="L1890" i="22"/>
  <c r="L1611" i="22"/>
  <c r="L1806" i="22"/>
  <c r="L1262" i="22"/>
  <c r="L1639" i="22"/>
  <c r="L1358" i="22"/>
  <c r="L1774" i="22"/>
  <c r="L1961" i="22"/>
  <c r="L1636" i="22"/>
  <c r="L1561" i="22"/>
  <c r="L1225" i="22"/>
  <c r="L1505" i="22"/>
  <c r="L1232" i="22"/>
  <c r="L1857" i="22"/>
  <c r="L1206" i="22"/>
  <c r="L1338" i="22"/>
  <c r="L1314" i="22"/>
  <c r="L1453" i="22"/>
  <c r="L1623" i="22"/>
  <c r="L1282" i="22"/>
  <c r="L1624" i="22"/>
  <c r="L1227" i="22"/>
  <c r="L1484" i="22"/>
  <c r="L1349" i="22"/>
  <c r="L1600" i="22"/>
  <c r="L1766" i="22"/>
  <c r="L1723" i="22"/>
  <c r="L1930" i="22"/>
  <c r="L1562" i="22"/>
  <c r="L1538" i="22"/>
  <c r="L1520" i="22"/>
  <c r="L1965" i="22"/>
  <c r="L1496" i="22"/>
  <c r="L1686" i="22"/>
  <c r="L1893" i="22"/>
  <c r="L1923" i="22"/>
  <c r="L1792" i="22"/>
  <c r="L1838" i="22"/>
  <c r="L1974" i="22"/>
  <c r="L1540" i="22"/>
  <c r="L1243" i="22"/>
  <c r="L1826" i="22"/>
  <c r="L1288" i="22"/>
  <c r="L1621" i="22"/>
  <c r="L1214" i="22"/>
  <c r="L1448" i="22"/>
  <c r="L1747" i="22"/>
  <c r="L1931" i="22"/>
  <c r="L1641" i="22"/>
  <c r="L1850" i="22"/>
  <c r="L1642" i="22"/>
  <c r="L1466" i="22"/>
  <c r="L1316" i="22"/>
  <c r="L1660" i="22"/>
  <c r="L1469" i="22"/>
  <c r="L1796" i="22"/>
  <c r="L1506" i="22"/>
  <c r="L1599" i="22"/>
  <c r="L1958" i="22"/>
  <c r="L1719" i="22"/>
  <c r="L1568" i="22"/>
  <c r="L1412" i="22"/>
  <c r="L1975" i="22"/>
  <c r="L1678" i="22"/>
  <c r="L1541" i="22"/>
  <c r="L1927" i="22"/>
  <c r="L1654" i="22"/>
  <c r="L1972" i="22"/>
  <c r="L1909" i="22"/>
  <c r="L1495" i="22"/>
  <c r="L1825" i="22"/>
  <c r="L1735" i="22"/>
  <c r="L1658" i="22"/>
  <c r="L1849" i="22"/>
  <c r="L1492" i="22"/>
  <c r="L1929" i="22"/>
  <c r="L1279" i="22"/>
  <c r="L1858" i="22"/>
  <c r="L1352" i="22"/>
  <c r="L1878" i="22"/>
  <c r="L1526" i="22"/>
  <c r="L1783" i="22"/>
  <c r="L1970" i="22"/>
  <c r="L1670" i="22"/>
  <c r="L1800" i="22"/>
  <c r="L1458" i="22"/>
  <c r="L1439" i="22"/>
  <c r="L1424" i="22"/>
  <c r="L1593" i="22"/>
  <c r="L1728" i="22"/>
  <c r="L1714" i="22"/>
  <c r="L1816" i="22"/>
  <c r="L1565" i="22"/>
  <c r="L1463" i="22"/>
  <c r="L1280" i="22"/>
  <c r="L1680" i="22"/>
  <c r="L1421" i="22"/>
  <c r="L1699" i="22"/>
  <c r="L1389" i="22"/>
  <c r="L1499" i="22"/>
  <c r="L1663" i="22"/>
  <c r="L1597" i="22"/>
  <c r="L1948" i="22"/>
  <c r="L1248" i="22"/>
  <c r="L1422" i="22"/>
  <c r="L1245" i="22"/>
  <c r="L1695" i="22"/>
  <c r="L1277" i="22"/>
  <c r="L1752" i="22"/>
  <c r="L1271" i="22"/>
  <c r="L1356" i="22"/>
  <c r="L1943" i="22"/>
  <c r="L1591" i="22"/>
  <c r="L1390" i="22"/>
  <c r="L1367" i="22"/>
  <c r="L1745" i="22"/>
  <c r="L1665" i="22"/>
  <c r="L1749" i="22"/>
  <c r="L1498" i="22"/>
  <c r="L1291" i="22"/>
  <c r="L1416" i="22"/>
  <c r="L1240" i="22"/>
  <c r="L1596" i="22"/>
  <c r="L1330" i="22"/>
  <c r="L1415" i="22"/>
  <c r="L1442" i="22"/>
  <c r="L1307" i="22"/>
  <c r="L1533" i="22"/>
  <c r="L1720" i="22"/>
  <c r="L1937" i="22"/>
  <c r="L1617" i="22"/>
  <c r="L1693" i="22"/>
  <c r="L1763" i="22"/>
  <c r="L1832" i="22"/>
  <c r="L1371" i="22"/>
  <c r="L1373" i="22"/>
  <c r="L1877" i="22"/>
  <c r="L1543" i="22"/>
  <c r="L1296" i="22"/>
  <c r="L1343" i="22"/>
  <c r="L1914" i="22"/>
  <c r="L1916" i="22"/>
  <c r="L1510" i="22"/>
  <c r="L1898" i="22"/>
  <c r="L1406" i="22"/>
  <c r="L1544" i="22"/>
  <c r="L1474" i="22"/>
  <c r="L1603" i="22"/>
  <c r="L1445" i="22"/>
  <c r="L1955" i="22"/>
  <c r="L1729" i="22"/>
  <c r="L1688" i="22"/>
  <c r="L1318" i="22"/>
  <c r="L1801" i="22"/>
  <c r="L1426" i="22"/>
  <c r="L1344" i="22"/>
  <c r="L1888" i="22"/>
  <c r="L1859" i="22"/>
  <c r="L1839" i="22"/>
  <c r="L1220" i="22"/>
  <c r="L1440" i="22"/>
  <c r="L1956" i="22"/>
  <c r="L1486" i="22"/>
  <c r="L1385" i="22"/>
  <c r="L1852" i="22"/>
  <c r="L1757" i="22"/>
  <c r="L1677" i="22"/>
  <c r="L1346" i="22"/>
  <c r="L1292" i="22"/>
  <c r="L1524" i="22"/>
  <c r="L1942" i="22"/>
  <c r="L1431" i="22"/>
  <c r="L1325" i="22"/>
  <c r="L1865" i="22"/>
  <c r="L1270" i="22"/>
  <c r="L1601" i="22"/>
  <c r="L1633" i="22"/>
  <c r="L1386" i="22"/>
  <c r="L1409" i="22"/>
  <c r="L1674" i="22"/>
  <c r="L1721" i="22"/>
  <c r="L1902" i="22"/>
  <c r="L1479" i="22"/>
  <c r="L1394" i="22"/>
  <c r="L1713" i="22"/>
  <c r="L1637" i="22"/>
  <c r="L1519" i="22"/>
  <c r="L1802" i="22"/>
  <c r="L1672" i="22"/>
  <c r="L1602" i="22"/>
  <c r="L1782" i="22"/>
  <c r="L1581" i="22"/>
  <c r="L1333" i="22"/>
  <c r="L1876" i="22"/>
  <c r="L1698" i="22"/>
  <c r="L1298" i="22"/>
  <c r="L1381" i="22"/>
  <c r="L1622" i="22"/>
  <c r="L1485" i="22"/>
  <c r="L1734" i="22"/>
  <c r="L1627" i="22"/>
  <c r="L1531" i="22"/>
  <c r="L1446" i="22"/>
  <c r="L1880" i="22"/>
  <c r="L1382" i="22"/>
  <c r="L1830" i="22"/>
  <c r="L1903" i="22"/>
  <c r="L1799" i="22"/>
  <c r="L1976" i="22"/>
  <c r="L1650" i="22"/>
  <c r="L1926" i="22"/>
  <c r="L1630" i="22"/>
  <c r="L1934" i="22"/>
  <c r="L1661" i="22"/>
  <c r="L1807" i="22"/>
  <c r="L1582" i="22"/>
  <c r="L1273" i="22"/>
  <c r="L1339" i="22"/>
  <c r="L1646" i="22"/>
  <c r="L1249" i="22"/>
  <c r="L1701" i="22"/>
  <c r="L1321" i="22"/>
  <c r="L1403" i="22"/>
  <c r="L1351" i="22"/>
  <c r="L1875" i="22"/>
  <c r="L1429" i="22"/>
  <c r="L1355" i="22"/>
  <c r="L1829" i="22"/>
  <c r="L1604" i="22"/>
  <c r="L1794" i="22"/>
  <c r="L1572" i="22"/>
  <c r="L1811" i="22"/>
  <c r="L1301" i="22"/>
  <c r="L1758" i="22"/>
  <c r="L1906" i="22"/>
  <c r="L1742" i="22"/>
  <c r="L1210" i="22"/>
  <c r="L1863" i="22"/>
  <c r="L1669" i="22"/>
  <c r="L1781" i="22"/>
  <c r="L1222" i="22"/>
  <c r="L1587" i="22"/>
  <c r="L1372" i="22"/>
  <c r="L1529" i="22"/>
  <c r="L1391" i="22"/>
  <c r="L1432" i="22"/>
  <c r="L1814" i="22"/>
  <c r="L1666" i="22"/>
  <c r="L1634" i="22"/>
  <c r="L1327" i="22"/>
  <c r="L1945" i="22"/>
  <c r="L1337" i="22"/>
  <c r="L1788" i="22"/>
  <c r="L1913" i="22"/>
  <c r="L1715" i="22"/>
  <c r="L1379" i="22"/>
  <c r="L1451" i="22"/>
  <c r="L1570" i="22"/>
  <c r="L1964" i="22"/>
  <c r="L1295" i="22"/>
  <c r="L1668" i="22"/>
  <c r="L1285" i="22"/>
  <c r="Z7" i="31" l="1"/>
  <c r="N2" i="33"/>
  <c r="A2" i="33"/>
  <c r="D3" i="32"/>
  <c r="A6" i="20" l="1"/>
  <c r="C4" i="21" s="1"/>
  <c r="B6" i="20"/>
  <c r="C6" i="20"/>
  <c r="D6" i="20"/>
  <c r="E6" i="20"/>
  <c r="F6" i="20"/>
  <c r="G6" i="20"/>
  <c r="H6" i="20"/>
  <c r="I6" i="20"/>
  <c r="J6" i="20"/>
  <c r="K6" i="20"/>
  <c r="L6" i="20"/>
  <c r="A7" i="20"/>
  <c r="C5" i="21" s="1"/>
  <c r="B7" i="20"/>
  <c r="C7" i="20"/>
  <c r="D7" i="20"/>
  <c r="E7" i="20"/>
  <c r="F7" i="20"/>
  <c r="G7" i="20"/>
  <c r="H7" i="20"/>
  <c r="I7" i="20"/>
  <c r="J7" i="20"/>
  <c r="K7" i="20"/>
  <c r="L7" i="20"/>
  <c r="A11" i="20"/>
  <c r="B11" i="20"/>
  <c r="C11" i="20"/>
  <c r="D11" i="20"/>
  <c r="E11" i="20"/>
  <c r="F11" i="20"/>
  <c r="G11" i="20"/>
  <c r="H11" i="20"/>
  <c r="I11" i="20"/>
  <c r="J11" i="20"/>
  <c r="K11" i="20"/>
  <c r="L11" i="20"/>
  <c r="A12" i="20"/>
  <c r="B12" i="20"/>
  <c r="C12" i="20"/>
  <c r="D12" i="20"/>
  <c r="E12" i="20"/>
  <c r="F12" i="20"/>
  <c r="G12" i="20"/>
  <c r="H12" i="20"/>
  <c r="I12" i="20"/>
  <c r="J12" i="20"/>
  <c r="K12" i="20"/>
  <c r="L12" i="20"/>
  <c r="A13" i="20"/>
  <c r="B13" i="20"/>
  <c r="C13" i="20"/>
  <c r="D13" i="20"/>
  <c r="E13" i="20"/>
  <c r="F13" i="20"/>
  <c r="G13" i="20"/>
  <c r="H13" i="20"/>
  <c r="I13" i="20"/>
  <c r="J13" i="20"/>
  <c r="K13" i="20"/>
  <c r="L13" i="20"/>
  <c r="A14" i="20"/>
  <c r="B14" i="20"/>
  <c r="C14" i="20"/>
  <c r="D14" i="20"/>
  <c r="E14" i="20"/>
  <c r="F14" i="20"/>
  <c r="G14" i="20"/>
  <c r="H14" i="20"/>
  <c r="I14" i="20"/>
  <c r="J14" i="20"/>
  <c r="K14" i="20"/>
  <c r="L14" i="20"/>
  <c r="A15" i="20"/>
  <c r="B15" i="20"/>
  <c r="C15" i="20"/>
  <c r="D15" i="20"/>
  <c r="E15" i="20"/>
  <c r="F15" i="20"/>
  <c r="G15" i="20"/>
  <c r="H15" i="20"/>
  <c r="I15" i="20"/>
  <c r="J15" i="20"/>
  <c r="K15" i="20"/>
  <c r="L15" i="20"/>
  <c r="A16" i="20"/>
  <c r="B16" i="20"/>
  <c r="C16" i="20"/>
  <c r="D16" i="20"/>
  <c r="E16" i="20"/>
  <c r="F16" i="20"/>
  <c r="G16" i="20"/>
  <c r="H16" i="20"/>
  <c r="I16" i="20"/>
  <c r="J16" i="20"/>
  <c r="K16" i="20"/>
  <c r="L16" i="20"/>
  <c r="A17" i="20"/>
  <c r="B17" i="20"/>
  <c r="C17" i="20"/>
  <c r="D17" i="20"/>
  <c r="E17" i="20"/>
  <c r="F17" i="20"/>
  <c r="G17" i="20"/>
  <c r="H17" i="20"/>
  <c r="I17" i="20"/>
  <c r="J17" i="20"/>
  <c r="K17" i="20"/>
  <c r="L17" i="20"/>
  <c r="A18" i="20"/>
  <c r="B18" i="20"/>
  <c r="C18" i="20"/>
  <c r="D18" i="20"/>
  <c r="E18" i="20"/>
  <c r="F18" i="20"/>
  <c r="G18" i="20"/>
  <c r="H18" i="20"/>
  <c r="I18" i="20"/>
  <c r="J18" i="20"/>
  <c r="K18" i="20"/>
  <c r="L18" i="20"/>
  <c r="A19" i="20"/>
  <c r="B19" i="20"/>
  <c r="C19" i="20"/>
  <c r="D19" i="20"/>
  <c r="E19" i="20"/>
  <c r="F19" i="20"/>
  <c r="G19" i="20"/>
  <c r="H19" i="20"/>
  <c r="I19" i="20"/>
  <c r="J19" i="20"/>
  <c r="K19" i="20"/>
  <c r="L19" i="20"/>
  <c r="A20" i="20"/>
  <c r="B20" i="20"/>
  <c r="C20" i="20"/>
  <c r="D20" i="20"/>
  <c r="E20" i="20"/>
  <c r="F20" i="20"/>
  <c r="G20" i="20"/>
  <c r="H20" i="20"/>
  <c r="I20" i="20"/>
  <c r="J20" i="20"/>
  <c r="K20" i="20"/>
  <c r="L20" i="20"/>
  <c r="A21" i="20"/>
  <c r="B21" i="20"/>
  <c r="C21" i="20"/>
  <c r="D21" i="20"/>
  <c r="E21" i="20"/>
  <c r="F21" i="20"/>
  <c r="G21" i="20"/>
  <c r="H21" i="20"/>
  <c r="I21" i="20"/>
  <c r="J21" i="20"/>
  <c r="K21" i="20"/>
  <c r="L21" i="20"/>
  <c r="V13" i="19"/>
  <c r="CB15" i="19"/>
  <c r="BZ15" i="19"/>
  <c r="BY15" i="19"/>
  <c r="BX15" i="19"/>
  <c r="BW15" i="19"/>
  <c r="BV15" i="19"/>
  <c r="BU15" i="19"/>
  <c r="BT15" i="19"/>
  <c r="BS15" i="19"/>
  <c r="BR15" i="19"/>
  <c r="BQ15" i="19"/>
  <c r="BP15" i="19"/>
  <c r="BO15" i="19"/>
  <c r="BN15" i="19"/>
  <c r="BM15" i="19"/>
  <c r="BL15" i="19"/>
  <c r="BK15" i="19"/>
  <c r="BJ15" i="19"/>
  <c r="BI15" i="19"/>
  <c r="BH15" i="19"/>
  <c r="BF15" i="19"/>
  <c r="BC15" i="19"/>
  <c r="BB15" i="19"/>
  <c r="BA15" i="19"/>
  <c r="AZ15" i="19"/>
  <c r="AY15" i="19"/>
  <c r="AX15" i="19"/>
  <c r="AW15" i="19"/>
  <c r="AV15" i="19"/>
  <c r="AL15" i="19"/>
  <c r="AK15" i="19"/>
  <c r="AJ15" i="19"/>
  <c r="AI15" i="19"/>
  <c r="AH15" i="19"/>
  <c r="AG15" i="19"/>
  <c r="AF15" i="19"/>
  <c r="AE15" i="19"/>
  <c r="W15" i="19"/>
  <c r="V15" i="19"/>
  <c r="CB14" i="19"/>
  <c r="BZ14" i="19"/>
  <c r="BY14" i="19"/>
  <c r="BX14" i="19"/>
  <c r="BW14" i="19"/>
  <c r="BV14" i="19"/>
  <c r="BU14" i="19"/>
  <c r="BT14" i="19"/>
  <c r="BS14" i="19"/>
  <c r="BR14" i="19"/>
  <c r="BQ14" i="19"/>
  <c r="BP14" i="19"/>
  <c r="BO14" i="19"/>
  <c r="BN14" i="19"/>
  <c r="BM14" i="19"/>
  <c r="BL14" i="19"/>
  <c r="BK14" i="19"/>
  <c r="BJ14" i="19"/>
  <c r="BI14" i="19"/>
  <c r="BH14" i="19"/>
  <c r="BF14" i="19"/>
  <c r="BC14" i="19"/>
  <c r="BB14" i="19"/>
  <c r="BA14" i="19"/>
  <c r="AZ14" i="19"/>
  <c r="AY14" i="19"/>
  <c r="AX14" i="19"/>
  <c r="AW14" i="19"/>
  <c r="AV14" i="19"/>
  <c r="AM14" i="19"/>
  <c r="AL14" i="19"/>
  <c r="AK14" i="19"/>
  <c r="AJ14" i="19"/>
  <c r="AI14" i="19"/>
  <c r="AH14" i="19"/>
  <c r="AG14" i="19"/>
  <c r="AF14" i="19"/>
  <c r="AE14" i="19"/>
  <c r="W14" i="19"/>
  <c r="V14" i="19"/>
  <c r="BA32" i="31"/>
  <c r="AZ32" i="31"/>
  <c r="AY32" i="31"/>
  <c r="AX32" i="31"/>
  <c r="AW32" i="31"/>
  <c r="AV32" i="31"/>
  <c r="AU32" i="31"/>
  <c r="AT32" i="31"/>
  <c r="AS32" i="31"/>
  <c r="AR32" i="31"/>
  <c r="AQ32" i="31"/>
  <c r="AP32" i="31"/>
  <c r="AO32" i="31"/>
  <c r="AN32" i="31"/>
  <c r="AG32" i="31"/>
  <c r="BA31" i="31"/>
  <c r="AZ31" i="31"/>
  <c r="AY31" i="31"/>
  <c r="AX31" i="31"/>
  <c r="AW31" i="31"/>
  <c r="AV31" i="31"/>
  <c r="AU31" i="31"/>
  <c r="AT31" i="31"/>
  <c r="AS31" i="31"/>
  <c r="AR31" i="31"/>
  <c r="AQ31" i="31"/>
  <c r="AP31" i="31"/>
  <c r="AO31" i="31"/>
  <c r="AN31" i="31"/>
  <c r="AG31" i="31"/>
  <c r="BA30" i="31"/>
  <c r="AZ30" i="31"/>
  <c r="AY30" i="31"/>
  <c r="AX30" i="31"/>
  <c r="AW30" i="31"/>
  <c r="AV30" i="31"/>
  <c r="AU30" i="31"/>
  <c r="AT30" i="31"/>
  <c r="AS30" i="31"/>
  <c r="AR30" i="31"/>
  <c r="AQ30" i="31"/>
  <c r="AP30" i="31"/>
  <c r="AO30" i="31"/>
  <c r="AN30" i="31"/>
  <c r="AG30" i="31"/>
  <c r="BA29" i="31"/>
  <c r="AZ29" i="31"/>
  <c r="AY29" i="31"/>
  <c r="AX29" i="31"/>
  <c r="AW29" i="31"/>
  <c r="AV29" i="31"/>
  <c r="AU29" i="31"/>
  <c r="AT29" i="31"/>
  <c r="AS29" i="31"/>
  <c r="AR29" i="31"/>
  <c r="AQ29" i="31"/>
  <c r="AP29" i="31"/>
  <c r="AO29" i="31"/>
  <c r="AN29" i="31"/>
  <c r="AG29" i="31"/>
  <c r="BA28" i="31"/>
  <c r="AZ28" i="31"/>
  <c r="AY28" i="31"/>
  <c r="AX28" i="31"/>
  <c r="AW28" i="31"/>
  <c r="AV28" i="31"/>
  <c r="AU28" i="31"/>
  <c r="AT28" i="31"/>
  <c r="AS28" i="31"/>
  <c r="AR28" i="31"/>
  <c r="AQ28" i="31"/>
  <c r="AP28" i="31"/>
  <c r="AO28" i="31"/>
  <c r="AN28" i="31"/>
  <c r="AG28" i="31"/>
  <c r="BA27" i="31"/>
  <c r="AZ27" i="31"/>
  <c r="AY27" i="31"/>
  <c r="AX27" i="31"/>
  <c r="AW27" i="31"/>
  <c r="AV27" i="31"/>
  <c r="AU27" i="31"/>
  <c r="AT27" i="31"/>
  <c r="AS27" i="31"/>
  <c r="AR27" i="31"/>
  <c r="AQ27" i="31"/>
  <c r="AP27" i="31"/>
  <c r="AO27" i="31"/>
  <c r="AN27" i="31"/>
  <c r="AG27" i="31"/>
  <c r="BA26" i="31"/>
  <c r="AZ26" i="31"/>
  <c r="AY26" i="31"/>
  <c r="AX26" i="31"/>
  <c r="AW26" i="31"/>
  <c r="AV26" i="31"/>
  <c r="AU26" i="31"/>
  <c r="AT26" i="31"/>
  <c r="AS26" i="31"/>
  <c r="AR26" i="31"/>
  <c r="AQ26" i="31"/>
  <c r="AP26" i="31"/>
  <c r="AO26" i="31"/>
  <c r="AN26" i="31"/>
  <c r="AG26" i="31"/>
  <c r="AZ25" i="31"/>
  <c r="AY25" i="31"/>
  <c r="AX25" i="31"/>
  <c r="AW25" i="31"/>
  <c r="AV25" i="31"/>
  <c r="AU25" i="31"/>
  <c r="AT25" i="31"/>
  <c r="AS25" i="31"/>
  <c r="AR25" i="31"/>
  <c r="AQ25" i="31"/>
  <c r="AP25" i="31"/>
  <c r="AO25" i="31"/>
  <c r="AG25" i="31"/>
  <c r="BI29" i="31" l="1"/>
  <c r="BI32" i="31"/>
  <c r="BK32" i="31"/>
  <c r="BO32" i="31"/>
  <c r="BS32" i="31"/>
  <c r="BQ32" i="31"/>
  <c r="BI31" i="31"/>
  <c r="BK31" i="31"/>
  <c r="BS31" i="31"/>
  <c r="BO31" i="31"/>
  <c r="BQ31" i="31"/>
  <c r="BI30" i="31"/>
  <c r="BO30" i="31"/>
  <c r="BK30" i="31"/>
  <c r="BQ30" i="31"/>
  <c r="BS30" i="31"/>
  <c r="BK29" i="31"/>
  <c r="BQ29" i="31"/>
  <c r="BS29" i="31"/>
  <c r="BO29" i="31"/>
  <c r="BI28" i="31"/>
  <c r="BO28" i="31"/>
  <c r="BQ28" i="31"/>
  <c r="BK28" i="31"/>
  <c r="BS28" i="31"/>
  <c r="BI27" i="31"/>
  <c r="BQ27" i="31"/>
  <c r="BO27" i="31"/>
  <c r="BK27" i="31"/>
  <c r="BS27" i="31"/>
  <c r="BI26" i="31"/>
  <c r="BK26" i="31"/>
  <c r="BS26" i="31"/>
  <c r="BQ26" i="31"/>
  <c r="BO26" i="31"/>
  <c r="BI25" i="31"/>
  <c r="BK25" i="31"/>
  <c r="BO25" i="31"/>
  <c r="BS25" i="31"/>
  <c r="BQ25" i="31"/>
  <c r="BQ8" i="31" s="1"/>
  <c r="X7" i="31"/>
  <c r="W7" i="31"/>
  <c r="V7" i="31"/>
  <c r="U7" i="31"/>
  <c r="T7" i="31"/>
  <c r="S7" i="31"/>
  <c r="R7" i="31"/>
  <c r="P7" i="31"/>
  <c r="O7" i="31"/>
  <c r="N7" i="31"/>
  <c r="M7" i="31"/>
  <c r="Q7" i="31"/>
  <c r="Y7" i="31"/>
  <c r="L7" i="31"/>
  <c r="M6" i="20"/>
  <c r="O6" i="20" s="1"/>
  <c r="M21" i="20"/>
  <c r="N21" i="20" s="1"/>
  <c r="O21" i="20"/>
  <c r="W4" i="33"/>
  <c r="W2" i="33" s="1"/>
  <c r="L2" i="32"/>
  <c r="D43" i="11"/>
  <c r="F19" i="11"/>
  <c r="G43" i="11"/>
  <c r="J43" i="11"/>
  <c r="C43" i="11"/>
  <c r="E43" i="11"/>
  <c r="H43" i="11"/>
  <c r="I43" i="11"/>
  <c r="F43" i="11"/>
  <c r="M7" i="20"/>
  <c r="M19" i="20"/>
  <c r="M15" i="20"/>
  <c r="M11" i="20"/>
  <c r="M20" i="20"/>
  <c r="M17" i="20"/>
  <c r="M16" i="20"/>
  <c r="M13" i="20"/>
  <c r="M12" i="20"/>
  <c r="M18" i="20"/>
  <c r="M14" i="20"/>
  <c r="CH12" i="25"/>
  <c r="CH13" i="25"/>
  <c r="CH14" i="25"/>
  <c r="CH15" i="25"/>
  <c r="CH16" i="25"/>
  <c r="CH17" i="25"/>
  <c r="CH18" i="25"/>
  <c r="CH19" i="25"/>
  <c r="CH20" i="25"/>
  <c r="CH21" i="25"/>
  <c r="CH22" i="25"/>
  <c r="CH23" i="25"/>
  <c r="CH24" i="25"/>
  <c r="CH25" i="25"/>
  <c r="CH26" i="25"/>
  <c r="CH27" i="25"/>
  <c r="CH28" i="25"/>
  <c r="CH29" i="25"/>
  <c r="CH30" i="25"/>
  <c r="CH31" i="25"/>
  <c r="CH32" i="25"/>
  <c r="CH33" i="25"/>
  <c r="CH11" i="25"/>
  <c r="K1" i="21"/>
  <c r="A3" i="20"/>
  <c r="C3" i="7"/>
  <c r="J3" i="20"/>
  <c r="B3" i="26"/>
  <c r="B6" i="26"/>
  <c r="C6" i="26"/>
  <c r="D6" i="26"/>
  <c r="E6" i="26"/>
  <c r="F6" i="26"/>
  <c r="G6" i="26"/>
  <c r="H6" i="26"/>
  <c r="I6" i="26"/>
  <c r="J6" i="26"/>
  <c r="K6" i="26"/>
  <c r="L6" i="26"/>
  <c r="M6" i="26"/>
  <c r="N6" i="26"/>
  <c r="O6" i="26"/>
  <c r="B7" i="26"/>
  <c r="C7" i="26"/>
  <c r="D7" i="26"/>
  <c r="E7" i="26"/>
  <c r="F7" i="26"/>
  <c r="G7" i="26"/>
  <c r="H7" i="26"/>
  <c r="I7" i="26"/>
  <c r="J7" i="26"/>
  <c r="K7" i="26"/>
  <c r="L7" i="26"/>
  <c r="M7" i="26"/>
  <c r="N7" i="26"/>
  <c r="O7" i="26"/>
  <c r="B8" i="26"/>
  <c r="C8" i="26"/>
  <c r="D8" i="26"/>
  <c r="E8" i="26"/>
  <c r="F8" i="26"/>
  <c r="G8" i="26"/>
  <c r="H8" i="26"/>
  <c r="I8" i="26"/>
  <c r="J8" i="26"/>
  <c r="K8" i="26"/>
  <c r="L8" i="26"/>
  <c r="M8" i="26"/>
  <c r="N8" i="26"/>
  <c r="O8" i="26"/>
  <c r="B9" i="26"/>
  <c r="C9" i="26"/>
  <c r="D9" i="26"/>
  <c r="E9" i="26"/>
  <c r="F9" i="26"/>
  <c r="G9" i="26"/>
  <c r="H9" i="26"/>
  <c r="I9" i="26"/>
  <c r="J9" i="26"/>
  <c r="K9" i="26"/>
  <c r="L9" i="26"/>
  <c r="M9" i="26"/>
  <c r="N9" i="26"/>
  <c r="O9" i="26"/>
  <c r="B10" i="26"/>
  <c r="C10" i="26"/>
  <c r="D10" i="26"/>
  <c r="E10" i="26"/>
  <c r="F10" i="26"/>
  <c r="G10" i="26"/>
  <c r="H10" i="26"/>
  <c r="I10" i="26"/>
  <c r="J10" i="26"/>
  <c r="K10" i="26"/>
  <c r="L10" i="26"/>
  <c r="M10" i="26"/>
  <c r="N10" i="26"/>
  <c r="O10" i="26"/>
  <c r="B11" i="26"/>
  <c r="C11" i="26"/>
  <c r="D11" i="26"/>
  <c r="E11" i="26"/>
  <c r="F11" i="26"/>
  <c r="G11" i="26"/>
  <c r="H11" i="26"/>
  <c r="I11" i="26"/>
  <c r="J11" i="26"/>
  <c r="K11" i="26"/>
  <c r="L11" i="26"/>
  <c r="M11" i="26"/>
  <c r="N11" i="26"/>
  <c r="O11" i="26"/>
  <c r="B12" i="26"/>
  <c r="C12" i="26"/>
  <c r="D12" i="26"/>
  <c r="E12" i="26"/>
  <c r="F12" i="26"/>
  <c r="G12" i="26"/>
  <c r="H12" i="26"/>
  <c r="I12" i="26"/>
  <c r="J12" i="26"/>
  <c r="K12" i="26"/>
  <c r="L12" i="26"/>
  <c r="M12" i="26"/>
  <c r="N12" i="26"/>
  <c r="O12" i="26"/>
  <c r="B13" i="26"/>
  <c r="C13" i="26"/>
  <c r="D13" i="26"/>
  <c r="E13" i="26"/>
  <c r="F13" i="26"/>
  <c r="G13" i="26"/>
  <c r="H13" i="26"/>
  <c r="I13" i="26"/>
  <c r="J13" i="26"/>
  <c r="K13" i="26"/>
  <c r="L13" i="26"/>
  <c r="M13" i="26"/>
  <c r="N13" i="26"/>
  <c r="O13" i="26"/>
  <c r="B14" i="26"/>
  <c r="C14" i="26"/>
  <c r="D14" i="26"/>
  <c r="E14" i="26"/>
  <c r="F14" i="26"/>
  <c r="G14" i="26"/>
  <c r="H14" i="26"/>
  <c r="I14" i="26"/>
  <c r="J14" i="26"/>
  <c r="K14" i="26"/>
  <c r="L14" i="26"/>
  <c r="M14" i="26"/>
  <c r="N14" i="26"/>
  <c r="O14" i="26"/>
  <c r="B15" i="26"/>
  <c r="C15" i="26"/>
  <c r="D15" i="26"/>
  <c r="E15" i="26"/>
  <c r="F15" i="26"/>
  <c r="G15" i="26"/>
  <c r="H15" i="26"/>
  <c r="I15" i="26"/>
  <c r="J15" i="26"/>
  <c r="K15" i="26"/>
  <c r="L15" i="26"/>
  <c r="M15" i="26"/>
  <c r="N15" i="26"/>
  <c r="O15" i="26"/>
  <c r="B16" i="26"/>
  <c r="C16" i="26"/>
  <c r="D16" i="26"/>
  <c r="E16" i="26"/>
  <c r="F16" i="26"/>
  <c r="G16" i="26"/>
  <c r="H16" i="26"/>
  <c r="I16" i="26"/>
  <c r="J16" i="26"/>
  <c r="K16" i="26"/>
  <c r="L16" i="26"/>
  <c r="M16" i="26"/>
  <c r="N16" i="26"/>
  <c r="O16" i="26"/>
  <c r="B17" i="26"/>
  <c r="C17" i="26"/>
  <c r="D17" i="26"/>
  <c r="E17" i="26"/>
  <c r="F17" i="26"/>
  <c r="G17" i="26"/>
  <c r="H17" i="26"/>
  <c r="I17" i="26"/>
  <c r="J17" i="26"/>
  <c r="K17" i="26"/>
  <c r="L17" i="26"/>
  <c r="M17" i="26"/>
  <c r="N17" i="26"/>
  <c r="O17" i="26"/>
  <c r="B18" i="26"/>
  <c r="C18" i="26"/>
  <c r="D18" i="26"/>
  <c r="E18" i="26"/>
  <c r="F18" i="26"/>
  <c r="G18" i="26"/>
  <c r="H18" i="26"/>
  <c r="I18" i="26"/>
  <c r="J18" i="26"/>
  <c r="K18" i="26"/>
  <c r="L18" i="26"/>
  <c r="M18" i="26"/>
  <c r="N18" i="26"/>
  <c r="O18" i="26"/>
  <c r="B19" i="26"/>
  <c r="C19" i="26"/>
  <c r="D19" i="26"/>
  <c r="E19" i="26"/>
  <c r="F19" i="26"/>
  <c r="G19" i="26"/>
  <c r="H19" i="26"/>
  <c r="I19" i="26"/>
  <c r="J19" i="26"/>
  <c r="K19" i="26"/>
  <c r="L19" i="26"/>
  <c r="M19" i="26"/>
  <c r="N19" i="26"/>
  <c r="O19" i="26"/>
  <c r="B20" i="26"/>
  <c r="C20" i="26"/>
  <c r="D20" i="26"/>
  <c r="E20" i="26"/>
  <c r="F20" i="26"/>
  <c r="G20" i="26"/>
  <c r="H20" i="26"/>
  <c r="I20" i="26"/>
  <c r="J20" i="26"/>
  <c r="K20" i="26"/>
  <c r="L20" i="26"/>
  <c r="M20" i="26"/>
  <c r="N20" i="26"/>
  <c r="O20" i="26"/>
  <c r="B21" i="26"/>
  <c r="C21" i="26"/>
  <c r="D21" i="26"/>
  <c r="E21" i="26"/>
  <c r="F21" i="26"/>
  <c r="G21" i="26"/>
  <c r="H21" i="26"/>
  <c r="I21" i="26"/>
  <c r="J21" i="26"/>
  <c r="K21" i="26"/>
  <c r="L21" i="26"/>
  <c r="M21" i="26"/>
  <c r="N21" i="26"/>
  <c r="O21" i="26"/>
  <c r="B22" i="26"/>
  <c r="C22" i="26"/>
  <c r="D22" i="26"/>
  <c r="E22" i="26"/>
  <c r="F22" i="26"/>
  <c r="G22" i="26"/>
  <c r="H22" i="26"/>
  <c r="I22" i="26"/>
  <c r="J22" i="26"/>
  <c r="K22" i="26"/>
  <c r="L22" i="26"/>
  <c r="M22" i="26"/>
  <c r="N22" i="26"/>
  <c r="O22" i="26"/>
  <c r="B23" i="26"/>
  <c r="C23" i="26"/>
  <c r="D23" i="26"/>
  <c r="E23" i="26"/>
  <c r="F23" i="26"/>
  <c r="G23" i="26"/>
  <c r="H23" i="26"/>
  <c r="I23" i="26"/>
  <c r="J23" i="26"/>
  <c r="K23" i="26"/>
  <c r="L23" i="26"/>
  <c r="M23" i="26"/>
  <c r="N23" i="26"/>
  <c r="O23" i="26"/>
  <c r="B24" i="26"/>
  <c r="C24" i="26"/>
  <c r="D24" i="26"/>
  <c r="E24" i="26"/>
  <c r="F24" i="26"/>
  <c r="G24" i="26"/>
  <c r="H24" i="26"/>
  <c r="I24" i="26"/>
  <c r="J24" i="26"/>
  <c r="K24" i="26"/>
  <c r="L24" i="26"/>
  <c r="M24" i="26"/>
  <c r="N24" i="26"/>
  <c r="O24" i="26"/>
  <c r="B25" i="26"/>
  <c r="C25" i="26"/>
  <c r="D25" i="26"/>
  <c r="E25" i="26"/>
  <c r="F25" i="26"/>
  <c r="G25" i="26"/>
  <c r="H25" i="26"/>
  <c r="I25" i="26"/>
  <c r="J25" i="26"/>
  <c r="K25" i="26"/>
  <c r="L25" i="26"/>
  <c r="M25" i="26"/>
  <c r="N25" i="26"/>
  <c r="O25" i="26"/>
  <c r="I3" i="29"/>
  <c r="A3" i="29"/>
  <c r="CH74" i="5"/>
  <c r="CH73" i="5"/>
  <c r="CH72" i="5"/>
  <c r="CH71" i="5"/>
  <c r="CH70" i="5"/>
  <c r="CH69" i="5"/>
  <c r="CH68" i="5"/>
  <c r="CH67" i="5"/>
  <c r="CH66" i="5"/>
  <c r="CH65" i="5"/>
  <c r="CH64" i="5"/>
  <c r="CH63" i="5"/>
  <c r="CH62" i="5"/>
  <c r="CH61" i="5"/>
  <c r="CH60" i="5"/>
  <c r="CH59" i="5"/>
  <c r="CH58" i="5"/>
  <c r="CH57" i="5"/>
  <c r="CH56" i="5"/>
  <c r="CH55" i="5"/>
  <c r="CH54" i="5"/>
  <c r="CH53" i="5"/>
  <c r="CH52" i="5"/>
  <c r="CH51" i="5"/>
  <c r="CH50" i="5"/>
  <c r="CH49" i="5"/>
  <c r="CH48" i="5"/>
  <c r="CH47" i="5"/>
  <c r="CH46" i="5"/>
  <c r="CH45" i="5"/>
  <c r="CH44" i="5"/>
  <c r="CH43" i="5"/>
  <c r="CH42" i="5"/>
  <c r="CH41" i="5"/>
  <c r="CH40" i="5"/>
  <c r="CH39" i="5"/>
  <c r="CH38" i="5"/>
  <c r="CH37" i="5"/>
  <c r="CH36" i="5"/>
  <c r="CH35" i="5"/>
  <c r="CH34" i="5"/>
  <c r="CH33" i="5"/>
  <c r="CH32" i="5"/>
  <c r="CH31" i="5"/>
  <c r="CH30" i="5"/>
  <c r="CH29" i="5"/>
  <c r="CH28" i="5"/>
  <c r="CH27" i="5"/>
  <c r="CH26" i="5"/>
  <c r="CH25" i="5"/>
  <c r="CH24" i="5"/>
  <c r="CH23" i="5"/>
  <c r="CH22" i="5"/>
  <c r="CH21" i="5"/>
  <c r="CH20" i="5"/>
  <c r="CH19" i="5"/>
  <c r="CH18" i="5"/>
  <c r="CH17" i="5"/>
  <c r="CH16" i="5"/>
  <c r="CH15" i="5"/>
  <c r="CH14" i="5"/>
  <c r="CH13" i="5"/>
  <c r="CH12" i="5"/>
  <c r="CH11" i="5"/>
  <c r="BO8" i="31" l="1"/>
  <c r="D55" i="11" s="1"/>
  <c r="BS8" i="31"/>
  <c r="F55" i="11" s="1"/>
  <c r="AE7" i="31"/>
  <c r="E19" i="11" s="1"/>
  <c r="BK8" i="31"/>
  <c r="BI8" i="31"/>
  <c r="N19" i="20"/>
  <c r="O19" i="20"/>
  <c r="N16" i="20"/>
  <c r="O16" i="20"/>
  <c r="N17" i="20"/>
  <c r="O17" i="20"/>
  <c r="N20" i="20"/>
  <c r="O20" i="20"/>
  <c r="N12" i="20"/>
  <c r="O12" i="20"/>
  <c r="N14" i="20"/>
  <c r="O14" i="20"/>
  <c r="N11" i="20"/>
  <c r="O11" i="20"/>
  <c r="N18" i="20"/>
  <c r="O18" i="20"/>
  <c r="N15" i="20"/>
  <c r="O15" i="20"/>
  <c r="N13" i="20"/>
  <c r="O13" i="20"/>
  <c r="N7" i="20"/>
  <c r="O7" i="20"/>
  <c r="K2" i="32"/>
  <c r="Q6" i="26"/>
  <c r="N6" i="20"/>
  <c r="N4" i="21"/>
  <c r="N5" i="21"/>
  <c r="CH7" i="5"/>
  <c r="BW18" i="19"/>
  <c r="BX18" i="19"/>
  <c r="BY18" i="19"/>
  <c r="BZ18" i="19"/>
  <c r="BW19" i="19"/>
  <c r="BX19" i="19"/>
  <c r="BY19" i="19"/>
  <c r="BZ19" i="19"/>
  <c r="BW20" i="19"/>
  <c r="BX20" i="19"/>
  <c r="BY20" i="19"/>
  <c r="BZ20" i="19"/>
  <c r="BW21" i="19"/>
  <c r="BX21" i="19"/>
  <c r="BY21" i="19"/>
  <c r="BZ21" i="19"/>
  <c r="BW22" i="19"/>
  <c r="BX22" i="19"/>
  <c r="BY22" i="19"/>
  <c r="BZ22" i="19"/>
  <c r="BW23" i="19"/>
  <c r="BX23" i="19"/>
  <c r="BY23" i="19"/>
  <c r="BZ23" i="19"/>
  <c r="BW24" i="19"/>
  <c r="BX24" i="19"/>
  <c r="BY24" i="19"/>
  <c r="BZ24" i="19"/>
  <c r="BW25" i="19"/>
  <c r="BX25" i="19"/>
  <c r="BY25" i="19"/>
  <c r="BZ25" i="19"/>
  <c r="BW26" i="19"/>
  <c r="BX26" i="19"/>
  <c r="BY26" i="19"/>
  <c r="BZ26" i="19"/>
  <c r="BW27" i="19"/>
  <c r="BX27" i="19"/>
  <c r="BY27" i="19"/>
  <c r="BZ27" i="19"/>
  <c r="BW28" i="19"/>
  <c r="BX28" i="19"/>
  <c r="BY28" i="19"/>
  <c r="BZ28" i="19"/>
  <c r="BZ17" i="19"/>
  <c r="BY17" i="19"/>
  <c r="BX17" i="19"/>
  <c r="BW17" i="19"/>
  <c r="BV17" i="19"/>
  <c r="P6" i="26" l="1"/>
  <c r="R6" i="26"/>
  <c r="BX7" i="19"/>
  <c r="BW7" i="19"/>
  <c r="BY7" i="19"/>
  <c r="BZ7" i="19"/>
  <c r="CH7" i="25"/>
  <c r="V49" i="11" s="1"/>
  <c r="E20" i="27"/>
  <c r="F20" i="27"/>
  <c r="G20" i="27"/>
  <c r="H20" i="27"/>
  <c r="I20" i="27"/>
  <c r="J20" i="27"/>
  <c r="K20" i="27"/>
  <c r="L20" i="27"/>
  <c r="M20" i="27"/>
  <c r="N20" i="27"/>
  <c r="O20" i="27"/>
  <c r="P20" i="27"/>
  <c r="Q20" i="27"/>
  <c r="D20" i="27"/>
  <c r="E17" i="27"/>
  <c r="F17" i="27"/>
  <c r="G17" i="27"/>
  <c r="H17" i="27"/>
  <c r="I17" i="27"/>
  <c r="J17" i="27"/>
  <c r="K17" i="27"/>
  <c r="L17" i="27"/>
  <c r="M17" i="27"/>
  <c r="N17" i="27"/>
  <c r="O17" i="27"/>
  <c r="P17" i="27"/>
  <c r="Q17" i="27"/>
  <c r="D17" i="27"/>
  <c r="D12" i="27"/>
  <c r="E12" i="27"/>
  <c r="F12" i="27"/>
  <c r="G12" i="27"/>
  <c r="H12" i="27"/>
  <c r="I12" i="27"/>
  <c r="J12" i="27"/>
  <c r="K12" i="27"/>
  <c r="L12" i="27"/>
  <c r="M12" i="27"/>
  <c r="N12" i="27"/>
  <c r="O12" i="27"/>
  <c r="P12" i="27"/>
  <c r="Q12" i="27"/>
  <c r="D13" i="27"/>
  <c r="E13" i="27"/>
  <c r="F13" i="27"/>
  <c r="G13" i="27"/>
  <c r="H13" i="27"/>
  <c r="I13" i="27"/>
  <c r="J13" i="27"/>
  <c r="K13" i="27"/>
  <c r="L13" i="27"/>
  <c r="M13" i="27"/>
  <c r="N13" i="27"/>
  <c r="O13" i="27"/>
  <c r="P13" i="27"/>
  <c r="Q13" i="27"/>
  <c r="D14" i="27"/>
  <c r="E14" i="27"/>
  <c r="F14" i="27"/>
  <c r="G14" i="27"/>
  <c r="H14" i="27"/>
  <c r="I14" i="27"/>
  <c r="J14" i="27"/>
  <c r="K14" i="27"/>
  <c r="L14" i="27"/>
  <c r="M14" i="27"/>
  <c r="N14" i="27"/>
  <c r="O14" i="27"/>
  <c r="P14" i="27"/>
  <c r="Q14" i="27"/>
  <c r="E11" i="27"/>
  <c r="F11" i="27"/>
  <c r="G11" i="27"/>
  <c r="H11" i="27"/>
  <c r="I11" i="27"/>
  <c r="J11" i="27"/>
  <c r="K11" i="27"/>
  <c r="L11" i="27"/>
  <c r="M11" i="27"/>
  <c r="N11" i="27"/>
  <c r="O11" i="27"/>
  <c r="P11" i="27"/>
  <c r="Q11" i="27"/>
  <c r="D11" i="27"/>
  <c r="D6" i="27"/>
  <c r="E6" i="27"/>
  <c r="F6" i="27"/>
  <c r="G6" i="27"/>
  <c r="H6" i="27"/>
  <c r="I6" i="27"/>
  <c r="J6" i="27"/>
  <c r="K6" i="27"/>
  <c r="L6" i="27"/>
  <c r="M6" i="27"/>
  <c r="N6" i="27"/>
  <c r="O6" i="27"/>
  <c r="P6" i="27"/>
  <c r="Q6" i="27"/>
  <c r="E5" i="27"/>
  <c r="F5" i="27"/>
  <c r="G5" i="27"/>
  <c r="H5" i="27"/>
  <c r="I5" i="27"/>
  <c r="J5" i="27"/>
  <c r="K5" i="27"/>
  <c r="L5" i="27"/>
  <c r="M5" i="27"/>
  <c r="N5" i="27"/>
  <c r="O5" i="27"/>
  <c r="P5" i="27"/>
  <c r="Q5" i="27"/>
  <c r="D5" i="27"/>
  <c r="D4" i="27"/>
  <c r="E4" i="27"/>
  <c r="F4" i="27"/>
  <c r="G4" i="27"/>
  <c r="H4" i="27"/>
  <c r="I4" i="27"/>
  <c r="J4" i="27"/>
  <c r="K4" i="27"/>
  <c r="L4" i="27"/>
  <c r="M4" i="27"/>
  <c r="N4" i="27"/>
  <c r="O4" i="27"/>
  <c r="P4" i="27"/>
  <c r="Q4" i="27"/>
  <c r="D7" i="27"/>
  <c r="E7" i="27"/>
  <c r="F7" i="27"/>
  <c r="G7" i="27"/>
  <c r="H7" i="27"/>
  <c r="I7" i="27"/>
  <c r="J7" i="27"/>
  <c r="K7" i="27"/>
  <c r="L7" i="27"/>
  <c r="M7" i="27"/>
  <c r="N7" i="27"/>
  <c r="O7" i="27"/>
  <c r="P7" i="27"/>
  <c r="Q7" i="27"/>
  <c r="D8" i="27"/>
  <c r="E8" i="27"/>
  <c r="F8" i="27"/>
  <c r="G8" i="27"/>
  <c r="H8" i="27"/>
  <c r="I8" i="27"/>
  <c r="J8" i="27"/>
  <c r="K8" i="27"/>
  <c r="L8" i="27"/>
  <c r="M8" i="27"/>
  <c r="N8" i="27"/>
  <c r="O8" i="27"/>
  <c r="P8" i="27"/>
  <c r="Q8" i="27"/>
  <c r="D9" i="27"/>
  <c r="E9" i="27"/>
  <c r="F9" i="27"/>
  <c r="G9" i="27"/>
  <c r="H9" i="27"/>
  <c r="I9" i="27"/>
  <c r="J9" i="27"/>
  <c r="K9" i="27"/>
  <c r="L9" i="27"/>
  <c r="M9" i="27"/>
  <c r="N9" i="27"/>
  <c r="O9" i="27"/>
  <c r="P9" i="27"/>
  <c r="Q9" i="27"/>
  <c r="D10" i="27"/>
  <c r="E10" i="27"/>
  <c r="F10" i="27"/>
  <c r="G10" i="27"/>
  <c r="H10" i="27"/>
  <c r="I10" i="27"/>
  <c r="J10" i="27"/>
  <c r="K10" i="27"/>
  <c r="L10" i="27"/>
  <c r="M10" i="27"/>
  <c r="N10" i="27"/>
  <c r="O10" i="27"/>
  <c r="P10" i="27"/>
  <c r="Q10" i="27"/>
  <c r="D15" i="27"/>
  <c r="E15" i="27"/>
  <c r="F15" i="27"/>
  <c r="G15" i="27"/>
  <c r="H15" i="27"/>
  <c r="I15" i="27"/>
  <c r="J15" i="27"/>
  <c r="K15" i="27"/>
  <c r="L15" i="27"/>
  <c r="M15" i="27"/>
  <c r="N15" i="27"/>
  <c r="O15" i="27"/>
  <c r="P15" i="27"/>
  <c r="Q15" i="27"/>
  <c r="D16" i="27"/>
  <c r="E16" i="27"/>
  <c r="F16" i="27"/>
  <c r="G16" i="27"/>
  <c r="H16" i="27"/>
  <c r="I16" i="27"/>
  <c r="J16" i="27"/>
  <c r="K16" i="27"/>
  <c r="L16" i="27"/>
  <c r="M16" i="27"/>
  <c r="N16" i="27"/>
  <c r="O16" i="27"/>
  <c r="P16" i="27"/>
  <c r="Q16" i="27"/>
  <c r="D18" i="27"/>
  <c r="E18" i="27"/>
  <c r="F18" i="27"/>
  <c r="G18" i="27"/>
  <c r="H18" i="27"/>
  <c r="I18" i="27"/>
  <c r="J18" i="27"/>
  <c r="K18" i="27"/>
  <c r="L18" i="27"/>
  <c r="M18" i="27"/>
  <c r="N18" i="27"/>
  <c r="O18" i="27"/>
  <c r="P18" i="27"/>
  <c r="Q18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Q19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Q21" i="27"/>
  <c r="D22" i="27"/>
  <c r="E22" i="27"/>
  <c r="F22" i="27"/>
  <c r="G22" i="27"/>
  <c r="H22" i="27"/>
  <c r="I22" i="27"/>
  <c r="J22" i="27"/>
  <c r="K22" i="27"/>
  <c r="L22" i="27"/>
  <c r="M22" i="27"/>
  <c r="N22" i="27"/>
  <c r="O22" i="27"/>
  <c r="P22" i="27"/>
  <c r="Q22" i="27"/>
  <c r="E3" i="27"/>
  <c r="F3" i="27"/>
  <c r="G3" i="27"/>
  <c r="H3" i="27"/>
  <c r="I3" i="27"/>
  <c r="J3" i="27"/>
  <c r="K3" i="27"/>
  <c r="L3" i="27"/>
  <c r="M3" i="27"/>
  <c r="N3" i="27"/>
  <c r="O3" i="27"/>
  <c r="P3" i="27"/>
  <c r="Q3" i="27"/>
  <c r="D3" i="27"/>
  <c r="C4" i="27" l="1"/>
  <c r="C5" i="27"/>
  <c r="C6" i="27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3" i="27"/>
  <c r="A7" i="26"/>
  <c r="A8" i="26"/>
  <c r="A9" i="26"/>
  <c r="A10" i="26"/>
  <c r="A11" i="26"/>
  <c r="A12" i="26"/>
  <c r="A13" i="26"/>
  <c r="A14" i="26"/>
  <c r="A15" i="26"/>
  <c r="A16" i="26"/>
  <c r="A17" i="26"/>
  <c r="A18" i="26"/>
  <c r="A19" i="26"/>
  <c r="A20" i="26"/>
  <c r="A21" i="26"/>
  <c r="A22" i="26"/>
  <c r="A23" i="26"/>
  <c r="A24" i="26"/>
  <c r="A25" i="26"/>
  <c r="A6" i="26"/>
  <c r="BM12" i="25"/>
  <c r="BM13" i="25"/>
  <c r="BM14" i="25"/>
  <c r="BM15" i="25"/>
  <c r="BM16" i="25"/>
  <c r="BM17" i="25"/>
  <c r="BM18" i="25"/>
  <c r="BM19" i="25"/>
  <c r="BM20" i="25"/>
  <c r="BM21" i="25"/>
  <c r="BM22" i="25"/>
  <c r="BM23" i="25"/>
  <c r="BM24" i="25"/>
  <c r="BM25" i="25"/>
  <c r="BM26" i="25"/>
  <c r="BM27" i="25"/>
  <c r="BM28" i="25"/>
  <c r="BM29" i="25"/>
  <c r="BM30" i="25"/>
  <c r="BM31" i="25"/>
  <c r="BM32" i="25"/>
  <c r="BM33" i="25"/>
  <c r="BM11" i="25"/>
  <c r="N2433" i="22"/>
  <c r="N2417" i="22"/>
  <c r="N2447" i="22"/>
  <c r="N2442" i="22"/>
  <c r="N2291" i="22"/>
  <c r="N2392" i="22"/>
  <c r="N2276" i="22"/>
  <c r="N2340" i="22"/>
  <c r="N2406" i="22"/>
  <c r="N2421" i="22"/>
  <c r="N2323" i="22"/>
  <c r="N2420" i="22"/>
  <c r="N2344" i="22"/>
  <c r="N2395" i="22"/>
  <c r="N2410" i="22"/>
  <c r="N2296" i="22"/>
  <c r="N2338" i="22"/>
  <c r="N2270" i="22"/>
  <c r="N2353" i="22"/>
  <c r="N2277" i="22"/>
  <c r="N2242" i="22"/>
  <c r="N2343" i="22"/>
  <c r="N2261" i="22"/>
  <c r="N2302" i="22"/>
  <c r="N2333" i="22"/>
  <c r="N2262" i="22"/>
  <c r="N2251" i="22"/>
  <c r="N2168" i="22"/>
  <c r="N2192" i="22"/>
  <c r="N2289" i="22"/>
  <c r="N2225" i="22"/>
  <c r="N2288" i="22"/>
  <c r="N2224" i="22"/>
  <c r="N2132" i="22"/>
  <c r="N2199" i="22"/>
  <c r="N2222" i="22"/>
  <c r="N2150" i="22"/>
  <c r="N2205" i="22"/>
  <c r="N2181" i="22"/>
  <c r="N2092" i="22"/>
  <c r="N2148" i="22"/>
  <c r="N2179" i="22"/>
  <c r="N2103" i="22"/>
  <c r="N2121" i="22"/>
  <c r="N2108" i="22"/>
  <c r="N2109" i="22"/>
  <c r="N2076" i="22"/>
  <c r="N2115" i="22"/>
  <c r="N2138" i="22"/>
  <c r="N2074" i="22"/>
  <c r="N2042" i="22"/>
  <c r="N2049" i="22"/>
  <c r="N1985" i="22"/>
  <c r="N1992" i="22"/>
  <c r="N2023" i="22"/>
  <c r="N2030" i="22"/>
  <c r="N2061" i="22"/>
  <c r="N1997" i="22"/>
  <c r="N2004" i="22"/>
  <c r="N2011" i="22"/>
  <c r="M2444" i="22"/>
  <c r="M2451" i="22"/>
  <c r="M2450" i="22"/>
  <c r="M2432" i="22"/>
  <c r="M2417" i="22"/>
  <c r="M2345" i="22"/>
  <c r="M2392" i="22"/>
  <c r="M2279" i="22"/>
  <c r="M2366" i="22"/>
  <c r="M2406" i="22"/>
  <c r="M2445" i="22"/>
  <c r="M2377" i="22"/>
  <c r="M2412" i="22"/>
  <c r="M2221" i="22"/>
  <c r="M2351" i="22"/>
  <c r="M2363" i="22"/>
  <c r="M2299" i="22"/>
  <c r="M2386" i="22"/>
  <c r="M2322" i="22"/>
  <c r="M2154" i="22"/>
  <c r="M2360" i="22"/>
  <c r="M2296" i="22"/>
  <c r="M2311" i="22"/>
  <c r="M2342" i="22"/>
  <c r="M2275" i="22"/>
  <c r="M2229" i="22"/>
  <c r="M2236" i="22"/>
  <c r="M2178" i="22"/>
  <c r="M2235" i="22"/>
  <c r="M2151" i="22"/>
  <c r="M2234" i="22"/>
  <c r="M2162" i="22"/>
  <c r="M2257" i="22"/>
  <c r="M2186" i="22"/>
  <c r="M2208" i="22"/>
  <c r="M2239" i="22"/>
  <c r="M2170" i="22"/>
  <c r="M2206" i="22"/>
  <c r="M2182" i="22"/>
  <c r="M2085" i="22"/>
  <c r="M2149" i="22"/>
  <c r="M2180" i="22"/>
  <c r="M2113" i="22"/>
  <c r="M2127" i="22"/>
  <c r="M2098" i="22"/>
  <c r="M2094" i="22"/>
  <c r="M2055" i="22"/>
  <c r="M2092" i="22"/>
  <c r="M2123" i="22"/>
  <c r="M2049" i="22"/>
  <c r="M2067" i="22"/>
  <c r="M2034" i="22"/>
  <c r="M2041" i="22"/>
  <c r="M1977" i="22"/>
  <c r="M2016" i="22"/>
  <c r="M2015" i="22"/>
  <c r="M2046" i="22"/>
  <c r="M1982" i="22"/>
  <c r="M1989" i="22"/>
  <c r="M1996" i="22"/>
  <c r="N2389" i="22"/>
  <c r="N2365" i="22"/>
  <c r="N2441" i="22"/>
  <c r="N2382" i="22"/>
  <c r="N2448" i="22"/>
  <c r="N2390" i="22"/>
  <c r="N2415" i="22"/>
  <c r="N2307" i="22"/>
  <c r="N2398" i="22"/>
  <c r="N2413" i="22"/>
  <c r="N2304" i="22"/>
  <c r="N2412" i="22"/>
  <c r="N2332" i="22"/>
  <c r="N2381" i="22"/>
  <c r="N2402" i="22"/>
  <c r="N2111" i="22"/>
  <c r="N2330" i="22"/>
  <c r="N2253" i="22"/>
  <c r="N2345" i="22"/>
  <c r="N2260" i="22"/>
  <c r="N2204" i="22"/>
  <c r="N2335" i="22"/>
  <c r="N2196" i="22"/>
  <c r="N2294" i="22"/>
  <c r="N2325" i="22"/>
  <c r="N2269" i="22"/>
  <c r="N2243" i="22"/>
  <c r="N2151" i="22"/>
  <c r="N2175" i="22"/>
  <c r="N2281" i="22"/>
  <c r="N2217" i="22"/>
  <c r="N2280" i="22"/>
  <c r="N2216" i="22"/>
  <c r="N2128" i="22"/>
  <c r="N2183" i="22"/>
  <c r="N2214" i="22"/>
  <c r="N2127" i="22"/>
  <c r="N2197" i="22"/>
  <c r="N2173" i="22"/>
  <c r="N2089" i="22"/>
  <c r="N2143" i="22"/>
  <c r="N2171" i="22"/>
  <c r="N2086" i="22"/>
  <c r="N2104" i="22"/>
  <c r="N2105" i="22"/>
  <c r="N2101" i="22"/>
  <c r="N2072" i="22"/>
  <c r="N2107" i="22"/>
  <c r="N2130" i="22"/>
  <c r="N2066" i="22"/>
  <c r="N1978" i="22"/>
  <c r="N2041" i="22"/>
  <c r="N1977" i="22"/>
  <c r="N1984" i="22"/>
  <c r="N2015" i="22"/>
  <c r="N2022" i="22"/>
  <c r="N2053" i="22"/>
  <c r="N1989" i="22"/>
  <c r="N1996" i="22"/>
  <c r="N2003" i="22"/>
  <c r="M2453" i="22"/>
  <c r="M2446" i="22"/>
  <c r="M2448" i="22"/>
  <c r="M2424" i="22"/>
  <c r="M2409" i="22"/>
  <c r="M2324" i="22"/>
  <c r="M2391" i="22"/>
  <c r="M2439" i="22"/>
  <c r="M2349" i="22"/>
  <c r="M2398" i="22"/>
  <c r="M2437" i="22"/>
  <c r="M2367" i="22"/>
  <c r="M2404" i="22"/>
  <c r="M2419" i="22"/>
  <c r="M2341" i="22"/>
  <c r="M2355" i="22"/>
  <c r="M2291" i="22"/>
  <c r="M2378" i="22"/>
  <c r="M2314" i="22"/>
  <c r="M2267" i="22"/>
  <c r="M2352" i="22"/>
  <c r="M2288" i="22"/>
  <c r="M2303" i="22"/>
  <c r="M2334" i="22"/>
  <c r="M2272" i="22"/>
  <c r="M2145" i="22"/>
  <c r="M2228" i="22"/>
  <c r="M2161" i="22"/>
  <c r="M2227" i="22"/>
  <c r="M2290" i="22"/>
  <c r="M2226" i="22"/>
  <c r="M2125" i="22"/>
  <c r="M2249" i="22"/>
  <c r="M2169" i="22"/>
  <c r="M2200" i="22"/>
  <c r="M2231" i="22"/>
  <c r="M2153" i="22"/>
  <c r="M2198" i="22"/>
  <c r="M2174" i="22"/>
  <c r="M2082" i="22"/>
  <c r="M2136" i="22"/>
  <c r="M2172" i="22"/>
  <c r="M2096" i="22"/>
  <c r="M2117" i="22"/>
  <c r="M2081" i="22"/>
  <c r="M2086" i="22"/>
  <c r="M2003" i="22"/>
  <c r="M2084" i="22"/>
  <c r="M2115" i="22"/>
  <c r="M1987" i="22"/>
  <c r="M2057" i="22"/>
  <c r="M2026" i="22"/>
  <c r="M2033" i="22"/>
  <c r="M2072" i="22"/>
  <c r="M2008" i="22"/>
  <c r="M2007" i="22"/>
  <c r="M2038" i="22"/>
  <c r="M2045" i="22"/>
  <c r="M1981" i="22"/>
  <c r="M1988" i="22"/>
  <c r="N2324" i="22"/>
  <c r="N2451" i="22"/>
  <c r="N2431" i="22"/>
  <c r="N2348" i="22"/>
  <c r="N2440" i="22"/>
  <c r="N2372" i="22"/>
  <c r="N2407" i="22"/>
  <c r="N2266" i="22"/>
  <c r="N2373" i="22"/>
  <c r="N2405" i="22"/>
  <c r="N2292" i="22"/>
  <c r="N2404" i="22"/>
  <c r="N2299" i="22"/>
  <c r="N2364" i="22"/>
  <c r="N2394" i="22"/>
  <c r="N2386" i="22"/>
  <c r="N2322" i="22"/>
  <c r="N2220" i="22"/>
  <c r="N2337" i="22"/>
  <c r="N2250" i="22"/>
  <c r="N2391" i="22"/>
  <c r="N2327" i="22"/>
  <c r="N2174" i="22"/>
  <c r="N2285" i="22"/>
  <c r="N2317" i="22"/>
  <c r="N2252" i="22"/>
  <c r="N2235" i="22"/>
  <c r="N2079" i="22"/>
  <c r="N2162" i="22"/>
  <c r="N2273" i="22"/>
  <c r="N2209" i="22"/>
  <c r="N2272" i="22"/>
  <c r="N2208" i="22"/>
  <c r="N2094" i="22"/>
  <c r="N2170" i="22"/>
  <c r="N2206" i="22"/>
  <c r="N2112" i="22"/>
  <c r="N2184" i="22"/>
  <c r="N2165" i="22"/>
  <c r="N2026" i="22"/>
  <c r="N2126" i="22"/>
  <c r="N2163" i="22"/>
  <c r="N2080" i="22"/>
  <c r="N2087" i="22"/>
  <c r="N2088" i="22"/>
  <c r="N2093" i="22"/>
  <c r="N2062" i="22"/>
  <c r="N2099" i="22"/>
  <c r="N2122" i="22"/>
  <c r="N2056" i="22"/>
  <c r="N2064" i="22"/>
  <c r="N2033" i="22"/>
  <c r="N2040" i="22"/>
  <c r="N2071" i="22"/>
  <c r="N2007" i="22"/>
  <c r="N2014" i="22"/>
  <c r="N2045" i="22"/>
  <c r="N1981" i="22"/>
  <c r="N1988" i="22"/>
  <c r="N1995" i="22"/>
  <c r="M2440" i="22"/>
  <c r="M2434" i="22"/>
  <c r="M2447" i="22"/>
  <c r="M2358" i="22"/>
  <c r="M2401" i="22"/>
  <c r="M2305" i="22"/>
  <c r="M2390" i="22"/>
  <c r="M2431" i="22"/>
  <c r="M2340" i="22"/>
  <c r="M2373" i="22"/>
  <c r="M2429" i="22"/>
  <c r="M2350" i="22"/>
  <c r="M2396" i="22"/>
  <c r="M2411" i="22"/>
  <c r="M2308" i="22"/>
  <c r="M2347" i="22"/>
  <c r="M2283" i="22"/>
  <c r="M2370" i="22"/>
  <c r="M2306" i="22"/>
  <c r="M2264" i="22"/>
  <c r="M2344" i="22"/>
  <c r="M2271" i="22"/>
  <c r="M2295" i="22"/>
  <c r="M2326" i="22"/>
  <c r="M2255" i="22"/>
  <c r="M2284" i="22"/>
  <c r="M2220" i="22"/>
  <c r="M2147" i="22"/>
  <c r="M2219" i="22"/>
  <c r="M2282" i="22"/>
  <c r="M2218" i="22"/>
  <c r="M2121" i="22"/>
  <c r="M2241" i="22"/>
  <c r="M2152" i="22"/>
  <c r="M2193" i="22"/>
  <c r="M2223" i="22"/>
  <c r="M2135" i="22"/>
  <c r="M2194" i="22"/>
  <c r="M2166" i="22"/>
  <c r="M2079" i="22"/>
  <c r="M2119" i="22"/>
  <c r="M2164" i="22"/>
  <c r="M2074" i="22"/>
  <c r="M2114" i="22"/>
  <c r="M2142" i="22"/>
  <c r="M2078" i="22"/>
  <c r="M2140" i="22"/>
  <c r="M2076" i="22"/>
  <c r="M2107" i="22"/>
  <c r="M2063" i="22"/>
  <c r="M2047" i="22"/>
  <c r="M2018" i="22"/>
  <c r="M2025" i="22"/>
  <c r="M2064" i="22"/>
  <c r="M2000" i="22"/>
  <c r="M1999" i="22"/>
  <c r="M2030" i="22"/>
  <c r="M2037" i="22"/>
  <c r="M2044" i="22"/>
  <c r="M1980" i="22"/>
  <c r="K2428" i="22"/>
  <c r="K2437" i="22"/>
  <c r="K2334" i="22"/>
  <c r="K2449" i="22"/>
  <c r="K2403" i="22"/>
  <c r="K2280" i="22"/>
  <c r="K2331" i="22"/>
  <c r="N2284" i="22"/>
  <c r="N2446" i="22"/>
  <c r="N2401" i="22"/>
  <c r="N2246" i="22"/>
  <c r="N2432" i="22"/>
  <c r="N2355" i="22"/>
  <c r="N2399" i="22"/>
  <c r="N2191" i="22"/>
  <c r="N2356" i="22"/>
  <c r="N2397" i="22"/>
  <c r="N2274" i="22"/>
  <c r="N2396" i="22"/>
  <c r="N2228" i="22"/>
  <c r="N2347" i="22"/>
  <c r="N2388" i="22"/>
  <c r="N2378" i="22"/>
  <c r="N2314" i="22"/>
  <c r="N2178" i="22"/>
  <c r="N2329" i="22"/>
  <c r="N2247" i="22"/>
  <c r="N2383" i="22"/>
  <c r="N2319" i="22"/>
  <c r="N2342" i="22"/>
  <c r="N2268" i="22"/>
  <c r="N2309" i="22"/>
  <c r="N2236" i="22"/>
  <c r="N2227" i="22"/>
  <c r="N2234" i="22"/>
  <c r="N2158" i="22"/>
  <c r="N2265" i="22"/>
  <c r="N2201" i="22"/>
  <c r="N2264" i="22"/>
  <c r="N2200" i="22"/>
  <c r="N2239" i="22"/>
  <c r="N2166" i="22"/>
  <c r="N2198" i="22"/>
  <c r="N2245" i="22"/>
  <c r="N2167" i="22"/>
  <c r="N2157" i="22"/>
  <c r="N2188" i="22"/>
  <c r="N2116" i="22"/>
  <c r="N2155" i="22"/>
  <c r="N2051" i="22"/>
  <c r="N2078" i="22"/>
  <c r="N2068" i="22"/>
  <c r="N2085" i="22"/>
  <c r="N2052" i="22"/>
  <c r="N2091" i="22"/>
  <c r="N2114" i="22"/>
  <c r="N1994" i="22"/>
  <c r="N2054" i="22"/>
  <c r="N2025" i="22"/>
  <c r="N2032" i="22"/>
  <c r="N2063" i="22"/>
  <c r="N1999" i="22"/>
  <c r="N2006" i="22"/>
  <c r="N2037" i="22"/>
  <c r="N2044" i="22"/>
  <c r="N1980" i="22"/>
  <c r="N1987" i="22"/>
  <c r="M2410" i="22"/>
  <c r="M2427" i="22"/>
  <c r="M2438" i="22"/>
  <c r="M2329" i="22"/>
  <c r="M2393" i="22"/>
  <c r="M2293" i="22"/>
  <c r="M2372" i="22"/>
  <c r="M2423" i="22"/>
  <c r="M2321" i="22"/>
  <c r="M2356" i="22"/>
  <c r="M2421" i="22"/>
  <c r="M2337" i="22"/>
  <c r="M2374" i="22"/>
  <c r="M2403" i="22"/>
  <c r="M2277" i="22"/>
  <c r="M2339" i="22"/>
  <c r="M2280" i="22"/>
  <c r="M2362" i="22"/>
  <c r="M2298" i="22"/>
  <c r="M2247" i="22"/>
  <c r="M2336" i="22"/>
  <c r="M2254" i="22"/>
  <c r="M2278" i="22"/>
  <c r="M2318" i="22"/>
  <c r="M2245" i="22"/>
  <c r="M2276" i="22"/>
  <c r="M2212" i="22"/>
  <c r="M2141" i="22"/>
  <c r="M2211" i="22"/>
  <c r="M2274" i="22"/>
  <c r="M2210" i="22"/>
  <c r="M2087" i="22"/>
  <c r="M2233" i="22"/>
  <c r="M2090" i="22"/>
  <c r="M2176" i="22"/>
  <c r="M2215" i="22"/>
  <c r="M2093" i="22"/>
  <c r="M2177" i="22"/>
  <c r="M2158" i="22"/>
  <c r="M2189" i="22"/>
  <c r="M2109" i="22"/>
  <c r="M2156" i="22"/>
  <c r="M2071" i="22"/>
  <c r="M2097" i="22"/>
  <c r="M2134" i="22"/>
  <c r="M2068" i="22"/>
  <c r="M2132" i="22"/>
  <c r="M2069" i="22"/>
  <c r="M2099" i="22"/>
  <c r="M2053" i="22"/>
  <c r="M2027" i="22"/>
  <c r="M2010" i="22"/>
  <c r="M2017" i="22"/>
  <c r="M2056" i="22"/>
  <c r="M1992" i="22"/>
  <c r="M1991" i="22"/>
  <c r="M2022" i="22"/>
  <c r="M2029" i="22"/>
  <c r="M2036" i="22"/>
  <c r="K2426" i="22"/>
  <c r="N2452" i="22"/>
  <c r="N2434" i="22"/>
  <c r="N2336" i="22"/>
  <c r="N2454" i="22"/>
  <c r="N2424" i="22"/>
  <c r="N2352" i="22"/>
  <c r="N2379" i="22"/>
  <c r="N2438" i="22"/>
  <c r="N2328" i="22"/>
  <c r="N2380" i="22"/>
  <c r="N2263" i="22"/>
  <c r="N2387" i="22"/>
  <c r="N2427" i="22"/>
  <c r="N2339" i="22"/>
  <c r="N2371" i="22"/>
  <c r="N2370" i="22"/>
  <c r="N2306" i="22"/>
  <c r="N2385" i="22"/>
  <c r="N2321" i="22"/>
  <c r="N2244" i="22"/>
  <c r="N2375" i="22"/>
  <c r="N2311" i="22"/>
  <c r="N2334" i="22"/>
  <c r="N2258" i="22"/>
  <c r="N2301" i="22"/>
  <c r="N2283" i="22"/>
  <c r="N2219" i="22"/>
  <c r="N2226" i="22"/>
  <c r="N2144" i="22"/>
  <c r="N2257" i="22"/>
  <c r="N2186" i="22"/>
  <c r="N2256" i="22"/>
  <c r="N2193" i="22"/>
  <c r="N2231" i="22"/>
  <c r="N2153" i="22"/>
  <c r="N2194" i="22"/>
  <c r="N2237" i="22"/>
  <c r="N2154" i="22"/>
  <c r="N2149" i="22"/>
  <c r="N2180" i="22"/>
  <c r="N2113" i="22"/>
  <c r="N2147" i="22"/>
  <c r="N2070" i="22"/>
  <c r="N2084" i="22"/>
  <c r="N2141" i="22"/>
  <c r="N2077" i="22"/>
  <c r="N2010" i="22"/>
  <c r="N2083" i="22"/>
  <c r="N2106" i="22"/>
  <c r="N2060" i="22"/>
  <c r="N2034" i="22"/>
  <c r="N2017" i="22"/>
  <c r="N2024" i="22"/>
  <c r="N2055" i="22"/>
  <c r="N1991" i="22"/>
  <c r="N1998" i="22"/>
  <c r="N2029" i="22"/>
  <c r="N2036" i="22"/>
  <c r="N2043" i="22"/>
  <c r="N1979" i="22"/>
  <c r="M2388" i="22"/>
  <c r="M2394" i="22"/>
  <c r="M2418" i="22"/>
  <c r="M2449" i="22"/>
  <c r="M2389" i="22"/>
  <c r="M2256" i="22"/>
  <c r="M2369" i="22"/>
  <c r="M2415" i="22"/>
  <c r="M2309" i="22"/>
  <c r="M2353" i="22"/>
  <c r="M2413" i="22"/>
  <c r="M2325" i="22"/>
  <c r="M2357" i="22"/>
  <c r="M2395" i="22"/>
  <c r="M2259" i="22"/>
  <c r="M2331" i="22"/>
  <c r="M2263" i="22"/>
  <c r="M2354" i="22"/>
  <c r="M2287" i="22"/>
  <c r="M2197" i="22"/>
  <c r="M2328" i="22"/>
  <c r="M2343" i="22"/>
  <c r="M2261" i="22"/>
  <c r="M2310" i="22"/>
  <c r="M2237" i="22"/>
  <c r="M2268" i="22"/>
  <c r="M2204" i="22"/>
  <c r="M2137" i="22"/>
  <c r="M2203" i="22"/>
  <c r="M2266" i="22"/>
  <c r="M2202" i="22"/>
  <c r="M2289" i="22"/>
  <c r="M2225" i="22"/>
  <c r="M2240" i="22"/>
  <c r="M2163" i="22"/>
  <c r="M2207" i="22"/>
  <c r="M2238" i="22"/>
  <c r="M2160" i="22"/>
  <c r="M2150" i="22"/>
  <c r="M2181" i="22"/>
  <c r="M2106" i="22"/>
  <c r="M2148" i="22"/>
  <c r="M2080" i="22"/>
  <c r="M2073" i="22"/>
  <c r="M2126" i="22"/>
  <c r="M2051" i="22"/>
  <c r="M2124" i="22"/>
  <c r="M2052" i="22"/>
  <c r="M2091" i="22"/>
  <c r="M2043" i="22"/>
  <c r="M2066" i="22"/>
  <c r="M2002" i="22"/>
  <c r="M2009" i="22"/>
  <c r="M2048" i="22"/>
  <c r="M1984" i="22"/>
  <c r="M1983" i="22"/>
  <c r="M2014" i="22"/>
  <c r="M2021" i="22"/>
  <c r="M2028" i="22"/>
  <c r="K2421" i="22"/>
  <c r="N2445" i="22"/>
  <c r="N2425" i="22"/>
  <c r="N2449" i="22"/>
  <c r="N2443" i="22"/>
  <c r="N2416" i="22"/>
  <c r="N2331" i="22"/>
  <c r="N2376" i="22"/>
  <c r="N2430" i="22"/>
  <c r="N2316" i="22"/>
  <c r="N2363" i="22"/>
  <c r="N2444" i="22"/>
  <c r="N2384" i="22"/>
  <c r="N2419" i="22"/>
  <c r="N2320" i="22"/>
  <c r="N2368" i="22"/>
  <c r="N2362" i="22"/>
  <c r="N2298" i="22"/>
  <c r="N2377" i="22"/>
  <c r="N2313" i="22"/>
  <c r="N2212" i="22"/>
  <c r="N2367" i="22"/>
  <c r="N2303" i="22"/>
  <c r="N2326" i="22"/>
  <c r="N2255" i="22"/>
  <c r="N2293" i="22"/>
  <c r="N2275" i="22"/>
  <c r="N2211" i="22"/>
  <c r="N2218" i="22"/>
  <c r="N2129" i="22"/>
  <c r="N2249" i="22"/>
  <c r="N2182" i="22"/>
  <c r="N2248" i="22"/>
  <c r="N2176" i="22"/>
  <c r="N2223" i="22"/>
  <c r="N2097" i="22"/>
  <c r="N2190" i="22"/>
  <c r="N2229" i="22"/>
  <c r="N2142" i="22"/>
  <c r="N2136" i="22"/>
  <c r="N2172" i="22"/>
  <c r="N2096" i="22"/>
  <c r="N2140" i="22"/>
  <c r="N2145" i="22"/>
  <c r="N2081" i="22"/>
  <c r="N2133" i="22"/>
  <c r="N2058" i="22"/>
  <c r="N2139" i="22"/>
  <c r="N2075" i="22"/>
  <c r="N2098" i="22"/>
  <c r="N1986" i="22"/>
  <c r="N2073" i="22"/>
  <c r="N2009" i="22"/>
  <c r="N2016" i="22"/>
  <c r="N2047" i="22"/>
  <c r="N1983" i="22"/>
  <c r="N1990" i="22"/>
  <c r="N2021" i="22"/>
  <c r="N2028" i="22"/>
  <c r="N2035" i="22"/>
  <c r="M2443" i="22"/>
  <c r="M2452" i="22"/>
  <c r="M2385" i="22"/>
  <c r="M2435" i="22"/>
  <c r="M2441" i="22"/>
  <c r="M2382" i="22"/>
  <c r="M2416" i="22"/>
  <c r="M2359" i="22"/>
  <c r="M2407" i="22"/>
  <c r="M2430" i="22"/>
  <c r="M2316" i="22"/>
  <c r="M2405" i="22"/>
  <c r="M2292" i="22"/>
  <c r="M2332" i="22"/>
  <c r="M2381" i="22"/>
  <c r="M2387" i="22"/>
  <c r="M2323" i="22"/>
  <c r="M2246" i="22"/>
  <c r="M2346" i="22"/>
  <c r="M2270" i="22"/>
  <c r="M2384" i="22"/>
  <c r="M2320" i="22"/>
  <c r="M2335" i="22"/>
  <c r="M2251" i="22"/>
  <c r="M2302" i="22"/>
  <c r="M2171" i="22"/>
  <c r="M2260" i="22"/>
  <c r="M2196" i="22"/>
  <c r="M2122" i="22"/>
  <c r="M2185" i="22"/>
  <c r="M2258" i="22"/>
  <c r="M2192" i="22"/>
  <c r="M2281" i="22"/>
  <c r="M2217" i="22"/>
  <c r="M2232" i="22"/>
  <c r="M2159" i="22"/>
  <c r="M2199" i="22"/>
  <c r="M2230" i="22"/>
  <c r="M2138" i="22"/>
  <c r="M2129" i="22"/>
  <c r="M2173" i="22"/>
  <c r="M2089" i="22"/>
  <c r="M2143" i="22"/>
  <c r="M2061" i="22"/>
  <c r="M2128" i="22"/>
  <c r="M2118" i="22"/>
  <c r="M2011" i="22"/>
  <c r="M2116" i="22"/>
  <c r="M1995" i="22"/>
  <c r="M2083" i="22"/>
  <c r="M1979" i="22"/>
  <c r="M2058" i="22"/>
  <c r="M1994" i="22"/>
  <c r="M2001" i="22"/>
  <c r="M2040" i="22"/>
  <c r="M2039" i="22"/>
  <c r="M2070" i="22"/>
  <c r="M2006" i="22"/>
  <c r="M2013" i="22"/>
  <c r="M2020" i="22"/>
  <c r="K2418" i="22"/>
  <c r="N2437" i="22"/>
  <c r="N2409" i="22"/>
  <c r="N2435" i="22"/>
  <c r="N2439" i="22"/>
  <c r="N2408" i="22"/>
  <c r="N2312" i="22"/>
  <c r="N2366" i="22"/>
  <c r="N2422" i="22"/>
  <c r="N2286" i="22"/>
  <c r="N2360" i="22"/>
  <c r="N2436" i="22"/>
  <c r="N2374" i="22"/>
  <c r="N2411" i="22"/>
  <c r="N2308" i="22"/>
  <c r="N2358" i="22"/>
  <c r="N2354" i="22"/>
  <c r="N2290" i="22"/>
  <c r="N2369" i="22"/>
  <c r="N2305" i="22"/>
  <c r="N2271" i="22"/>
  <c r="N2359" i="22"/>
  <c r="N2295" i="22"/>
  <c r="N2318" i="22"/>
  <c r="N2161" i="22"/>
  <c r="N2282" i="22"/>
  <c r="N2267" i="22"/>
  <c r="N2203" i="22"/>
  <c r="N2210" i="22"/>
  <c r="N2110" i="22"/>
  <c r="N2241" i="22"/>
  <c r="N2169" i="22"/>
  <c r="N2240" i="22"/>
  <c r="N2159" i="22"/>
  <c r="N2215" i="22"/>
  <c r="N2238" i="22"/>
  <c r="N2177" i="22"/>
  <c r="N2221" i="22"/>
  <c r="N2100" i="22"/>
  <c r="N2119" i="22"/>
  <c r="N2164" i="22"/>
  <c r="N2195" i="22"/>
  <c r="N2137" i="22"/>
  <c r="N2134" i="22"/>
  <c r="N2135" i="22"/>
  <c r="N2125" i="22"/>
  <c r="N2048" i="22"/>
  <c r="N2131" i="22"/>
  <c r="N2059" i="22"/>
  <c r="N2090" i="22"/>
  <c r="N2067" i="22"/>
  <c r="N2065" i="22"/>
  <c r="N2001" i="22"/>
  <c r="N2008" i="22"/>
  <c r="N2039" i="22"/>
  <c r="N2046" i="22"/>
  <c r="N1982" i="22"/>
  <c r="N2013" i="22"/>
  <c r="N2020" i="22"/>
  <c r="N2027" i="22"/>
  <c r="M2426" i="22"/>
  <c r="M2402" i="22"/>
  <c r="M2317" i="22"/>
  <c r="M2436" i="22"/>
  <c r="M2433" i="22"/>
  <c r="M2365" i="22"/>
  <c r="M2408" i="22"/>
  <c r="M2333" i="22"/>
  <c r="M2399" i="22"/>
  <c r="M2422" i="22"/>
  <c r="M2297" i="22"/>
  <c r="M2397" i="22"/>
  <c r="M2428" i="22"/>
  <c r="M2313" i="22"/>
  <c r="M2364" i="22"/>
  <c r="M2379" i="22"/>
  <c r="M2315" i="22"/>
  <c r="M2213" i="22"/>
  <c r="M2338" i="22"/>
  <c r="M2253" i="22"/>
  <c r="M2376" i="22"/>
  <c r="M2312" i="22"/>
  <c r="M2327" i="22"/>
  <c r="M2248" i="22"/>
  <c r="M2294" i="22"/>
  <c r="M2262" i="22"/>
  <c r="M2252" i="22"/>
  <c r="M2195" i="22"/>
  <c r="M2103" i="22"/>
  <c r="M2168" i="22"/>
  <c r="M2250" i="22"/>
  <c r="M2179" i="22"/>
  <c r="M2273" i="22"/>
  <c r="M2209" i="22"/>
  <c r="M2224" i="22"/>
  <c r="M2120" i="22"/>
  <c r="M2187" i="22"/>
  <c r="M2222" i="22"/>
  <c r="M2104" i="22"/>
  <c r="M2112" i="22"/>
  <c r="M2165" i="22"/>
  <c r="M2019" i="22"/>
  <c r="M2133" i="22"/>
  <c r="M2146" i="22"/>
  <c r="M2111" i="22"/>
  <c r="M2110" i="22"/>
  <c r="M2077" i="22"/>
  <c r="M2108" i="22"/>
  <c r="M2139" i="22"/>
  <c r="M2075" i="22"/>
  <c r="M2060" i="22"/>
  <c r="M2050" i="22"/>
  <c r="M1986" i="22"/>
  <c r="M1993" i="22"/>
  <c r="M2032" i="22"/>
  <c r="M2031" i="22"/>
  <c r="M2062" i="22"/>
  <c r="M1998" i="22"/>
  <c r="M2005" i="22"/>
  <c r="M2012" i="22"/>
  <c r="K2404" i="22"/>
  <c r="K2444" i="22"/>
  <c r="K2452" i="22"/>
  <c r="K2438" i="22"/>
  <c r="K2435" i="22"/>
  <c r="K2351" i="22"/>
  <c r="K2375" i="22"/>
  <c r="K2433" i="22"/>
  <c r="N2453" i="22"/>
  <c r="N2423" i="22"/>
  <c r="N2450" i="22"/>
  <c r="N2393" i="22"/>
  <c r="N2426" i="22"/>
  <c r="N2400" i="22"/>
  <c r="N2300" i="22"/>
  <c r="N2349" i="22"/>
  <c r="N2414" i="22"/>
  <c r="N2429" i="22"/>
  <c r="N2350" i="22"/>
  <c r="N2428" i="22"/>
  <c r="N2357" i="22"/>
  <c r="N2403" i="22"/>
  <c r="N2418" i="22"/>
  <c r="N2315" i="22"/>
  <c r="N2346" i="22"/>
  <c r="N2287" i="22"/>
  <c r="N2361" i="22"/>
  <c r="N2297" i="22"/>
  <c r="N2254" i="22"/>
  <c r="N2351" i="22"/>
  <c r="N2278" i="22"/>
  <c r="N2310" i="22"/>
  <c r="N2341" i="22"/>
  <c r="N2279" i="22"/>
  <c r="N2259" i="22"/>
  <c r="N2185" i="22"/>
  <c r="N2202" i="22"/>
  <c r="N2095" i="22"/>
  <c r="N2233" i="22"/>
  <c r="N2152" i="22"/>
  <c r="N2232" i="22"/>
  <c r="N2146" i="22"/>
  <c r="N2207" i="22"/>
  <c r="N2230" i="22"/>
  <c r="N2160" i="22"/>
  <c r="N2213" i="22"/>
  <c r="N2189" i="22"/>
  <c r="N2102" i="22"/>
  <c r="N2156" i="22"/>
  <c r="N2187" i="22"/>
  <c r="N2120" i="22"/>
  <c r="N2124" i="22"/>
  <c r="N2118" i="22"/>
  <c r="N2117" i="22"/>
  <c r="N2018" i="22"/>
  <c r="N2123" i="22"/>
  <c r="N2002" i="22"/>
  <c r="N2082" i="22"/>
  <c r="N2050" i="22"/>
  <c r="N2057" i="22"/>
  <c r="N1993" i="22"/>
  <c r="N2000" i="22"/>
  <c r="N2031" i="22"/>
  <c r="N2038" i="22"/>
  <c r="N2069" i="22"/>
  <c r="N2005" i="22"/>
  <c r="N2012" i="22"/>
  <c r="N2019" i="22"/>
  <c r="M2454" i="22"/>
  <c r="M2375" i="22"/>
  <c r="M2269" i="22"/>
  <c r="M2442" i="22"/>
  <c r="M2425" i="22"/>
  <c r="M2348" i="22"/>
  <c r="M2400" i="22"/>
  <c r="M2300" i="22"/>
  <c r="M2383" i="22"/>
  <c r="M2414" i="22"/>
  <c r="M2286" i="22"/>
  <c r="M2380" i="22"/>
  <c r="M2420" i="22"/>
  <c r="M2301" i="22"/>
  <c r="M2361" i="22"/>
  <c r="M2371" i="22"/>
  <c r="M2307" i="22"/>
  <c r="M2167" i="22"/>
  <c r="M2330" i="22"/>
  <c r="M2205" i="22"/>
  <c r="M2368" i="22"/>
  <c r="M2304" i="22"/>
  <c r="M2319" i="22"/>
  <c r="M2184" i="22"/>
  <c r="M2285" i="22"/>
  <c r="M2243" i="22"/>
  <c r="M2244" i="22"/>
  <c r="M2191" i="22"/>
  <c r="M2088" i="22"/>
  <c r="M2155" i="22"/>
  <c r="M2242" i="22"/>
  <c r="M2175" i="22"/>
  <c r="M2265" i="22"/>
  <c r="M2201" i="22"/>
  <c r="M2216" i="22"/>
  <c r="M2105" i="22"/>
  <c r="M2183" i="22"/>
  <c r="M2214" i="22"/>
  <c r="M2190" i="22"/>
  <c r="M2095" i="22"/>
  <c r="M2157" i="22"/>
  <c r="M2188" i="22"/>
  <c r="M2130" i="22"/>
  <c r="M2144" i="22"/>
  <c r="M2101" i="22"/>
  <c r="M2102" i="22"/>
  <c r="M2065" i="22"/>
  <c r="M2100" i="22"/>
  <c r="M2131" i="22"/>
  <c r="M2059" i="22"/>
  <c r="M2035" i="22"/>
  <c r="M2042" i="22"/>
  <c r="M1978" i="22"/>
  <c r="M1985" i="22"/>
  <c r="M2024" i="22"/>
  <c r="M2023" i="22"/>
  <c r="M2054" i="22"/>
  <c r="M1990" i="22"/>
  <c r="M1997" i="22"/>
  <c r="M2004" i="22"/>
  <c r="K2432" i="22"/>
  <c r="K2436" i="22"/>
  <c r="K2420" i="22"/>
  <c r="K2451" i="22"/>
  <c r="K2419" i="22"/>
  <c r="K2410" i="22"/>
  <c r="K2441" i="22"/>
  <c r="K2369" i="22"/>
  <c r="K2400" i="22"/>
  <c r="K2282" i="22"/>
  <c r="K2383" i="22"/>
  <c r="K2422" i="22"/>
  <c r="K2299" i="22"/>
  <c r="K2367" i="22"/>
  <c r="K2373" i="22"/>
  <c r="K2309" i="22"/>
  <c r="K2199" i="22"/>
  <c r="K2340" i="22"/>
  <c r="K2273" i="22"/>
  <c r="K2378" i="22"/>
  <c r="K2314" i="22"/>
  <c r="K2239" i="22"/>
  <c r="K2264" i="22"/>
  <c r="K2304" i="22"/>
  <c r="K2248" i="22"/>
  <c r="K2254" i="22"/>
  <c r="K2194" i="22"/>
  <c r="K2229" i="22"/>
  <c r="K2147" i="22"/>
  <c r="K2236" i="22"/>
  <c r="K2165" i="22"/>
  <c r="K2267" i="22"/>
  <c r="K2203" i="22"/>
  <c r="K2218" i="22"/>
  <c r="K2067" i="22"/>
  <c r="K2169" i="22"/>
  <c r="K2193" i="22"/>
  <c r="K2184" i="22"/>
  <c r="K2098" i="22"/>
  <c r="K2151" i="22"/>
  <c r="K2174" i="22"/>
  <c r="K2082" i="22"/>
  <c r="K2076" i="22"/>
  <c r="K2057" i="22"/>
  <c r="K2088" i="22"/>
  <c r="K1989" i="22"/>
  <c r="K2086" i="22"/>
  <c r="K2125" i="22"/>
  <c r="K2037" i="22"/>
  <c r="K2070" i="22"/>
  <c r="K2028" i="22"/>
  <c r="K2035" i="22"/>
  <c r="K2066" i="22"/>
  <c r="K2002" i="22"/>
  <c r="K2009" i="22"/>
  <c r="K2048" i="22"/>
  <c r="K1984" i="22"/>
  <c r="K1991" i="22"/>
  <c r="K1998" i="22"/>
  <c r="J2308" i="22"/>
  <c r="J2364" i="22"/>
  <c r="J2296" i="22"/>
  <c r="J2451" i="22"/>
  <c r="J2428" i="22"/>
  <c r="J2336" i="22"/>
  <c r="J2351" i="22"/>
  <c r="J2426" i="22"/>
  <c r="J2362" i="22"/>
  <c r="J2401" i="22"/>
  <c r="J2290" i="22"/>
  <c r="J2391" i="22"/>
  <c r="J2282" i="22"/>
  <c r="J2370" i="22"/>
  <c r="J2377" i="22"/>
  <c r="J2366" i="22"/>
  <c r="J2302" i="22"/>
  <c r="J2365" i="22"/>
  <c r="J2301" i="22"/>
  <c r="J2256" i="22"/>
  <c r="J2355" i="22"/>
  <c r="J2291" i="22"/>
  <c r="J2330" i="22"/>
  <c r="J2224" i="22"/>
  <c r="J2281" i="22"/>
  <c r="J2287" i="22"/>
  <c r="J2223" i="22"/>
  <c r="J2130" i="22"/>
  <c r="J2181" i="22"/>
  <c r="J2253" i="22"/>
  <c r="J2188" i="22"/>
  <c r="J2260" i="22"/>
  <c r="J2196" i="22"/>
  <c r="J2227" i="22"/>
  <c r="J2226" i="22"/>
  <c r="J2120" i="22"/>
  <c r="J2209" i="22"/>
  <c r="J2131" i="22"/>
  <c r="J2138" i="22"/>
  <c r="J2168" i="22"/>
  <c r="J2077" i="22"/>
  <c r="J2122" i="22"/>
  <c r="J2123" i="22"/>
  <c r="J2076" i="22"/>
  <c r="J2090" i="22"/>
  <c r="J2081" i="22"/>
  <c r="J2143" i="22"/>
  <c r="J2079" i="22"/>
  <c r="J2118" i="22"/>
  <c r="J2030" i="22"/>
  <c r="J2063" i="22"/>
  <c r="J2021" i="22"/>
  <c r="J2028" i="22"/>
  <c r="J2059" i="22"/>
  <c r="J1995" i="22"/>
  <c r="J2002" i="22"/>
  <c r="J2041" i="22"/>
  <c r="J1977" i="22"/>
  <c r="J1984" i="22"/>
  <c r="J1983" i="22"/>
  <c r="I2443" i="22"/>
  <c r="I2440" i="22"/>
  <c r="I2453" i="22"/>
  <c r="I2422" i="22"/>
  <c r="I2405" i="22"/>
  <c r="I2296" i="22"/>
  <c r="I2305" i="22"/>
  <c r="I2368" i="22"/>
  <c r="I2426" i="22"/>
  <c r="K2430" i="22"/>
  <c r="K2374" i="22"/>
  <c r="K2429" i="22"/>
  <c r="K2411" i="22"/>
  <c r="K2402" i="22"/>
  <c r="K2425" i="22"/>
  <c r="K2352" i="22"/>
  <c r="K2392" i="22"/>
  <c r="K2447" i="22"/>
  <c r="K2366" i="22"/>
  <c r="K2414" i="22"/>
  <c r="K2289" i="22"/>
  <c r="K2350" i="22"/>
  <c r="K2365" i="22"/>
  <c r="K2301" i="22"/>
  <c r="K2138" i="22"/>
  <c r="K2332" i="22"/>
  <c r="K2256" i="22"/>
  <c r="K2370" i="22"/>
  <c r="K2306" i="22"/>
  <c r="K2337" i="22"/>
  <c r="K2247" i="22"/>
  <c r="K2296" i="22"/>
  <c r="K2245" i="22"/>
  <c r="K2246" i="22"/>
  <c r="K2181" i="22"/>
  <c r="K2221" i="22"/>
  <c r="K2137" i="22"/>
  <c r="K2228" i="22"/>
  <c r="K2161" i="22"/>
  <c r="K2259" i="22"/>
  <c r="K2189" i="22"/>
  <c r="K2210" i="22"/>
  <c r="K2233" i="22"/>
  <c r="K2156" i="22"/>
  <c r="K2180" i="22"/>
  <c r="K2176" i="22"/>
  <c r="K2081" i="22"/>
  <c r="K2139" i="22"/>
  <c r="K2166" i="22"/>
  <c r="K2005" i="22"/>
  <c r="K2146" i="22"/>
  <c r="K2144" i="22"/>
  <c r="K2080" i="22"/>
  <c r="K2142" i="22"/>
  <c r="K2078" i="22"/>
  <c r="K2117" i="22"/>
  <c r="K2069" i="22"/>
  <c r="K2053" i="22"/>
  <c r="K2020" i="22"/>
  <c r="K2027" i="22"/>
  <c r="K2058" i="22"/>
  <c r="K1994" i="22"/>
  <c r="K2001" i="22"/>
  <c r="K2040" i="22"/>
  <c r="K2047" i="22"/>
  <c r="K1983" i="22"/>
  <c r="K1990" i="22"/>
  <c r="J2443" i="22"/>
  <c r="J2405" i="22"/>
  <c r="J2452" i="22"/>
  <c r="J2447" i="22"/>
  <c r="J2420" i="22"/>
  <c r="J2303" i="22"/>
  <c r="J2348" i="22"/>
  <c r="J2418" i="22"/>
  <c r="J2319" i="22"/>
  <c r="J2393" i="22"/>
  <c r="J2440" i="22"/>
  <c r="J2376" i="22"/>
  <c r="J2278" i="22"/>
  <c r="J2353" i="22"/>
  <c r="J2360" i="22"/>
  <c r="J2358" i="22"/>
  <c r="J2294" i="22"/>
  <c r="J2357" i="22"/>
  <c r="J2293" i="22"/>
  <c r="J2246" i="22"/>
  <c r="J2347" i="22"/>
  <c r="J2280" i="22"/>
  <c r="J2322" i="22"/>
  <c r="J2345" i="22"/>
  <c r="J2264" i="22"/>
  <c r="J2279" i="22"/>
  <c r="J2215" i="22"/>
  <c r="J2238" i="22"/>
  <c r="J2164" i="22"/>
  <c r="J2245" i="22"/>
  <c r="J2171" i="22"/>
  <c r="J2252" i="22"/>
  <c r="J2195" i="22"/>
  <c r="J2219" i="22"/>
  <c r="J2218" i="22"/>
  <c r="J2116" i="22"/>
  <c r="J2201" i="22"/>
  <c r="J2193" i="22"/>
  <c r="J2128" i="22"/>
  <c r="J2160" i="22"/>
  <c r="J2191" i="22"/>
  <c r="J2112" i="22"/>
  <c r="J2106" i="22"/>
  <c r="J2070" i="22"/>
  <c r="J2137" i="22"/>
  <c r="J2064" i="22"/>
  <c r="J2135" i="22"/>
  <c r="J2068" i="22"/>
  <c r="J2110" i="22"/>
  <c r="J2062" i="22"/>
  <c r="J2006" i="22"/>
  <c r="J2013" i="22"/>
  <c r="J2020" i="22"/>
  <c r="J2051" i="22"/>
  <c r="J1987" i="22"/>
  <c r="J1994" i="22"/>
  <c r="J2033" i="22"/>
  <c r="J2040" i="22"/>
  <c r="J2039" i="22"/>
  <c r="I2450" i="22"/>
  <c r="I2436" i="22"/>
  <c r="I2430" i="22"/>
  <c r="I2434" i="22"/>
  <c r="I2406" i="22"/>
  <c r="I2397" i="22"/>
  <c r="I2412" i="22"/>
  <c r="I2435" i="22"/>
  <c r="I2365" i="22"/>
  <c r="I2418" i="22"/>
  <c r="K2396" i="22"/>
  <c r="K2412" i="22"/>
  <c r="K2371" i="22"/>
  <c r="K2395" i="22"/>
  <c r="K2394" i="22"/>
  <c r="K2417" i="22"/>
  <c r="K2326" i="22"/>
  <c r="K2391" i="22"/>
  <c r="K2439" i="22"/>
  <c r="K2363" i="22"/>
  <c r="K2406" i="22"/>
  <c r="K2285" i="22"/>
  <c r="K2347" i="22"/>
  <c r="K2357" i="22"/>
  <c r="K2293" i="22"/>
  <c r="K2388" i="22"/>
  <c r="K2324" i="22"/>
  <c r="K2263" i="22"/>
  <c r="K2362" i="22"/>
  <c r="K2298" i="22"/>
  <c r="K2329" i="22"/>
  <c r="K2231" i="22"/>
  <c r="K2288" i="22"/>
  <c r="K2215" i="22"/>
  <c r="K2238" i="22"/>
  <c r="K2177" i="22"/>
  <c r="K2213" i="22"/>
  <c r="K2284" i="22"/>
  <c r="K2220" i="22"/>
  <c r="K2149" i="22"/>
  <c r="K2251" i="22"/>
  <c r="K2185" i="22"/>
  <c r="K2202" i="22"/>
  <c r="K2225" i="22"/>
  <c r="K2240" i="22"/>
  <c r="K2163" i="22"/>
  <c r="K2168" i="22"/>
  <c r="K2075" i="22"/>
  <c r="K2122" i="22"/>
  <c r="K2158" i="22"/>
  <c r="K2148" i="22"/>
  <c r="K2131" i="22"/>
  <c r="K2136" i="22"/>
  <c r="K2071" i="22"/>
  <c r="K2134" i="22"/>
  <c r="K2065" i="22"/>
  <c r="K2109" i="22"/>
  <c r="K2059" i="22"/>
  <c r="K2013" i="22"/>
  <c r="K2012" i="22"/>
  <c r="K2019" i="22"/>
  <c r="K2050" i="22"/>
  <c r="K1986" i="22"/>
  <c r="K1993" i="22"/>
  <c r="K2032" i="22"/>
  <c r="K2039" i="22"/>
  <c r="K2046" i="22"/>
  <c r="K1982" i="22"/>
  <c r="J2421" i="22"/>
  <c r="J2454" i="22"/>
  <c r="J2446" i="22"/>
  <c r="J2438" i="22"/>
  <c r="J2412" i="22"/>
  <c r="J2200" i="22"/>
  <c r="J2343" i="22"/>
  <c r="J2410" i="22"/>
  <c r="J2300" i="22"/>
  <c r="J2386" i="22"/>
  <c r="J2432" i="22"/>
  <c r="J2359" i="22"/>
  <c r="J2423" i="22"/>
  <c r="J2344" i="22"/>
  <c r="J2332" i="22"/>
  <c r="J2350" i="22"/>
  <c r="J2289" i="22"/>
  <c r="J2349" i="22"/>
  <c r="J2286" i="22"/>
  <c r="J2240" i="22"/>
  <c r="J2339" i="22"/>
  <c r="J2270" i="22"/>
  <c r="J2314" i="22"/>
  <c r="J2337" i="22"/>
  <c r="J2254" i="22"/>
  <c r="J2271" i="22"/>
  <c r="J2207" i="22"/>
  <c r="J2230" i="22"/>
  <c r="J2133" i="22"/>
  <c r="J2237" i="22"/>
  <c r="J2158" i="22"/>
  <c r="J2244" i="22"/>
  <c r="J2182" i="22"/>
  <c r="J2211" i="22"/>
  <c r="J2210" i="22"/>
  <c r="J2101" i="22"/>
  <c r="J2190" i="22"/>
  <c r="J2185" i="22"/>
  <c r="J2125" i="22"/>
  <c r="J2152" i="22"/>
  <c r="J2183" i="22"/>
  <c r="J2109" i="22"/>
  <c r="J2096" i="22"/>
  <c r="J2047" i="22"/>
  <c r="J2129" i="22"/>
  <c r="J1990" i="22"/>
  <c r="J2127" i="22"/>
  <c r="J2058" i="22"/>
  <c r="J2102" i="22"/>
  <c r="J2052" i="22"/>
  <c r="J2069" i="22"/>
  <c r="J2005" i="22"/>
  <c r="J2012" i="22"/>
  <c r="J2043" i="22"/>
  <c r="J1979" i="22"/>
  <c r="J1986" i="22"/>
  <c r="J2025" i="22"/>
  <c r="J2032" i="22"/>
  <c r="J2031" i="22"/>
  <c r="I2449" i="22"/>
  <c r="I2428" i="22"/>
  <c r="I2447" i="22"/>
  <c r="I2414" i="22"/>
  <c r="I2347" i="22"/>
  <c r="I2384" i="22"/>
  <c r="I2404" i="22"/>
  <c r="I2427" i="22"/>
  <c r="I2355" i="22"/>
  <c r="I2410" i="22"/>
  <c r="K2303" i="22"/>
  <c r="K2446" i="22"/>
  <c r="K2450" i="22"/>
  <c r="K2385" i="22"/>
  <c r="K2358" i="22"/>
  <c r="K2409" i="22"/>
  <c r="K2307" i="22"/>
  <c r="K2390" i="22"/>
  <c r="K2431" i="22"/>
  <c r="K2353" i="22"/>
  <c r="K2398" i="22"/>
  <c r="K2272" i="22"/>
  <c r="K2339" i="22"/>
  <c r="K2349" i="22"/>
  <c r="K2279" i="22"/>
  <c r="K2380" i="22"/>
  <c r="K2316" i="22"/>
  <c r="K2253" i="22"/>
  <c r="K2354" i="22"/>
  <c r="K2287" i="22"/>
  <c r="K2321" i="22"/>
  <c r="K2344" i="22"/>
  <c r="K2271" i="22"/>
  <c r="K2170" i="22"/>
  <c r="K2230" i="22"/>
  <c r="K2164" i="22"/>
  <c r="K2205" i="22"/>
  <c r="K2276" i="22"/>
  <c r="K2212" i="22"/>
  <c r="K2140" i="22"/>
  <c r="K2243" i="22"/>
  <c r="K2172" i="22"/>
  <c r="K2179" i="22"/>
  <c r="K2217" i="22"/>
  <c r="K2232" i="22"/>
  <c r="K2127" i="22"/>
  <c r="K2160" i="22"/>
  <c r="K2191" i="22"/>
  <c r="K2105" i="22"/>
  <c r="K2150" i="22"/>
  <c r="K2130" i="22"/>
  <c r="K2114" i="22"/>
  <c r="K2128" i="22"/>
  <c r="K2054" i="22"/>
  <c r="K2126" i="22"/>
  <c r="K2055" i="22"/>
  <c r="K2101" i="22"/>
  <c r="K2049" i="22"/>
  <c r="K2068" i="22"/>
  <c r="K2004" i="22"/>
  <c r="K2011" i="22"/>
  <c r="K2042" i="22"/>
  <c r="K1978" i="22"/>
  <c r="K1985" i="22"/>
  <c r="K2024" i="22"/>
  <c r="K2031" i="22"/>
  <c r="K2038" i="22"/>
  <c r="J2288" i="22"/>
  <c r="J2354" i="22"/>
  <c r="J2435" i="22"/>
  <c r="J2441" i="22"/>
  <c r="J2429" i="22"/>
  <c r="J2404" i="22"/>
  <c r="J2411" i="22"/>
  <c r="J2324" i="22"/>
  <c r="J2402" i="22"/>
  <c r="J2265" i="22"/>
  <c r="J2369" i="22"/>
  <c r="J2424" i="22"/>
  <c r="J2356" i="22"/>
  <c r="J2415" i="22"/>
  <c r="J2311" i="22"/>
  <c r="J2320" i="22"/>
  <c r="J2342" i="22"/>
  <c r="J2272" i="22"/>
  <c r="J2341" i="22"/>
  <c r="J2283" i="22"/>
  <c r="J2100" i="22"/>
  <c r="J2331" i="22"/>
  <c r="J2267" i="22"/>
  <c r="J2306" i="22"/>
  <c r="J2329" i="22"/>
  <c r="J2251" i="22"/>
  <c r="J2263" i="22"/>
  <c r="J2199" i="22"/>
  <c r="J2222" i="22"/>
  <c r="J2099" i="22"/>
  <c r="J2229" i="22"/>
  <c r="J2154" i="22"/>
  <c r="J2236" i="22"/>
  <c r="J2178" i="22"/>
  <c r="J2203" i="22"/>
  <c r="J2202" i="22"/>
  <c r="J2084" i="22"/>
  <c r="J2186" i="22"/>
  <c r="J2177" i="22"/>
  <c r="J2108" i="22"/>
  <c r="J2132" i="22"/>
  <c r="J2175" i="22"/>
  <c r="J2092" i="22"/>
  <c r="J2093" i="22"/>
  <c r="J2147" i="22"/>
  <c r="J2121" i="22"/>
  <c r="J2080" i="22"/>
  <c r="J2119" i="22"/>
  <c r="J2048" i="22"/>
  <c r="J2094" i="22"/>
  <c r="J2022" i="22"/>
  <c r="J2061" i="22"/>
  <c r="J1997" i="22"/>
  <c r="J2004" i="22"/>
  <c r="J2035" i="22"/>
  <c r="J2042" i="22"/>
  <c r="J1978" i="22"/>
  <c r="J2017" i="22"/>
  <c r="J2024" i="22"/>
  <c r="J2023" i="22"/>
  <c r="I2448" i="22"/>
  <c r="I2423" i="22"/>
  <c r="I2357" i="22"/>
  <c r="I2360" i="22"/>
  <c r="I2445" i="22"/>
  <c r="I2381" i="22"/>
  <c r="I2396" i="22"/>
  <c r="I2419" i="22"/>
  <c r="I2345" i="22"/>
  <c r="I2402" i="22"/>
  <c r="K2454" i="22"/>
  <c r="K2434" i="22"/>
  <c r="K2448" i="22"/>
  <c r="K2368" i="22"/>
  <c r="K2355" i="22"/>
  <c r="K2401" i="22"/>
  <c r="K2295" i="22"/>
  <c r="K2376" i="22"/>
  <c r="K2423" i="22"/>
  <c r="K2342" i="22"/>
  <c r="K2387" i="22"/>
  <c r="K2413" i="22"/>
  <c r="K2327" i="22"/>
  <c r="K2341" i="22"/>
  <c r="K2269" i="22"/>
  <c r="K2372" i="22"/>
  <c r="K2308" i="22"/>
  <c r="K2250" i="22"/>
  <c r="K2346" i="22"/>
  <c r="K2277" i="22"/>
  <c r="K2313" i="22"/>
  <c r="K2336" i="22"/>
  <c r="K2261" i="22"/>
  <c r="K2286" i="22"/>
  <c r="K2222" i="22"/>
  <c r="K2145" i="22"/>
  <c r="K2197" i="22"/>
  <c r="K2268" i="22"/>
  <c r="K2204" i="22"/>
  <c r="K2106" i="22"/>
  <c r="K2235" i="22"/>
  <c r="K2155" i="22"/>
  <c r="K2162" i="22"/>
  <c r="K2209" i="22"/>
  <c r="K2224" i="22"/>
  <c r="K2123" i="22"/>
  <c r="K2152" i="22"/>
  <c r="K2183" i="22"/>
  <c r="K2095" i="22"/>
  <c r="K2129" i="22"/>
  <c r="K2113" i="22"/>
  <c r="K2097" i="22"/>
  <c r="K2120" i="22"/>
  <c r="K1997" i="22"/>
  <c r="K2118" i="22"/>
  <c r="K2045" i="22"/>
  <c r="K2093" i="22"/>
  <c r="K2029" i="22"/>
  <c r="K2060" i="22"/>
  <c r="K1996" i="22"/>
  <c r="K2003" i="22"/>
  <c r="K2034" i="22"/>
  <c r="K2041" i="22"/>
  <c r="K1977" i="22"/>
  <c r="K2016" i="22"/>
  <c r="K2023" i="22"/>
  <c r="K2030" i="22"/>
  <c r="J2439" i="22"/>
  <c r="J2450" i="22"/>
  <c r="J2453" i="22"/>
  <c r="J2431" i="22"/>
  <c r="J2419" i="22"/>
  <c r="J2396" i="22"/>
  <c r="J2403" i="22"/>
  <c r="J2312" i="22"/>
  <c r="J2394" i="22"/>
  <c r="J2180" i="22"/>
  <c r="J2352" i="22"/>
  <c r="J2416" i="22"/>
  <c r="J2346" i="22"/>
  <c r="J2407" i="22"/>
  <c r="J2292" i="22"/>
  <c r="J2248" i="22"/>
  <c r="J2334" i="22"/>
  <c r="J2262" i="22"/>
  <c r="J2333" i="22"/>
  <c r="J2266" i="22"/>
  <c r="J2387" i="22"/>
  <c r="J2323" i="22"/>
  <c r="J2250" i="22"/>
  <c r="J2298" i="22"/>
  <c r="J2321" i="22"/>
  <c r="J2216" i="22"/>
  <c r="J2255" i="22"/>
  <c r="J2187" i="22"/>
  <c r="J2214" i="22"/>
  <c r="J2285" i="22"/>
  <c r="J2221" i="22"/>
  <c r="J2114" i="22"/>
  <c r="J2228" i="22"/>
  <c r="J2165" i="22"/>
  <c r="J2189" i="22"/>
  <c r="J2179" i="22"/>
  <c r="J2241" i="22"/>
  <c r="J2173" i="22"/>
  <c r="J2169" i="22"/>
  <c r="J2091" i="22"/>
  <c r="J2115" i="22"/>
  <c r="J2167" i="22"/>
  <c r="J2082" i="22"/>
  <c r="J2074" i="22"/>
  <c r="J2144" i="22"/>
  <c r="J2113" i="22"/>
  <c r="J2071" i="22"/>
  <c r="J2111" i="22"/>
  <c r="J2038" i="22"/>
  <c r="J2086" i="22"/>
  <c r="J2066" i="22"/>
  <c r="J2053" i="22"/>
  <c r="J1989" i="22"/>
  <c r="J1996" i="22"/>
  <c r="J2027" i="22"/>
  <c r="J2034" i="22"/>
  <c r="J2073" i="22"/>
  <c r="J2009" i="22"/>
  <c r="J2016" i="22"/>
  <c r="J2015" i="22"/>
  <c r="I2442" i="22"/>
  <c r="I2320" i="22"/>
  <c r="I2454" i="22"/>
  <c r="I2398" i="22"/>
  <c r="I2437" i="22"/>
  <c r="I2371" i="22"/>
  <c r="I2378" i="22"/>
  <c r="I2411" i="22"/>
  <c r="I2312" i="22"/>
  <c r="I2394" i="22"/>
  <c r="K2440" i="22"/>
  <c r="K2361" i="22"/>
  <c r="K2207" i="22"/>
  <c r="K2343" i="22"/>
  <c r="K2345" i="22"/>
  <c r="K2393" i="22"/>
  <c r="K2424" i="22"/>
  <c r="K2359" i="22"/>
  <c r="K2415" i="22"/>
  <c r="K2323" i="22"/>
  <c r="K2377" i="22"/>
  <c r="K2405" i="22"/>
  <c r="K2294" i="22"/>
  <c r="K2333" i="22"/>
  <c r="K2266" i="22"/>
  <c r="K2364" i="22"/>
  <c r="K2300" i="22"/>
  <c r="K2187" i="22"/>
  <c r="K2338" i="22"/>
  <c r="K2274" i="22"/>
  <c r="K2305" i="22"/>
  <c r="K2328" i="22"/>
  <c r="K2258" i="22"/>
  <c r="K2278" i="22"/>
  <c r="K2214" i="22"/>
  <c r="K2111" i="22"/>
  <c r="K2188" i="22"/>
  <c r="K2260" i="22"/>
  <c r="K2196" i="22"/>
  <c r="K2091" i="22"/>
  <c r="K2227" i="22"/>
  <c r="K2121" i="22"/>
  <c r="K2143" i="22"/>
  <c r="K2201" i="22"/>
  <c r="K2216" i="22"/>
  <c r="K2108" i="22"/>
  <c r="K2135" i="22"/>
  <c r="K2175" i="22"/>
  <c r="K2092" i="22"/>
  <c r="K2119" i="22"/>
  <c r="K2103" i="22"/>
  <c r="K2087" i="22"/>
  <c r="K2112" i="22"/>
  <c r="K2079" i="22"/>
  <c r="K2110" i="22"/>
  <c r="K1981" i="22"/>
  <c r="K2085" i="22"/>
  <c r="K2063" i="22"/>
  <c r="K2052" i="22"/>
  <c r="K1988" i="22"/>
  <c r="K1995" i="22"/>
  <c r="K2026" i="22"/>
  <c r="K2033" i="22"/>
  <c r="K2072" i="22"/>
  <c r="K2008" i="22"/>
  <c r="K2015" i="22"/>
  <c r="K2022" i="22"/>
  <c r="J2397" i="22"/>
  <c r="J2327" i="22"/>
  <c r="J2445" i="22"/>
  <c r="J2427" i="22"/>
  <c r="J2413" i="22"/>
  <c r="J2388" i="22"/>
  <c r="J2395" i="22"/>
  <c r="J2243" i="22"/>
  <c r="J2389" i="22"/>
  <c r="J2425" i="22"/>
  <c r="J2340" i="22"/>
  <c r="J2408" i="22"/>
  <c r="J2335" i="22"/>
  <c r="J2399" i="22"/>
  <c r="J2414" i="22"/>
  <c r="J2390" i="22"/>
  <c r="J2326" i="22"/>
  <c r="J2259" i="22"/>
  <c r="J2325" i="22"/>
  <c r="J2249" i="22"/>
  <c r="J2379" i="22"/>
  <c r="J2315" i="22"/>
  <c r="J2232" i="22"/>
  <c r="J2274" i="22"/>
  <c r="J2313" i="22"/>
  <c r="J2275" i="22"/>
  <c r="J2247" i="22"/>
  <c r="J2174" i="22"/>
  <c r="J2206" i="22"/>
  <c r="J2277" i="22"/>
  <c r="J2213" i="22"/>
  <c r="J2284" i="22"/>
  <c r="J2220" i="22"/>
  <c r="J2136" i="22"/>
  <c r="J2172" i="22"/>
  <c r="J2166" i="22"/>
  <c r="J2233" i="22"/>
  <c r="J2156" i="22"/>
  <c r="J2161" i="22"/>
  <c r="J2192" i="22"/>
  <c r="J2098" i="22"/>
  <c r="J2159" i="22"/>
  <c r="J2050" i="22"/>
  <c r="J2060" i="22"/>
  <c r="J2141" i="22"/>
  <c r="J2105" i="22"/>
  <c r="J2054" i="22"/>
  <c r="J2103" i="22"/>
  <c r="J2142" i="22"/>
  <c r="J2078" i="22"/>
  <c r="J2056" i="22"/>
  <c r="J2045" i="22"/>
  <c r="J1981" i="22"/>
  <c r="J1988" i="22"/>
  <c r="J2019" i="22"/>
  <c r="J2026" i="22"/>
  <c r="J2065" i="22"/>
  <c r="J2001" i="22"/>
  <c r="J2008" i="22"/>
  <c r="J2007" i="22"/>
  <c r="I2432" i="22"/>
  <c r="I2301" i="22"/>
  <c r="I2420" i="22"/>
  <c r="I2452" i="22"/>
  <c r="I2429" i="22"/>
  <c r="I2354" i="22"/>
  <c r="I2361" i="22"/>
  <c r="I2403" i="22"/>
  <c r="I2293" i="22"/>
  <c r="I2389" i="22"/>
  <c r="K2453" i="22"/>
  <c r="K2315" i="22"/>
  <c r="K2443" i="22"/>
  <c r="K2310" i="22"/>
  <c r="K2319" i="22"/>
  <c r="K2382" i="22"/>
  <c r="K2416" i="22"/>
  <c r="K2335" i="22"/>
  <c r="K2407" i="22"/>
  <c r="K2311" i="22"/>
  <c r="K2360" i="22"/>
  <c r="K2397" i="22"/>
  <c r="K2389" i="22"/>
  <c r="K2325" i="22"/>
  <c r="K2249" i="22"/>
  <c r="K2356" i="22"/>
  <c r="K2292" i="22"/>
  <c r="K2153" i="22"/>
  <c r="K2330" i="22"/>
  <c r="K2257" i="22"/>
  <c r="K2297" i="22"/>
  <c r="K2320" i="22"/>
  <c r="K2223" i="22"/>
  <c r="K2270" i="22"/>
  <c r="K2206" i="22"/>
  <c r="K2107" i="22"/>
  <c r="K2171" i="22"/>
  <c r="K2252" i="22"/>
  <c r="K2195" i="22"/>
  <c r="K2283" i="22"/>
  <c r="K2219" i="22"/>
  <c r="K2234" i="22"/>
  <c r="K2124" i="22"/>
  <c r="K2186" i="22"/>
  <c r="K2208" i="22"/>
  <c r="K2089" i="22"/>
  <c r="K2132" i="22"/>
  <c r="K2167" i="22"/>
  <c r="K2190" i="22"/>
  <c r="K2116" i="22"/>
  <c r="K2100" i="22"/>
  <c r="K2084" i="22"/>
  <c r="K2104" i="22"/>
  <c r="K2061" i="22"/>
  <c r="K2102" i="22"/>
  <c r="K2141" i="22"/>
  <c r="K2077" i="22"/>
  <c r="K2021" i="22"/>
  <c r="K2044" i="22"/>
  <c r="K1980" i="22"/>
  <c r="K1987" i="22"/>
  <c r="K2018" i="22"/>
  <c r="K2025" i="22"/>
  <c r="K2064" i="22"/>
  <c r="K2000" i="22"/>
  <c r="K2007" i="22"/>
  <c r="K2014" i="22"/>
  <c r="J2367" i="22"/>
  <c r="J2433" i="22"/>
  <c r="J2437" i="22"/>
  <c r="J2422" i="22"/>
  <c r="J2444" i="22"/>
  <c r="J2378" i="22"/>
  <c r="J2385" i="22"/>
  <c r="J2442" i="22"/>
  <c r="J2375" i="22"/>
  <c r="J2417" i="22"/>
  <c r="J2328" i="22"/>
  <c r="J2400" i="22"/>
  <c r="J2316" i="22"/>
  <c r="J2383" i="22"/>
  <c r="J2406" i="22"/>
  <c r="J2382" i="22"/>
  <c r="J2318" i="22"/>
  <c r="J2381" i="22"/>
  <c r="J2317" i="22"/>
  <c r="J2104" i="22"/>
  <c r="J2371" i="22"/>
  <c r="J2307" i="22"/>
  <c r="J2163" i="22"/>
  <c r="J2257" i="22"/>
  <c r="J2305" i="22"/>
  <c r="J2258" i="22"/>
  <c r="J2239" i="22"/>
  <c r="J2170" i="22"/>
  <c r="J2198" i="22"/>
  <c r="J2269" i="22"/>
  <c r="J2205" i="22"/>
  <c r="J2276" i="22"/>
  <c r="J2212" i="22"/>
  <c r="J2117" i="22"/>
  <c r="J2155" i="22"/>
  <c r="J2162" i="22"/>
  <c r="J2225" i="22"/>
  <c r="J2150" i="22"/>
  <c r="J2153" i="22"/>
  <c r="J2184" i="22"/>
  <c r="J2088" i="22"/>
  <c r="J2151" i="22"/>
  <c r="J2149" i="22"/>
  <c r="J1998" i="22"/>
  <c r="J2124" i="22"/>
  <c r="J2097" i="22"/>
  <c r="J2046" i="22"/>
  <c r="J2095" i="22"/>
  <c r="J2134" i="22"/>
  <c r="J2072" i="22"/>
  <c r="J2014" i="22"/>
  <c r="J2037" i="22"/>
  <c r="J2044" i="22"/>
  <c r="J1980" i="22"/>
  <c r="J2011" i="22"/>
  <c r="J2018" i="22"/>
  <c r="J2057" i="22"/>
  <c r="J1993" i="22"/>
  <c r="J2000" i="22"/>
  <c r="J1999" i="22"/>
  <c r="I2439" i="22"/>
  <c r="I2438" i="22"/>
  <c r="I2258" i="22"/>
  <c r="I2446" i="22"/>
  <c r="I2421" i="22"/>
  <c r="I2341" i="22"/>
  <c r="I2336" i="22"/>
  <c r="I2395" i="22"/>
  <c r="I2283" i="22"/>
  <c r="I2379" i="22"/>
  <c r="K2445" i="22"/>
  <c r="K2442" i="22"/>
  <c r="K2427" i="22"/>
  <c r="K2291" i="22"/>
  <c r="K2255" i="22"/>
  <c r="K2379" i="22"/>
  <c r="K2408" i="22"/>
  <c r="K2302" i="22"/>
  <c r="K2399" i="22"/>
  <c r="K2157" i="22"/>
  <c r="K2318" i="22"/>
  <c r="K2384" i="22"/>
  <c r="K2381" i="22"/>
  <c r="K2317" i="22"/>
  <c r="K2241" i="22"/>
  <c r="K2348" i="22"/>
  <c r="K2290" i="22"/>
  <c r="K2386" i="22"/>
  <c r="K2322" i="22"/>
  <c r="K2242" i="22"/>
  <c r="K2281" i="22"/>
  <c r="K2312" i="22"/>
  <c r="K2265" i="22"/>
  <c r="K2262" i="22"/>
  <c r="K2198" i="22"/>
  <c r="K2237" i="22"/>
  <c r="K2154" i="22"/>
  <c r="K2244" i="22"/>
  <c r="K2178" i="22"/>
  <c r="K2275" i="22"/>
  <c r="K2211" i="22"/>
  <c r="K2226" i="22"/>
  <c r="K2090" i="22"/>
  <c r="K2173" i="22"/>
  <c r="K2200" i="22"/>
  <c r="K2192" i="22"/>
  <c r="K2115" i="22"/>
  <c r="K2159" i="22"/>
  <c r="K2182" i="22"/>
  <c r="K2099" i="22"/>
  <c r="K2083" i="22"/>
  <c r="K2073" i="22"/>
  <c r="K2096" i="22"/>
  <c r="K2051" i="22"/>
  <c r="K2094" i="22"/>
  <c r="K2133" i="22"/>
  <c r="K2062" i="22"/>
  <c r="K2074" i="22"/>
  <c r="K2036" i="22"/>
  <c r="K2043" i="22"/>
  <c r="K1979" i="22"/>
  <c r="K2010" i="22"/>
  <c r="K2017" i="22"/>
  <c r="K2056" i="22"/>
  <c r="K1992" i="22"/>
  <c r="K1999" i="22"/>
  <c r="K2006" i="22"/>
  <c r="J2448" i="22"/>
  <c r="J2430" i="22"/>
  <c r="J2384" i="22"/>
  <c r="J2449" i="22"/>
  <c r="J2436" i="22"/>
  <c r="J2361" i="22"/>
  <c r="J2368" i="22"/>
  <c r="J2434" i="22"/>
  <c r="J2372" i="22"/>
  <c r="J2409" i="22"/>
  <c r="J2295" i="22"/>
  <c r="J2392" i="22"/>
  <c r="J2304" i="22"/>
  <c r="J2380" i="22"/>
  <c r="J2398" i="22"/>
  <c r="J2374" i="22"/>
  <c r="J2310" i="22"/>
  <c r="J2373" i="22"/>
  <c r="J2309" i="22"/>
  <c r="J2273" i="22"/>
  <c r="J2363" i="22"/>
  <c r="J2299" i="22"/>
  <c r="J2338" i="22"/>
  <c r="J2242" i="22"/>
  <c r="J2297" i="22"/>
  <c r="J2208" i="22"/>
  <c r="J2231" i="22"/>
  <c r="J2157" i="22"/>
  <c r="J2194" i="22"/>
  <c r="J2261" i="22"/>
  <c r="J2197" i="22"/>
  <c r="J2268" i="22"/>
  <c r="J2204" i="22"/>
  <c r="J2235" i="22"/>
  <c r="J2234" i="22"/>
  <c r="J2146" i="22"/>
  <c r="J2217" i="22"/>
  <c r="J2148" i="22"/>
  <c r="J2145" i="22"/>
  <c r="J2176" i="22"/>
  <c r="J2085" i="22"/>
  <c r="J2139" i="22"/>
  <c r="J2140" i="22"/>
  <c r="J2083" i="22"/>
  <c r="J2107" i="22"/>
  <c r="J2089" i="22"/>
  <c r="J1982" i="22"/>
  <c r="J2087" i="22"/>
  <c r="J2126" i="22"/>
  <c r="J2055" i="22"/>
  <c r="J2075" i="22"/>
  <c r="J2029" i="22"/>
  <c r="J2036" i="22"/>
  <c r="J2067" i="22"/>
  <c r="J2003" i="22"/>
  <c r="J2010" i="22"/>
  <c r="J2049" i="22"/>
  <c r="J1985" i="22"/>
  <c r="J1992" i="22"/>
  <c r="J1991" i="22"/>
  <c r="I2377" i="22"/>
  <c r="I2444" i="22"/>
  <c r="I2451" i="22"/>
  <c r="I2431" i="22"/>
  <c r="I2413" i="22"/>
  <c r="I2329" i="22"/>
  <c r="I2317" i="22"/>
  <c r="I2385" i="22"/>
  <c r="I2275" i="22"/>
  <c r="I2362" i="22"/>
  <c r="I2333" i="22"/>
  <c r="I2393" i="22"/>
  <c r="I2297" i="22"/>
  <c r="I2373" i="22"/>
  <c r="I2387" i="22"/>
  <c r="I2375" i="22"/>
  <c r="I2311" i="22"/>
  <c r="I2190" i="22"/>
  <c r="I2334" i="22"/>
  <c r="I2276" i="22"/>
  <c r="I2372" i="22"/>
  <c r="I2308" i="22"/>
  <c r="I2225" i="22"/>
  <c r="I2287" i="22"/>
  <c r="I2338" i="22"/>
  <c r="I2247" i="22"/>
  <c r="I2272" i="22"/>
  <c r="I2208" i="22"/>
  <c r="I2231" i="22"/>
  <c r="I2157" i="22"/>
  <c r="I2246" i="22"/>
  <c r="I2164" i="22"/>
  <c r="I2261" i="22"/>
  <c r="I2197" i="22"/>
  <c r="I2228" i="22"/>
  <c r="I2113" i="22"/>
  <c r="I2189" i="22"/>
  <c r="I2226" i="22"/>
  <c r="I2093" i="22"/>
  <c r="I2131" i="22"/>
  <c r="I2177" i="22"/>
  <c r="I2091" i="22"/>
  <c r="I2152" i="22"/>
  <c r="I2133" i="22"/>
  <c r="I2137" i="22"/>
  <c r="I2114" i="22"/>
  <c r="I2047" i="22"/>
  <c r="I2120" i="22"/>
  <c r="I2051" i="22"/>
  <c r="I2095" i="22"/>
  <c r="I2069" i="22"/>
  <c r="I2070" i="22"/>
  <c r="I2006" i="22"/>
  <c r="I2013" i="22"/>
  <c r="I2044" i="22"/>
  <c r="I1980" i="22"/>
  <c r="I1987" i="22"/>
  <c r="I2018" i="22"/>
  <c r="I2025" i="22"/>
  <c r="I2032" i="22"/>
  <c r="J1717" i="22"/>
  <c r="I1718" i="22"/>
  <c r="K1718" i="22"/>
  <c r="I2321" i="22"/>
  <c r="I2390" i="22"/>
  <c r="I2424" i="22"/>
  <c r="I2363" i="22"/>
  <c r="I2370" i="22"/>
  <c r="I2367" i="22"/>
  <c r="I2303" i="22"/>
  <c r="I2156" i="22"/>
  <c r="I2326" i="22"/>
  <c r="I2259" i="22"/>
  <c r="I2364" i="22"/>
  <c r="I2300" i="22"/>
  <c r="I2339" i="22"/>
  <c r="I2284" i="22"/>
  <c r="I2330" i="22"/>
  <c r="I2209" i="22"/>
  <c r="I2264" i="22"/>
  <c r="I2200" i="22"/>
  <c r="I2223" i="22"/>
  <c r="I2141" i="22"/>
  <c r="I2238" i="22"/>
  <c r="I2151" i="22"/>
  <c r="I2253" i="22"/>
  <c r="I2188" i="22"/>
  <c r="I2220" i="22"/>
  <c r="I2109" i="22"/>
  <c r="I2172" i="22"/>
  <c r="I2218" i="22"/>
  <c r="I2194" i="22"/>
  <c r="I2121" i="22"/>
  <c r="I2169" i="22"/>
  <c r="I2075" i="22"/>
  <c r="I2132" i="22"/>
  <c r="I2116" i="22"/>
  <c r="I2134" i="22"/>
  <c r="I2106" i="22"/>
  <c r="I1983" i="22"/>
  <c r="I2112" i="22"/>
  <c r="I2031" i="22"/>
  <c r="I2087" i="22"/>
  <c r="I2059" i="22"/>
  <c r="I2062" i="22"/>
  <c r="I1998" i="22"/>
  <c r="I2005" i="22"/>
  <c r="I2036" i="22"/>
  <c r="I2043" i="22"/>
  <c r="I1979" i="22"/>
  <c r="I2010" i="22"/>
  <c r="I2017" i="22"/>
  <c r="I2024" i="22"/>
  <c r="K1717" i="22"/>
  <c r="I2441" i="22"/>
  <c r="I2386" i="22"/>
  <c r="I2416" i="22"/>
  <c r="I2346" i="22"/>
  <c r="I2353" i="22"/>
  <c r="I2359" i="22"/>
  <c r="I2295" i="22"/>
  <c r="I2382" i="22"/>
  <c r="I2318" i="22"/>
  <c r="I2241" i="22"/>
  <c r="I2356" i="22"/>
  <c r="I2292" i="22"/>
  <c r="I2331" i="22"/>
  <c r="I2267" i="22"/>
  <c r="I2322" i="22"/>
  <c r="I2271" i="22"/>
  <c r="I2256" i="22"/>
  <c r="I2180" i="22"/>
  <c r="I2215" i="22"/>
  <c r="I2107" i="22"/>
  <c r="I2230" i="22"/>
  <c r="I2147" i="22"/>
  <c r="I2245" i="22"/>
  <c r="I2175" i="22"/>
  <c r="I2212" i="22"/>
  <c r="I2094" i="22"/>
  <c r="I2159" i="22"/>
  <c r="I2210" i="22"/>
  <c r="I2186" i="22"/>
  <c r="I2118" i="22"/>
  <c r="I2161" i="22"/>
  <c r="I2053" i="22"/>
  <c r="I2115" i="22"/>
  <c r="I2099" i="22"/>
  <c r="I2117" i="22"/>
  <c r="I2098" i="22"/>
  <c r="I2081" i="22"/>
  <c r="I2104" i="22"/>
  <c r="I2143" i="22"/>
  <c r="I2079" i="22"/>
  <c r="I2049" i="22"/>
  <c r="I2054" i="22"/>
  <c r="I1990" i="22"/>
  <c r="I1997" i="22"/>
  <c r="I2028" i="22"/>
  <c r="I2035" i="22"/>
  <c r="I2066" i="22"/>
  <c r="I2002" i="22"/>
  <c r="I2009" i="22"/>
  <c r="I2016" i="22"/>
  <c r="I2433" i="22"/>
  <c r="I2369" i="22"/>
  <c r="I2408" i="22"/>
  <c r="I2337" i="22"/>
  <c r="I2344" i="22"/>
  <c r="I2351" i="22"/>
  <c r="I2282" i="22"/>
  <c r="I2374" i="22"/>
  <c r="I2310" i="22"/>
  <c r="I2266" i="22"/>
  <c r="I2348" i="22"/>
  <c r="I2290" i="22"/>
  <c r="I2323" i="22"/>
  <c r="I2250" i="22"/>
  <c r="I2314" i="22"/>
  <c r="I2268" i="22"/>
  <c r="I2248" i="22"/>
  <c r="I2167" i="22"/>
  <c r="I2207" i="22"/>
  <c r="I2286" i="22"/>
  <c r="I2222" i="22"/>
  <c r="I2129" i="22"/>
  <c r="I2237" i="22"/>
  <c r="I2171" i="22"/>
  <c r="I2204" i="22"/>
  <c r="I2235" i="22"/>
  <c r="I2155" i="22"/>
  <c r="I2202" i="22"/>
  <c r="I2178" i="22"/>
  <c r="I2101" i="22"/>
  <c r="I2153" i="22"/>
  <c r="I2192" i="22"/>
  <c r="I2105" i="22"/>
  <c r="I2089" i="22"/>
  <c r="I2100" i="22"/>
  <c r="I2090" i="22"/>
  <c r="I2064" i="22"/>
  <c r="I2096" i="22"/>
  <c r="I2135" i="22"/>
  <c r="I2065" i="22"/>
  <c r="I2007" i="22"/>
  <c r="I2046" i="22"/>
  <c r="I1982" i="22"/>
  <c r="I1989" i="22"/>
  <c r="I2020" i="22"/>
  <c r="I2027" i="22"/>
  <c r="I2058" i="22"/>
  <c r="I1994" i="22"/>
  <c r="I2001" i="22"/>
  <c r="I2008" i="22"/>
  <c r="I1717" i="22"/>
  <c r="N1718" i="22"/>
  <c r="I1984" i="22"/>
  <c r="I2425" i="22"/>
  <c r="I2352" i="22"/>
  <c r="I2400" i="22"/>
  <c r="I2304" i="22"/>
  <c r="I2325" i="22"/>
  <c r="I2343" i="22"/>
  <c r="I2265" i="22"/>
  <c r="I2366" i="22"/>
  <c r="I2302" i="22"/>
  <c r="I2249" i="22"/>
  <c r="I2340" i="22"/>
  <c r="I2273" i="22"/>
  <c r="I2315" i="22"/>
  <c r="I2217" i="22"/>
  <c r="I2306" i="22"/>
  <c r="I2251" i="22"/>
  <c r="I2240" i="22"/>
  <c r="I2163" i="22"/>
  <c r="I2199" i="22"/>
  <c r="I2278" i="22"/>
  <c r="I2214" i="22"/>
  <c r="I2110" i="22"/>
  <c r="I2229" i="22"/>
  <c r="I2158" i="22"/>
  <c r="I2196" i="22"/>
  <c r="I2227" i="22"/>
  <c r="I2139" i="22"/>
  <c r="I2183" i="22"/>
  <c r="I2170" i="22"/>
  <c r="I2084" i="22"/>
  <c r="I2145" i="22"/>
  <c r="I2184" i="22"/>
  <c r="I2102" i="22"/>
  <c r="I2086" i="22"/>
  <c r="I2083" i="22"/>
  <c r="I2082" i="22"/>
  <c r="I2039" i="22"/>
  <c r="I2088" i="22"/>
  <c r="I2127" i="22"/>
  <c r="I2048" i="22"/>
  <c r="I2076" i="22"/>
  <c r="I2038" i="22"/>
  <c r="I2045" i="22"/>
  <c r="I1981" i="22"/>
  <c r="I2012" i="22"/>
  <c r="I2019" i="22"/>
  <c r="I2050" i="22"/>
  <c r="I1986" i="22"/>
  <c r="I1993" i="22"/>
  <c r="I2000" i="22"/>
  <c r="N1717" i="22"/>
  <c r="I1992" i="22"/>
  <c r="I2034" i="22"/>
  <c r="I2417" i="22"/>
  <c r="I2349" i="22"/>
  <c r="I2392" i="22"/>
  <c r="I2415" i="22"/>
  <c r="I2313" i="22"/>
  <c r="I2335" i="22"/>
  <c r="I2255" i="22"/>
  <c r="I2358" i="22"/>
  <c r="I2294" i="22"/>
  <c r="I2233" i="22"/>
  <c r="I2332" i="22"/>
  <c r="I2263" i="22"/>
  <c r="I2307" i="22"/>
  <c r="I2173" i="22"/>
  <c r="I2298" i="22"/>
  <c r="I2201" i="22"/>
  <c r="I2232" i="22"/>
  <c r="I2126" i="22"/>
  <c r="I2191" i="22"/>
  <c r="I2270" i="22"/>
  <c r="I2206" i="22"/>
  <c r="I2285" i="22"/>
  <c r="I2221" i="22"/>
  <c r="I2149" i="22"/>
  <c r="I2195" i="22"/>
  <c r="I2219" i="22"/>
  <c r="I2124" i="22"/>
  <c r="I2179" i="22"/>
  <c r="I2162" i="22"/>
  <c r="I2072" i="22"/>
  <c r="I2142" i="22"/>
  <c r="I2176" i="22"/>
  <c r="I2085" i="22"/>
  <c r="I2078" i="22"/>
  <c r="I2138" i="22"/>
  <c r="I2074" i="22"/>
  <c r="I2144" i="22"/>
  <c r="I2080" i="22"/>
  <c r="I2119" i="22"/>
  <c r="I2023" i="22"/>
  <c r="I2073" i="22"/>
  <c r="I2030" i="22"/>
  <c r="I2037" i="22"/>
  <c r="I2068" i="22"/>
  <c r="I2004" i="22"/>
  <c r="I2011" i="22"/>
  <c r="I2042" i="22"/>
  <c r="I1978" i="22"/>
  <c r="I1985" i="22"/>
  <c r="I1977" i="22"/>
  <c r="I2409" i="22"/>
  <c r="I2328" i="22"/>
  <c r="I2391" i="22"/>
  <c r="I2407" i="22"/>
  <c r="I2281" i="22"/>
  <c r="I2327" i="22"/>
  <c r="I2252" i="22"/>
  <c r="I2350" i="22"/>
  <c r="I2289" i="22"/>
  <c r="I2388" i="22"/>
  <c r="I2324" i="22"/>
  <c r="I2260" i="22"/>
  <c r="I2299" i="22"/>
  <c r="I2150" i="22"/>
  <c r="I2274" i="22"/>
  <c r="I2288" i="22"/>
  <c r="I2224" i="22"/>
  <c r="I2092" i="22"/>
  <c r="I2187" i="22"/>
  <c r="I2262" i="22"/>
  <c r="I2198" i="22"/>
  <c r="I2277" i="22"/>
  <c r="I2213" i="22"/>
  <c r="I2140" i="22"/>
  <c r="I2182" i="22"/>
  <c r="I2211" i="22"/>
  <c r="I2242" i="22"/>
  <c r="I2166" i="22"/>
  <c r="I2154" i="22"/>
  <c r="I2193" i="22"/>
  <c r="I2125" i="22"/>
  <c r="I2168" i="22"/>
  <c r="I2077" i="22"/>
  <c r="I1991" i="22"/>
  <c r="I2130" i="22"/>
  <c r="I2067" i="22"/>
  <c r="I2136" i="22"/>
  <c r="I2071" i="22"/>
  <c r="I2111" i="22"/>
  <c r="I2055" i="22"/>
  <c r="I2056" i="22"/>
  <c r="I2022" i="22"/>
  <c r="I2029" i="22"/>
  <c r="I2060" i="22"/>
  <c r="I1996" i="22"/>
  <c r="I2003" i="22"/>
  <c r="I2041" i="22"/>
  <c r="I2401" i="22"/>
  <c r="I2309" i="22"/>
  <c r="I2376" i="22"/>
  <c r="I2399" i="22"/>
  <c r="I2383" i="22"/>
  <c r="I2319" i="22"/>
  <c r="I2243" i="22"/>
  <c r="I2342" i="22"/>
  <c r="I2279" i="22"/>
  <c r="I2380" i="22"/>
  <c r="I2316" i="22"/>
  <c r="I2244" i="22"/>
  <c r="I2291" i="22"/>
  <c r="I2123" i="22"/>
  <c r="I2257" i="22"/>
  <c r="I2280" i="22"/>
  <c r="I2216" i="22"/>
  <c r="I2239" i="22"/>
  <c r="I2174" i="22"/>
  <c r="I2254" i="22"/>
  <c r="I2181" i="22"/>
  <c r="I2269" i="22"/>
  <c r="I2205" i="22"/>
  <c r="I2236" i="22"/>
  <c r="I2165" i="22"/>
  <c r="I2203" i="22"/>
  <c r="I2234" i="22"/>
  <c r="I2097" i="22"/>
  <c r="I2146" i="22"/>
  <c r="I2185" i="22"/>
  <c r="I2108" i="22"/>
  <c r="I2160" i="22"/>
  <c r="I2063" i="22"/>
  <c r="I2148" i="22"/>
  <c r="I2122" i="22"/>
  <c r="I2057" i="22"/>
  <c r="I2128" i="22"/>
  <c r="I2061" i="22"/>
  <c r="I2103" i="22"/>
  <c r="I2015" i="22"/>
  <c r="I1999" i="22"/>
  <c r="I2014" i="22"/>
  <c r="I2021" i="22"/>
  <c r="I2052" i="22"/>
  <c r="I1988" i="22"/>
  <c r="I1995" i="22"/>
  <c r="I2026" i="22"/>
  <c r="I2033" i="22"/>
  <c r="I2040" i="22"/>
  <c r="J1718" i="22"/>
  <c r="M1718" i="22"/>
  <c r="M1717" i="22"/>
  <c r="H2040" i="22" l="1"/>
  <c r="H2033" i="22"/>
  <c r="H2026" i="22"/>
  <c r="H1995" i="22"/>
  <c r="H1988" i="22"/>
  <c r="H2052" i="22"/>
  <c r="H2021" i="22"/>
  <c r="H2014" i="22"/>
  <c r="H1999" i="22"/>
  <c r="H2015" i="22"/>
  <c r="H2103" i="22"/>
  <c r="H2061" i="22"/>
  <c r="H2128" i="22"/>
  <c r="H2057" i="22"/>
  <c r="H2122" i="22"/>
  <c r="H2148" i="22"/>
  <c r="H2063" i="22"/>
  <c r="H2160" i="22"/>
  <c r="H2108" i="22"/>
  <c r="H2185" i="22"/>
  <c r="H2146" i="22"/>
  <c r="H2097" i="22"/>
  <c r="H2234" i="22"/>
  <c r="H2203" i="22"/>
  <c r="H2165" i="22"/>
  <c r="H2236" i="22"/>
  <c r="H2205" i="22"/>
  <c r="H2269" i="22"/>
  <c r="H2181" i="22"/>
  <c r="H2254" i="22"/>
  <c r="H2174" i="22"/>
  <c r="H2239" i="22"/>
  <c r="H2216" i="22"/>
  <c r="H2280" i="22"/>
  <c r="H2257" i="22"/>
  <c r="H2123" i="22"/>
  <c r="H2291" i="22"/>
  <c r="H2244" i="22"/>
  <c r="H2316" i="22"/>
  <c r="H2380" i="22"/>
  <c r="H2279" i="22"/>
  <c r="H2342" i="22"/>
  <c r="H2243" i="22"/>
  <c r="H2319" i="22"/>
  <c r="H2383" i="22"/>
  <c r="H2399" i="22"/>
  <c r="H2376" i="22"/>
  <c r="H2309" i="22"/>
  <c r="H2401" i="22"/>
  <c r="H2041" i="22"/>
  <c r="H2003" i="22"/>
  <c r="H1996" i="22"/>
  <c r="H2060" i="22"/>
  <c r="H2029" i="22"/>
  <c r="H2022" i="22"/>
  <c r="H2056" i="22"/>
  <c r="H2055" i="22"/>
  <c r="H2111" i="22"/>
  <c r="H2071" i="22"/>
  <c r="H2136" i="22"/>
  <c r="H2067" i="22"/>
  <c r="H2130" i="22"/>
  <c r="H1991" i="22"/>
  <c r="H2077" i="22"/>
  <c r="H2168" i="22"/>
  <c r="H2125" i="22"/>
  <c r="H2193" i="22"/>
  <c r="H2154" i="22"/>
  <c r="H2166" i="22"/>
  <c r="H2242" i="22"/>
  <c r="H2211" i="22"/>
  <c r="H2182" i="22"/>
  <c r="H2140" i="22"/>
  <c r="H2213" i="22"/>
  <c r="H2277" i="22"/>
  <c r="H2198" i="22"/>
  <c r="H2262" i="22"/>
  <c r="H2187" i="22"/>
  <c r="H2092" i="22"/>
  <c r="H2224" i="22"/>
  <c r="H2288" i="22"/>
  <c r="H2274" i="22"/>
  <c r="H2150" i="22"/>
  <c r="H2299" i="22"/>
  <c r="H2260" i="22"/>
  <c r="H2324" i="22"/>
  <c r="H2388" i="22"/>
  <c r="H2289" i="22"/>
  <c r="H2350" i="22"/>
  <c r="H2252" i="22"/>
  <c r="H2327" i="22"/>
  <c r="H2281" i="22"/>
  <c r="H2407" i="22"/>
  <c r="H2391" i="22"/>
  <c r="H2328" i="22"/>
  <c r="H2409" i="22"/>
  <c r="H1977" i="22"/>
  <c r="H1985" i="22"/>
  <c r="H1978" i="22"/>
  <c r="H2042" i="22"/>
  <c r="H2011" i="22"/>
  <c r="H2004" i="22"/>
  <c r="H2068" i="22"/>
  <c r="H2037" i="22"/>
  <c r="H2030" i="22"/>
  <c r="H2073" i="22"/>
  <c r="H2023" i="22"/>
  <c r="H2119" i="22"/>
  <c r="H2080" i="22"/>
  <c r="H2144" i="22"/>
  <c r="H2074" i="22"/>
  <c r="H2138" i="22"/>
  <c r="H2078" i="22"/>
  <c r="H2085" i="22"/>
  <c r="H2176" i="22"/>
  <c r="H2142" i="22"/>
  <c r="H2072" i="22"/>
  <c r="H2162" i="22"/>
  <c r="H2179" i="22"/>
  <c r="H2124" i="22"/>
  <c r="H2219" i="22"/>
  <c r="H2195" i="22"/>
  <c r="H2149" i="22"/>
  <c r="H2221" i="22"/>
  <c r="H2285" i="22"/>
  <c r="H2206" i="22"/>
  <c r="H2270" i="22"/>
  <c r="H2191" i="22"/>
  <c r="H2126" i="22"/>
  <c r="H2232" i="22"/>
  <c r="H2201" i="22"/>
  <c r="H2298" i="22"/>
  <c r="H2173" i="22"/>
  <c r="H2307" i="22"/>
  <c r="H2263" i="22"/>
  <c r="H2332" i="22"/>
  <c r="H2233" i="22"/>
  <c r="H2294" i="22"/>
  <c r="H2358" i="22"/>
  <c r="H2255" i="22"/>
  <c r="H2335" i="22"/>
  <c r="H2313" i="22"/>
  <c r="H2415" i="22"/>
  <c r="H2392" i="22"/>
  <c r="H2349" i="22"/>
  <c r="H2417" i="22"/>
  <c r="H2034" i="22"/>
  <c r="H1992" i="22"/>
  <c r="H2000" i="22"/>
  <c r="H1993" i="22"/>
  <c r="H1986" i="22"/>
  <c r="H2050" i="22"/>
  <c r="H2019" i="22"/>
  <c r="H2012" i="22"/>
  <c r="H1981" i="22"/>
  <c r="H2045" i="22"/>
  <c r="H2038" i="22"/>
  <c r="H2076" i="22"/>
  <c r="H2048" i="22"/>
  <c r="H2127" i="22"/>
  <c r="H2088" i="22"/>
  <c r="H2039" i="22"/>
  <c r="H2082" i="22"/>
  <c r="H2083" i="22"/>
  <c r="H2086" i="22"/>
  <c r="H2102" i="22"/>
  <c r="H2184" i="22"/>
  <c r="H2145" i="22"/>
  <c r="H2084" i="22"/>
  <c r="H2170" i="22"/>
  <c r="H2183" i="22"/>
  <c r="H2139" i="22"/>
  <c r="H2227" i="22"/>
  <c r="H2196" i="22"/>
  <c r="H2158" i="22"/>
  <c r="H2229" i="22"/>
  <c r="H2110" i="22"/>
  <c r="H2214" i="22"/>
  <c r="H2278" i="22"/>
  <c r="H2199" i="22"/>
  <c r="H2163" i="22"/>
  <c r="H2240" i="22"/>
  <c r="H2251" i="22"/>
  <c r="H2306" i="22"/>
  <c r="H2217" i="22"/>
  <c r="H2315" i="22"/>
  <c r="H2273" i="22"/>
  <c r="H2340" i="22"/>
  <c r="H2249" i="22"/>
  <c r="H2302" i="22"/>
  <c r="H2366" i="22"/>
  <c r="H2265" i="22"/>
  <c r="H2343" i="22"/>
  <c r="H2325" i="22"/>
  <c r="H2304" i="22"/>
  <c r="H2400" i="22"/>
  <c r="H2352" i="22"/>
  <c r="H2425" i="22"/>
  <c r="H1984" i="22"/>
  <c r="H1717" i="22"/>
  <c r="B1717" i="22" s="1"/>
  <c r="H2008" i="22"/>
  <c r="H2001" i="22"/>
  <c r="H1994" i="22"/>
  <c r="H2058" i="22"/>
  <c r="H2027" i="22"/>
  <c r="H2020" i="22"/>
  <c r="H1989" i="22"/>
  <c r="H1982" i="22"/>
  <c r="H2046" i="22"/>
  <c r="H2007" i="22"/>
  <c r="H2065" i="22"/>
  <c r="H2135" i="22"/>
  <c r="H2096" i="22"/>
  <c r="H2064" i="22"/>
  <c r="H2090" i="22"/>
  <c r="H2100" i="22"/>
  <c r="H2089" i="22"/>
  <c r="H2105" i="22"/>
  <c r="H2192" i="22"/>
  <c r="H2153" i="22"/>
  <c r="H2101" i="22"/>
  <c r="H2178" i="22"/>
  <c r="H2202" i="22"/>
  <c r="H2155" i="22"/>
  <c r="H2235" i="22"/>
  <c r="H2204" i="22"/>
  <c r="H2171" i="22"/>
  <c r="H2237" i="22"/>
  <c r="H2129" i="22"/>
  <c r="H2222" i="22"/>
  <c r="H2286" i="22"/>
  <c r="H2207" i="22"/>
  <c r="H2167" i="22"/>
  <c r="H2248" i="22"/>
  <c r="H2268" i="22"/>
  <c r="H2314" i="22"/>
  <c r="H2250" i="22"/>
  <c r="H2323" i="22"/>
  <c r="H2290" i="22"/>
  <c r="H2348" i="22"/>
  <c r="H2266" i="22"/>
  <c r="H2310" i="22"/>
  <c r="H2374" i="22"/>
  <c r="H2282" i="22"/>
  <c r="H2351" i="22"/>
  <c r="H2344" i="22"/>
  <c r="H2337" i="22"/>
  <c r="H2408" i="22"/>
  <c r="H2369" i="22"/>
  <c r="H2433" i="22"/>
  <c r="B2433" i="22" s="1"/>
  <c r="H2016" i="22"/>
  <c r="H2009" i="22"/>
  <c r="H2002" i="22"/>
  <c r="H2066" i="22"/>
  <c r="H2035" i="22"/>
  <c r="H2028" i="22"/>
  <c r="H1997" i="22"/>
  <c r="H1990" i="22"/>
  <c r="H2054" i="22"/>
  <c r="H2049" i="22"/>
  <c r="H2079" i="22"/>
  <c r="H2143" i="22"/>
  <c r="H2104" i="22"/>
  <c r="H2081" i="22"/>
  <c r="H2098" i="22"/>
  <c r="H2117" i="22"/>
  <c r="H2099" i="22"/>
  <c r="H2115" i="22"/>
  <c r="H2053" i="22"/>
  <c r="H2161" i="22"/>
  <c r="H2118" i="22"/>
  <c r="H2186" i="22"/>
  <c r="H2210" i="22"/>
  <c r="H2159" i="22"/>
  <c r="H2094" i="22"/>
  <c r="H2212" i="22"/>
  <c r="H2175" i="22"/>
  <c r="H2245" i="22"/>
  <c r="H2147" i="22"/>
  <c r="H2230" i="22"/>
  <c r="H2107" i="22"/>
  <c r="H2215" i="22"/>
  <c r="H2180" i="22"/>
  <c r="H2256" i="22"/>
  <c r="H2271" i="22"/>
  <c r="H2322" i="22"/>
  <c r="H2267" i="22"/>
  <c r="H2331" i="22"/>
  <c r="H2292" i="22"/>
  <c r="H2356" i="22"/>
  <c r="H2241" i="22"/>
  <c r="H2318" i="22"/>
  <c r="H2382" i="22"/>
  <c r="H2295" i="22"/>
  <c r="H2359" i="22"/>
  <c r="H2353" i="22"/>
  <c r="H2346" i="22"/>
  <c r="H2416" i="22"/>
  <c r="H2386" i="22"/>
  <c r="H2441" i="22"/>
  <c r="H2024" i="22"/>
  <c r="H2017" i="22"/>
  <c r="H2010" i="22"/>
  <c r="H1979" i="22"/>
  <c r="H2043" i="22"/>
  <c r="H2036" i="22"/>
  <c r="H2005" i="22"/>
  <c r="H1998" i="22"/>
  <c r="H2062" i="22"/>
  <c r="H2059" i="22"/>
  <c r="H2087" i="22"/>
  <c r="H2031" i="22"/>
  <c r="H2112" i="22"/>
  <c r="H1983" i="22"/>
  <c r="H2106" i="22"/>
  <c r="H2134" i="22"/>
  <c r="H2116" i="22"/>
  <c r="H2132" i="22"/>
  <c r="H2075" i="22"/>
  <c r="H2169" i="22"/>
  <c r="H2121" i="22"/>
  <c r="H2194" i="22"/>
  <c r="H2218" i="22"/>
  <c r="H2172" i="22"/>
  <c r="H2109" i="22"/>
  <c r="H2220" i="22"/>
  <c r="H2188" i="22"/>
  <c r="H2253" i="22"/>
  <c r="H2151" i="22"/>
  <c r="H2238" i="22"/>
  <c r="H2141" i="22"/>
  <c r="H2223" i="22"/>
  <c r="H2200" i="22"/>
  <c r="H2264" i="22"/>
  <c r="H2209" i="22"/>
  <c r="H2330" i="22"/>
  <c r="H2284" i="22"/>
  <c r="H2339" i="22"/>
  <c r="H2300" i="22"/>
  <c r="H2364" i="22"/>
  <c r="H2259" i="22"/>
  <c r="H2326" i="22"/>
  <c r="H2156" i="22"/>
  <c r="H2303" i="22"/>
  <c r="H2367" i="22"/>
  <c r="H2370" i="22"/>
  <c r="H2363" i="22"/>
  <c r="H2424" i="22"/>
  <c r="H2390" i="22"/>
  <c r="H2321" i="22"/>
  <c r="H1718" i="22"/>
  <c r="B1718" i="22" s="1"/>
  <c r="H2032" i="22"/>
  <c r="H2025" i="22"/>
  <c r="H2018" i="22"/>
  <c r="H1987" i="22"/>
  <c r="H1980" i="22"/>
  <c r="H2044" i="22"/>
  <c r="H2013" i="22"/>
  <c r="H2006" i="22"/>
  <c r="H2070" i="22"/>
  <c r="H2069" i="22"/>
  <c r="H2095" i="22"/>
  <c r="H2051" i="22"/>
  <c r="H2120" i="22"/>
  <c r="H2047" i="22"/>
  <c r="H2114" i="22"/>
  <c r="H2137" i="22"/>
  <c r="H2133" i="22"/>
  <c r="H2152" i="22"/>
  <c r="H2091" i="22"/>
  <c r="H2177" i="22"/>
  <c r="H2131" i="22"/>
  <c r="H2093" i="22"/>
  <c r="H2226" i="22"/>
  <c r="H2189" i="22"/>
  <c r="H2113" i="22"/>
  <c r="H2228" i="22"/>
  <c r="H2197" i="22"/>
  <c r="H2261" i="22"/>
  <c r="H2164" i="22"/>
  <c r="H2246" i="22"/>
  <c r="H2157" i="22"/>
  <c r="H2231" i="22"/>
  <c r="H2208" i="22"/>
  <c r="H2272" i="22"/>
  <c r="H2247" i="22"/>
  <c r="H2338" i="22"/>
  <c r="H2287" i="22"/>
  <c r="H2225" i="22"/>
  <c r="H2308" i="22"/>
  <c r="H2372" i="22"/>
  <c r="H2276" i="22"/>
  <c r="H2334" i="22"/>
  <c r="H2190" i="22"/>
  <c r="H2311" i="22"/>
  <c r="H2375" i="22"/>
  <c r="H2387" i="22"/>
  <c r="H2373" i="22"/>
  <c r="H2297" i="22"/>
  <c r="H2393" i="22"/>
  <c r="H2333" i="22"/>
  <c r="H2362" i="22"/>
  <c r="H2275" i="22"/>
  <c r="H2385" i="22"/>
  <c r="H2317" i="22"/>
  <c r="H2329" i="22"/>
  <c r="H2413" i="22"/>
  <c r="H2431" i="22"/>
  <c r="H2451" i="22"/>
  <c r="H2444" i="22"/>
  <c r="H2377" i="22"/>
  <c r="H2379" i="22"/>
  <c r="H2283" i="22"/>
  <c r="H2395" i="22"/>
  <c r="H2336" i="22"/>
  <c r="H2341" i="22"/>
  <c r="H2421" i="22"/>
  <c r="H2446" i="22"/>
  <c r="H2258" i="22"/>
  <c r="H2438" i="22"/>
  <c r="H2439" i="22"/>
  <c r="H2389" i="22"/>
  <c r="H2293" i="22"/>
  <c r="H2403" i="22"/>
  <c r="H2361" i="22"/>
  <c r="H2354" i="22"/>
  <c r="H2429" i="22"/>
  <c r="H2452" i="22"/>
  <c r="H2420" i="22"/>
  <c r="H2301" i="22"/>
  <c r="H2432" i="22"/>
  <c r="O2432" i="22" s="1"/>
  <c r="H2394" i="22"/>
  <c r="H2312" i="22"/>
  <c r="H2411" i="22"/>
  <c r="O2411" i="22" s="1"/>
  <c r="H2378" i="22"/>
  <c r="H2371" i="22"/>
  <c r="H2437" i="22"/>
  <c r="H2398" i="22"/>
  <c r="H2454" i="22"/>
  <c r="H2320" i="22"/>
  <c r="H2442" i="22"/>
  <c r="B2442" i="22" s="1"/>
  <c r="H2402" i="22"/>
  <c r="H2345" i="22"/>
  <c r="H2419" i="22"/>
  <c r="H2396" i="22"/>
  <c r="H2381" i="22"/>
  <c r="H2445" i="22"/>
  <c r="B2445" i="22" s="1"/>
  <c r="H2360" i="22"/>
  <c r="H2357" i="22"/>
  <c r="H2423" i="22"/>
  <c r="H2448" i="22"/>
  <c r="H2410" i="22"/>
  <c r="H2355" i="22"/>
  <c r="H2427" i="22"/>
  <c r="H2404" i="22"/>
  <c r="H2384" i="22"/>
  <c r="H2347" i="22"/>
  <c r="H2414" i="22"/>
  <c r="H2447" i="22"/>
  <c r="H2428" i="22"/>
  <c r="H2449" i="22"/>
  <c r="H2418" i="22"/>
  <c r="H2365" i="22"/>
  <c r="H2435" i="22"/>
  <c r="H2412" i="22"/>
  <c r="H2397" i="22"/>
  <c r="H2406" i="22"/>
  <c r="H2434" i="22"/>
  <c r="H2430" i="22"/>
  <c r="H2436" i="22"/>
  <c r="H2450" i="22"/>
  <c r="H2426" i="22"/>
  <c r="H2368" i="22"/>
  <c r="H2305" i="22"/>
  <c r="H2296" i="22"/>
  <c r="H2405" i="22"/>
  <c r="H2422" i="22"/>
  <c r="H2453" i="22"/>
  <c r="H2440" i="22"/>
  <c r="H2443" i="22"/>
  <c r="P2433" i="22"/>
  <c r="O2433" i="22"/>
  <c r="O2337" i="22"/>
  <c r="P2337" i="22"/>
  <c r="B2337" i="22"/>
  <c r="P2442" i="22"/>
  <c r="O2442" i="22"/>
  <c r="P2411" i="22"/>
  <c r="B2411" i="22"/>
  <c r="O2352" i="22"/>
  <c r="B2352" i="22"/>
  <c r="P2352" i="22"/>
  <c r="P2343" i="22"/>
  <c r="O2343" i="22"/>
  <c r="B2343" i="22"/>
  <c r="O2302" i="22"/>
  <c r="P2302" i="22"/>
  <c r="B2302" i="22"/>
  <c r="O2240" i="22"/>
  <c r="P2240" i="22"/>
  <c r="B2240" i="22"/>
  <c r="B2432" i="22"/>
  <c r="P2301" i="22"/>
  <c r="B2301" i="22"/>
  <c r="O2301" i="22"/>
  <c r="B2429" i="22"/>
  <c r="P2429" i="22"/>
  <c r="O2429" i="22"/>
  <c r="O2361" i="22"/>
  <c r="B2361" i="22"/>
  <c r="P2361" i="22"/>
  <c r="O2389" i="22"/>
  <c r="P2389" i="22"/>
  <c r="B2389" i="22"/>
  <c r="P2349" i="22"/>
  <c r="O2349" i="22"/>
  <c r="B2349" i="22"/>
  <c r="B2438" i="22"/>
  <c r="O2438" i="22"/>
  <c r="P2438" i="22"/>
  <c r="P2258" i="22"/>
  <c r="B2258" i="22"/>
  <c r="O2258" i="22"/>
  <c r="B2421" i="22"/>
  <c r="O2421" i="22"/>
  <c r="P2421" i="22"/>
  <c r="P2336" i="22"/>
  <c r="B2336" i="22"/>
  <c r="O2336" i="22"/>
  <c r="O2283" i="22"/>
  <c r="P2283" i="22"/>
  <c r="B2283" i="22"/>
  <c r="O2328" i="22"/>
  <c r="P2328" i="22"/>
  <c r="B2328" i="22"/>
  <c r="O2407" i="22"/>
  <c r="P2407" i="22"/>
  <c r="B2407" i="22"/>
  <c r="B2327" i="22"/>
  <c r="P2327" i="22"/>
  <c r="O2327" i="22"/>
  <c r="B2350" i="22"/>
  <c r="O2350" i="22"/>
  <c r="P2350" i="22"/>
  <c r="O2289" i="22"/>
  <c r="P2289" i="22"/>
  <c r="B2289" i="22"/>
  <c r="P2324" i="22"/>
  <c r="B2324" i="22"/>
  <c r="O2324" i="22"/>
  <c r="B2260" i="22"/>
  <c r="O2260" i="22"/>
  <c r="P2260" i="22"/>
  <c r="O2150" i="22"/>
  <c r="P2150" i="22"/>
  <c r="B2150" i="22"/>
  <c r="B2288" i="22"/>
  <c r="O2288" i="22"/>
  <c r="P2288" i="22"/>
  <c r="O2224" i="22"/>
  <c r="B2224" i="22"/>
  <c r="P2224" i="22"/>
  <c r="P2187" i="22"/>
  <c r="O2187" i="22"/>
  <c r="B2187" i="22"/>
  <c r="P2198" i="22"/>
  <c r="B2198" i="22"/>
  <c r="O2198" i="22"/>
  <c r="P2182" i="22"/>
  <c r="B2182" i="22"/>
  <c r="O2182" i="22"/>
  <c r="P2377" i="22"/>
  <c r="O2377" i="22"/>
  <c r="B2377" i="22"/>
  <c r="P2444" i="22"/>
  <c r="O2444" i="22"/>
  <c r="B2444" i="22"/>
  <c r="B2451" i="22"/>
  <c r="P2451" i="22"/>
  <c r="O2451" i="22"/>
  <c r="O2431" i="22"/>
  <c r="P2431" i="22"/>
  <c r="B2431" i="22"/>
  <c r="O2413" i="22"/>
  <c r="B2413" i="22"/>
  <c r="P2413" i="22"/>
  <c r="B2329" i="22"/>
  <c r="O2329" i="22"/>
  <c r="P2329" i="22"/>
  <c r="P2317" i="22"/>
  <c r="B2317" i="22"/>
  <c r="O2317" i="22"/>
  <c r="O2385" i="22"/>
  <c r="P2385" i="22"/>
  <c r="B2385" i="22"/>
  <c r="O2275" i="22"/>
  <c r="P2275" i="22"/>
  <c r="B2275" i="22"/>
  <c r="O2362" i="22"/>
  <c r="P2362" i="22"/>
  <c r="B2362" i="22"/>
  <c r="P2401" i="22"/>
  <c r="B2401" i="22"/>
  <c r="O2401" i="22"/>
  <c r="B2309" i="22"/>
  <c r="O2309" i="22"/>
  <c r="P2309" i="22"/>
  <c r="O2376" i="22"/>
  <c r="P2376" i="22"/>
  <c r="B2376" i="22"/>
  <c r="B2399" i="22"/>
  <c r="O2399" i="22"/>
  <c r="P2399" i="22"/>
  <c r="O2383" i="22"/>
  <c r="B2383" i="22"/>
  <c r="P2383" i="22"/>
  <c r="P2319" i="22"/>
  <c r="O2319" i="22"/>
  <c r="B2319" i="22"/>
  <c r="P2243" i="22"/>
  <c r="O2243" i="22"/>
  <c r="B2243" i="22"/>
  <c r="O2342" i="22"/>
  <c r="B2342" i="22"/>
  <c r="P2342" i="22"/>
  <c r="P2279" i="22"/>
  <c r="B2279" i="22"/>
  <c r="O2279" i="22"/>
  <c r="O2380" i="22"/>
  <c r="P2380" i="22"/>
  <c r="B2380" i="22"/>
  <c r="O2316" i="22"/>
  <c r="P2316" i="22"/>
  <c r="B2316" i="22"/>
  <c r="B2244" i="22"/>
  <c r="O2244" i="22"/>
  <c r="P2244" i="22"/>
  <c r="P2291" i="22"/>
  <c r="O2291" i="22"/>
  <c r="B2291" i="22"/>
  <c r="P2123" i="22"/>
  <c r="O2123" i="22"/>
  <c r="B2123" i="22"/>
  <c r="O2257" i="22"/>
  <c r="B2257" i="22"/>
  <c r="P2257" i="22"/>
  <c r="P2280" i="22"/>
  <c r="O2280" i="22"/>
  <c r="B2280" i="22"/>
  <c r="P2216" i="22"/>
  <c r="B2216" i="22"/>
  <c r="O2216" i="22"/>
  <c r="O2239" i="22"/>
  <c r="P2239" i="22"/>
  <c r="B2239" i="22"/>
  <c r="O2174" i="22"/>
  <c r="P2174" i="22"/>
  <c r="B2174" i="22"/>
  <c r="B2254" i="22"/>
  <c r="O2254" i="22"/>
  <c r="P2254" i="22"/>
  <c r="P2181" i="22"/>
  <c r="O2181" i="22"/>
  <c r="B2181" i="22"/>
  <c r="O2269" i="22"/>
  <c r="P2269" i="22"/>
  <c r="B2269" i="22"/>
  <c r="P2205" i="22"/>
  <c r="O2205" i="22"/>
  <c r="B2205" i="22"/>
  <c r="O2236" i="22"/>
  <c r="P2236" i="22"/>
  <c r="B2236" i="22"/>
  <c r="P2165" i="22"/>
  <c r="B2165" i="22"/>
  <c r="O2165" i="22"/>
  <c r="P2203" i="22"/>
  <c r="B2203" i="22"/>
  <c r="O2203" i="22"/>
  <c r="O2234" i="22"/>
  <c r="P2234" i="22"/>
  <c r="B2234" i="22"/>
  <c r="B2097" i="22"/>
  <c r="O2097" i="22"/>
  <c r="P2097" i="22"/>
  <c r="P2146" i="22"/>
  <c r="B2146" i="22"/>
  <c r="O2146" i="22"/>
  <c r="P2185" i="22"/>
  <c r="O2185" i="22"/>
  <c r="B2185" i="22"/>
  <c r="P2108" i="22"/>
  <c r="B2108" i="22"/>
  <c r="O2108" i="22"/>
  <c r="O2160" i="22"/>
  <c r="P2160" i="22"/>
  <c r="B2160" i="22"/>
  <c r="O2063" i="22"/>
  <c r="B2063" i="22"/>
  <c r="P2063" i="22"/>
  <c r="B2148" i="22"/>
  <c r="O2148" i="22"/>
  <c r="P2148" i="22"/>
  <c r="O2122" i="22"/>
  <c r="P2122" i="22"/>
  <c r="B2122" i="22"/>
  <c r="B2057" i="22"/>
  <c r="O2057" i="22"/>
  <c r="P2057" i="22"/>
  <c r="O2128" i="22"/>
  <c r="B2128" i="22"/>
  <c r="P2128" i="22"/>
  <c r="P2061" i="22"/>
  <c r="O2061" i="22"/>
  <c r="B2061" i="22"/>
  <c r="O2103" i="22"/>
  <c r="P2103" i="22"/>
  <c r="B2103" i="22"/>
  <c r="O2015" i="22"/>
  <c r="B2015" i="22"/>
  <c r="P2015" i="22"/>
  <c r="P1999" i="22"/>
  <c r="B1999" i="22"/>
  <c r="O1999" i="22"/>
  <c r="P2014" i="22"/>
  <c r="B2014" i="22"/>
  <c r="O2014" i="22"/>
  <c r="O2021" i="22"/>
  <c r="P2021" i="22"/>
  <c r="B2021" i="22"/>
  <c r="B2052" i="22"/>
  <c r="O2052" i="22"/>
  <c r="P2052" i="22"/>
  <c r="O1988" i="22"/>
  <c r="P1988" i="22"/>
  <c r="B1988" i="22"/>
  <c r="O1995" i="22"/>
  <c r="P1995" i="22"/>
  <c r="B1995" i="22"/>
  <c r="P2026" i="22"/>
  <c r="O2026" i="22"/>
  <c r="B2026" i="22"/>
  <c r="O2033" i="22"/>
  <c r="P2033" i="22"/>
  <c r="B2033" i="22"/>
  <c r="P2040" i="22"/>
  <c r="B2040" i="22"/>
  <c r="O2040" i="22"/>
  <c r="P2448" i="22"/>
  <c r="B2448" i="22"/>
  <c r="O2448" i="22"/>
  <c r="B2402" i="22"/>
  <c r="P2402" i="22"/>
  <c r="O2402" i="22"/>
  <c r="P2282" i="22"/>
  <c r="B2282" i="22"/>
  <c r="O2282" i="22"/>
  <c r="B2454" i="22"/>
  <c r="O2454" i="22"/>
  <c r="P2454" i="22"/>
  <c r="P2312" i="22"/>
  <c r="B2312" i="22"/>
  <c r="O2312" i="22"/>
  <c r="O2304" i="22"/>
  <c r="P2304" i="22"/>
  <c r="B2304" i="22"/>
  <c r="O2315" i="22"/>
  <c r="P2315" i="22"/>
  <c r="B2315" i="22"/>
  <c r="B2440" i="22"/>
  <c r="P2440" i="22"/>
  <c r="O2440" i="22"/>
  <c r="O2405" i="22"/>
  <c r="P2405" i="22"/>
  <c r="B2405" i="22"/>
  <c r="P2368" i="22"/>
  <c r="B2368" i="22"/>
  <c r="O2368" i="22"/>
  <c r="O2333" i="22"/>
  <c r="P2333" i="22"/>
  <c r="B2333" i="22"/>
  <c r="P2297" i="22"/>
  <c r="O2297" i="22"/>
  <c r="B2297" i="22"/>
  <c r="P2373" i="22"/>
  <c r="O2373" i="22"/>
  <c r="B2373" i="22"/>
  <c r="P2387" i="22"/>
  <c r="B2387" i="22"/>
  <c r="O2387" i="22"/>
  <c r="O2375" i="22"/>
  <c r="B2375" i="22"/>
  <c r="P2375" i="22"/>
  <c r="O2311" i="22"/>
  <c r="B2311" i="22"/>
  <c r="P2311" i="22"/>
  <c r="B2190" i="22"/>
  <c r="O2190" i="22"/>
  <c r="P2190" i="22"/>
  <c r="O2334" i="22"/>
  <c r="P2334" i="22"/>
  <c r="B2334" i="22"/>
  <c r="P2276" i="22"/>
  <c r="O2276" i="22"/>
  <c r="B2276" i="22"/>
  <c r="P2372" i="22"/>
  <c r="B2372" i="22"/>
  <c r="O2372" i="22"/>
  <c r="O2308" i="22"/>
  <c r="P2308" i="22"/>
  <c r="B2308" i="22"/>
  <c r="P2225" i="22"/>
  <c r="O2225" i="22"/>
  <c r="B2225" i="22"/>
  <c r="O2287" i="22"/>
  <c r="P2287" i="22"/>
  <c r="B2287" i="22"/>
  <c r="P2338" i="22"/>
  <c r="B2338" i="22"/>
  <c r="O2338" i="22"/>
  <c r="B2247" i="22"/>
  <c r="P2247" i="22"/>
  <c r="O2247" i="22"/>
  <c r="O2272" i="22"/>
  <c r="P2272" i="22"/>
  <c r="B2272" i="22"/>
  <c r="O2208" i="22"/>
  <c r="B2208" i="22"/>
  <c r="P2208" i="22"/>
  <c r="P2231" i="22"/>
  <c r="B2231" i="22"/>
  <c r="O2231" i="22"/>
  <c r="O2157" i="22"/>
  <c r="P2157" i="22"/>
  <c r="B2157" i="22"/>
  <c r="O2246" i="22"/>
  <c r="P2246" i="22"/>
  <c r="B2246" i="22"/>
  <c r="O2164" i="22"/>
  <c r="B2164" i="22"/>
  <c r="P2164" i="22"/>
  <c r="P2261" i="22"/>
  <c r="B2261" i="22"/>
  <c r="O2261" i="22"/>
  <c r="B2197" i="22"/>
  <c r="O2197" i="22"/>
  <c r="P2197" i="22"/>
  <c r="O2228" i="22"/>
  <c r="B2228" i="22"/>
  <c r="P2228" i="22"/>
  <c r="O2113" i="22"/>
  <c r="B2113" i="22"/>
  <c r="P2113" i="22"/>
  <c r="O2189" i="22"/>
  <c r="P2189" i="22"/>
  <c r="B2189" i="22"/>
  <c r="O2226" i="22"/>
  <c r="P2226" i="22"/>
  <c r="B2226" i="22"/>
  <c r="P2093" i="22"/>
  <c r="B2093" i="22"/>
  <c r="O2093" i="22"/>
  <c r="P2131" i="22"/>
  <c r="O2131" i="22"/>
  <c r="B2131" i="22"/>
  <c r="O2177" i="22"/>
  <c r="B2177" i="22"/>
  <c r="P2177" i="22"/>
  <c r="B2091" i="22"/>
  <c r="P2091" i="22"/>
  <c r="O2091" i="22"/>
  <c r="O2152" i="22"/>
  <c r="P2152" i="22"/>
  <c r="B2152" i="22"/>
  <c r="O2133" i="22"/>
  <c r="B2133" i="22"/>
  <c r="P2133" i="22"/>
  <c r="O2137" i="22"/>
  <c r="P2137" i="22"/>
  <c r="B2137" i="22"/>
  <c r="O2114" i="22"/>
  <c r="P2114" i="22"/>
  <c r="B2114" i="22"/>
  <c r="O2047" i="22"/>
  <c r="P2047" i="22"/>
  <c r="B2047" i="22"/>
  <c r="P2120" i="22"/>
  <c r="B2120" i="22"/>
  <c r="O2120" i="22"/>
  <c r="O2051" i="22"/>
  <c r="B2051" i="22"/>
  <c r="P2051" i="22"/>
  <c r="B2095" i="22"/>
  <c r="O2095" i="22"/>
  <c r="P2095" i="22"/>
  <c r="P2069" i="22"/>
  <c r="O2069" i="22"/>
  <c r="B2069" i="22"/>
  <c r="O2070" i="22"/>
  <c r="B2070" i="22"/>
  <c r="P2070" i="22"/>
  <c r="P2006" i="22"/>
  <c r="B2006" i="22"/>
  <c r="O2006" i="22"/>
  <c r="O2013" i="22"/>
  <c r="P2013" i="22"/>
  <c r="B2013" i="22"/>
  <c r="P2044" i="22"/>
  <c r="B2044" i="22"/>
  <c r="O2044" i="22"/>
  <c r="O1980" i="22"/>
  <c r="B1980" i="22"/>
  <c r="P1980" i="22"/>
  <c r="P1987" i="22"/>
  <c r="B1987" i="22"/>
  <c r="O1987" i="22"/>
  <c r="B2018" i="22"/>
  <c r="O2018" i="22"/>
  <c r="P2018" i="22"/>
  <c r="P2025" i="22"/>
  <c r="O2025" i="22"/>
  <c r="B2025" i="22"/>
  <c r="O2032" i="22"/>
  <c r="B2032" i="22"/>
  <c r="P2032" i="22"/>
  <c r="P2396" i="22"/>
  <c r="B2396" i="22"/>
  <c r="O2396" i="22"/>
  <c r="B2369" i="22"/>
  <c r="O2369" i="22"/>
  <c r="P2369" i="22"/>
  <c r="O2320" i="22"/>
  <c r="P2320" i="22"/>
  <c r="B2320" i="22"/>
  <c r="P2453" i="22"/>
  <c r="O2453" i="22"/>
  <c r="B2453" i="22"/>
  <c r="P2296" i="22"/>
  <c r="O2296" i="22"/>
  <c r="B2296" i="22"/>
  <c r="B2426" i="22"/>
  <c r="O2426" i="22"/>
  <c r="P2426" i="22"/>
  <c r="P2436" i="22"/>
  <c r="O2436" i="22"/>
  <c r="B2436" i="22"/>
  <c r="P2434" i="22"/>
  <c r="B2434" i="22"/>
  <c r="O2434" i="22"/>
  <c r="O2412" i="22"/>
  <c r="P2412" i="22"/>
  <c r="B2412" i="22"/>
  <c r="B2365" i="22"/>
  <c r="P2365" i="22"/>
  <c r="O2365" i="22"/>
  <c r="O2321" i="22"/>
  <c r="P2321" i="22"/>
  <c r="B2321" i="22"/>
  <c r="P2424" i="22"/>
  <c r="B2424" i="22"/>
  <c r="O2424" i="22"/>
  <c r="B2367" i="22"/>
  <c r="P2367" i="22"/>
  <c r="O2367" i="22"/>
  <c r="O2156" i="22"/>
  <c r="P2156" i="22"/>
  <c r="B2156" i="22"/>
  <c r="O2259" i="22"/>
  <c r="P2259" i="22"/>
  <c r="B2259" i="22"/>
  <c r="P2339" i="22"/>
  <c r="O2339" i="22"/>
  <c r="B2339" i="22"/>
  <c r="B2330" i="22"/>
  <c r="O2330" i="22"/>
  <c r="P2330" i="22"/>
  <c r="O2264" i="22"/>
  <c r="P2264" i="22"/>
  <c r="B2264" i="22"/>
  <c r="P2223" i="22"/>
  <c r="B2223" i="22"/>
  <c r="O2223" i="22"/>
  <c r="O2238" i="22"/>
  <c r="P2238" i="22"/>
  <c r="B2238" i="22"/>
  <c r="B2253" i="22"/>
  <c r="P2253" i="22"/>
  <c r="O2253" i="22"/>
  <c r="O2188" i="22"/>
  <c r="P2188" i="22"/>
  <c r="B2188" i="22"/>
  <c r="O2220" i="22"/>
  <c r="B2220" i="22"/>
  <c r="P2220" i="22"/>
  <c r="P2109" i="22"/>
  <c r="O2109" i="22"/>
  <c r="B2109" i="22"/>
  <c r="P2218" i="22"/>
  <c r="O2218" i="22"/>
  <c r="B2218" i="22"/>
  <c r="O2194" i="22"/>
  <c r="B2194" i="22"/>
  <c r="P2194" i="22"/>
  <c r="B2121" i="22"/>
  <c r="P2121" i="22"/>
  <c r="O2121" i="22"/>
  <c r="B2169" i="22"/>
  <c r="P2169" i="22"/>
  <c r="O2169" i="22"/>
  <c r="O2075" i="22"/>
  <c r="P2075" i="22"/>
  <c r="B2075" i="22"/>
  <c r="O2132" i="22"/>
  <c r="B2132" i="22"/>
  <c r="P2132" i="22"/>
  <c r="O2116" i="22"/>
  <c r="P2116" i="22"/>
  <c r="B2116" i="22"/>
  <c r="P2134" i="22"/>
  <c r="O2134" i="22"/>
  <c r="B2134" i="22"/>
  <c r="O2106" i="22"/>
  <c r="P2106" i="22"/>
  <c r="B2106" i="22"/>
  <c r="B1983" i="22"/>
  <c r="O1983" i="22"/>
  <c r="P1983" i="22"/>
  <c r="O2112" i="22"/>
  <c r="B2112" i="22"/>
  <c r="P2112" i="22"/>
  <c r="P2031" i="22"/>
  <c r="O2031" i="22"/>
  <c r="B2031" i="22"/>
  <c r="O2087" i="22"/>
  <c r="B2087" i="22"/>
  <c r="P2087" i="22"/>
  <c r="B2059" i="22"/>
  <c r="P2059" i="22"/>
  <c r="O2059" i="22"/>
  <c r="B2062" i="22"/>
  <c r="O2062" i="22"/>
  <c r="P2062" i="22"/>
  <c r="O1998" i="22"/>
  <c r="P1998" i="22"/>
  <c r="B1998" i="22"/>
  <c r="O2005" i="22"/>
  <c r="B2005" i="22"/>
  <c r="P2005" i="22"/>
  <c r="P2036" i="22"/>
  <c r="O2036" i="22"/>
  <c r="B2036" i="22"/>
  <c r="P2043" i="22"/>
  <c r="O2043" i="22"/>
  <c r="B2043" i="22"/>
  <c r="P1979" i="22"/>
  <c r="O1979" i="22"/>
  <c r="B1979" i="22"/>
  <c r="O2010" i="22"/>
  <c r="P2010" i="22"/>
  <c r="B2010" i="22"/>
  <c r="B2017" i="22"/>
  <c r="P2017" i="22"/>
  <c r="O2017" i="22"/>
  <c r="B2024" i="22"/>
  <c r="O2024" i="22"/>
  <c r="P2024" i="22"/>
  <c r="O2423" i="22"/>
  <c r="P2423" i="22"/>
  <c r="B2423" i="22"/>
  <c r="P2345" i="22"/>
  <c r="B2345" i="22"/>
  <c r="O2345" i="22"/>
  <c r="O2351" i="22"/>
  <c r="P2351" i="22"/>
  <c r="B2351" i="22"/>
  <c r="P2378" i="22"/>
  <c r="O2378" i="22"/>
  <c r="B2378" i="22"/>
  <c r="P2425" i="22"/>
  <c r="B2425" i="22"/>
  <c r="O2425" i="22"/>
  <c r="O2265" i="22"/>
  <c r="B2265" i="22"/>
  <c r="P2265" i="22"/>
  <c r="O2340" i="22"/>
  <c r="P2340" i="22"/>
  <c r="B2340" i="22"/>
  <c r="P2306" i="22"/>
  <c r="B2306" i="22"/>
  <c r="O2306" i="22"/>
  <c r="P2443" i="22"/>
  <c r="O2443" i="22"/>
  <c r="B2443" i="22"/>
  <c r="O2422" i="22"/>
  <c r="B2422" i="22"/>
  <c r="P2422" i="22"/>
  <c r="O2305" i="22"/>
  <c r="P2305" i="22"/>
  <c r="B2305" i="22"/>
  <c r="O2393" i="22"/>
  <c r="B2393" i="22"/>
  <c r="P2393" i="22"/>
  <c r="B2450" i="22"/>
  <c r="P2450" i="22"/>
  <c r="O2450" i="22"/>
  <c r="P2430" i="22"/>
  <c r="O2430" i="22"/>
  <c r="B2430" i="22"/>
  <c r="P2406" i="22"/>
  <c r="B2406" i="22"/>
  <c r="O2406" i="22"/>
  <c r="P2397" i="22"/>
  <c r="B2397" i="22"/>
  <c r="O2397" i="22"/>
  <c r="B2435" i="22"/>
  <c r="O2435" i="22"/>
  <c r="P2435" i="22"/>
  <c r="O2418" i="22"/>
  <c r="P2418" i="22"/>
  <c r="B2418" i="22"/>
  <c r="O2390" i="22"/>
  <c r="P2390" i="22"/>
  <c r="B2390" i="22"/>
  <c r="P2363" i="22"/>
  <c r="O2363" i="22"/>
  <c r="B2363" i="22"/>
  <c r="O2370" i="22"/>
  <c r="P2370" i="22"/>
  <c r="B2370" i="22"/>
  <c r="B2303" i="22"/>
  <c r="P2303" i="22"/>
  <c r="O2303" i="22"/>
  <c r="O2326" i="22"/>
  <c r="P2326" i="22"/>
  <c r="B2326" i="22"/>
  <c r="P2364" i="22"/>
  <c r="B2364" i="22"/>
  <c r="O2364" i="22"/>
  <c r="P2300" i="22"/>
  <c r="O2300" i="22"/>
  <c r="B2300" i="22"/>
  <c r="B2284" i="22"/>
  <c r="O2284" i="22"/>
  <c r="P2284" i="22"/>
  <c r="O2209" i="22"/>
  <c r="P2209" i="22"/>
  <c r="B2209" i="22"/>
  <c r="O2200" i="22"/>
  <c r="P2200" i="22"/>
  <c r="B2200" i="22"/>
  <c r="P2141" i="22"/>
  <c r="B2141" i="22"/>
  <c r="O2141" i="22"/>
  <c r="B2151" i="22"/>
  <c r="P2151" i="22"/>
  <c r="O2151" i="22"/>
  <c r="P2172" i="22"/>
  <c r="B2172" i="22"/>
  <c r="O2172" i="22"/>
  <c r="B2449" i="22"/>
  <c r="P2449" i="22"/>
  <c r="O2449" i="22"/>
  <c r="O2428" i="22"/>
  <c r="P2428" i="22"/>
  <c r="B2428" i="22"/>
  <c r="O2447" i="22"/>
  <c r="B2447" i="22"/>
  <c r="P2447" i="22"/>
  <c r="P2414" i="22"/>
  <c r="O2414" i="22"/>
  <c r="B2414" i="22"/>
  <c r="P2347" i="22"/>
  <c r="O2347" i="22"/>
  <c r="B2347" i="22"/>
  <c r="B2384" i="22"/>
  <c r="O2384" i="22"/>
  <c r="P2384" i="22"/>
  <c r="B2404" i="22"/>
  <c r="O2404" i="22"/>
  <c r="P2404" i="22"/>
  <c r="B2427" i="22"/>
  <c r="P2427" i="22"/>
  <c r="O2427" i="22"/>
  <c r="P2355" i="22"/>
  <c r="B2355" i="22"/>
  <c r="O2355" i="22"/>
  <c r="O2410" i="22"/>
  <c r="P2410" i="22"/>
  <c r="B2410" i="22"/>
  <c r="B2441" i="22"/>
  <c r="O2441" i="22"/>
  <c r="P2441" i="22"/>
  <c r="P2386" i="22"/>
  <c r="B2386" i="22"/>
  <c r="O2386" i="22"/>
  <c r="B2416" i="22"/>
  <c r="O2416" i="22"/>
  <c r="P2416" i="22"/>
  <c r="O2346" i="22"/>
  <c r="P2346" i="22"/>
  <c r="B2346" i="22"/>
  <c r="B2353" i="22"/>
  <c r="P2353" i="22"/>
  <c r="O2353" i="22"/>
  <c r="B2359" i="22"/>
  <c r="P2359" i="22"/>
  <c r="O2359" i="22"/>
  <c r="P2295" i="22"/>
  <c r="O2295" i="22"/>
  <c r="B2295" i="22"/>
  <c r="O2382" i="22"/>
  <c r="P2382" i="22"/>
  <c r="B2382" i="22"/>
  <c r="B2318" i="22"/>
  <c r="O2318" i="22"/>
  <c r="P2318" i="22"/>
  <c r="O2241" i="22"/>
  <c r="B2241" i="22"/>
  <c r="P2241" i="22"/>
  <c r="P2356" i="22"/>
  <c r="O2356" i="22"/>
  <c r="B2356" i="22"/>
  <c r="P2292" i="22"/>
  <c r="B2292" i="22"/>
  <c r="O2292" i="22"/>
  <c r="B2331" i="22"/>
  <c r="P2331" i="22"/>
  <c r="O2331" i="22"/>
  <c r="B2267" i="22"/>
  <c r="O2267" i="22"/>
  <c r="P2267" i="22"/>
  <c r="O2322" i="22"/>
  <c r="P2322" i="22"/>
  <c r="B2322" i="22"/>
  <c r="O2271" i="22"/>
  <c r="B2271" i="22"/>
  <c r="P2271" i="22"/>
  <c r="P2256" i="22"/>
  <c r="B2256" i="22"/>
  <c r="O2256" i="22"/>
  <c r="P2180" i="22"/>
  <c r="O2180" i="22"/>
  <c r="B2180" i="22"/>
  <c r="P2215" i="22"/>
  <c r="O2215" i="22"/>
  <c r="B2215" i="22"/>
  <c r="P2107" i="22"/>
  <c r="O2107" i="22"/>
  <c r="B2107" i="22"/>
  <c r="B2230" i="22"/>
  <c r="O2230" i="22"/>
  <c r="P2230" i="22"/>
  <c r="B2147" i="22"/>
  <c r="O2147" i="22"/>
  <c r="P2147" i="22"/>
  <c r="O2245" i="22"/>
  <c r="B2245" i="22"/>
  <c r="P2245" i="22"/>
  <c r="O2175" i="22"/>
  <c r="P2175" i="22"/>
  <c r="B2175" i="22"/>
  <c r="O2212" i="22"/>
  <c r="P2212" i="22"/>
  <c r="B2212" i="22"/>
  <c r="P2094" i="22"/>
  <c r="O2094" i="22"/>
  <c r="B2094" i="22"/>
  <c r="P2159" i="22"/>
  <c r="B2159" i="22"/>
  <c r="O2159" i="22"/>
  <c r="B2210" i="22"/>
  <c r="O2210" i="22"/>
  <c r="P2210" i="22"/>
  <c r="B2186" i="22"/>
  <c r="O2186" i="22"/>
  <c r="P2186" i="22"/>
  <c r="B2118" i="22"/>
  <c r="O2118" i="22"/>
  <c r="P2118" i="22"/>
  <c r="P2161" i="22"/>
  <c r="O2161" i="22"/>
  <c r="B2161" i="22"/>
  <c r="P2053" i="22"/>
  <c r="O2053" i="22"/>
  <c r="B2053" i="22"/>
  <c r="P2115" i="22"/>
  <c r="O2115" i="22"/>
  <c r="B2115" i="22"/>
  <c r="O2099" i="22"/>
  <c r="B2099" i="22"/>
  <c r="P2099" i="22"/>
  <c r="O2117" i="22"/>
  <c r="B2117" i="22"/>
  <c r="P2117" i="22"/>
  <c r="B2098" i="22"/>
  <c r="O2098" i="22"/>
  <c r="P2098" i="22"/>
  <c r="O2081" i="22"/>
  <c r="B2081" i="22"/>
  <c r="P2081" i="22"/>
  <c r="B2104" i="22"/>
  <c r="P2104" i="22"/>
  <c r="O2104" i="22"/>
  <c r="O2143" i="22"/>
  <c r="P2143" i="22"/>
  <c r="B2143" i="22"/>
  <c r="O2079" i="22"/>
  <c r="P2079" i="22"/>
  <c r="B2079" i="22"/>
  <c r="O2049" i="22"/>
  <c r="P2049" i="22"/>
  <c r="B2049" i="22"/>
  <c r="P2054" i="22"/>
  <c r="O2054" i="22"/>
  <c r="B2054" i="22"/>
  <c r="P1990" i="22"/>
  <c r="B1990" i="22"/>
  <c r="O1990" i="22"/>
  <c r="P1997" i="22"/>
  <c r="O1997" i="22"/>
  <c r="B1997" i="22"/>
  <c r="O2028" i="22"/>
  <c r="B2028" i="22"/>
  <c r="P2028" i="22"/>
  <c r="B2035" i="22"/>
  <c r="O2035" i="22"/>
  <c r="P2035" i="22"/>
  <c r="O2066" i="22"/>
  <c r="B2066" i="22"/>
  <c r="P2066" i="22"/>
  <c r="O2002" i="22"/>
  <c r="P2002" i="22"/>
  <c r="B2002" i="22"/>
  <c r="B2009" i="22"/>
  <c r="P2009" i="22"/>
  <c r="O2009" i="22"/>
  <c r="P2016" i="22"/>
  <c r="O2016" i="22"/>
  <c r="B2016" i="22"/>
  <c r="P2419" i="22"/>
  <c r="O2419" i="22"/>
  <c r="B2419" i="22"/>
  <c r="P2408" i="22"/>
  <c r="O2408" i="22"/>
  <c r="B2408" i="22"/>
  <c r="O2310" i="22"/>
  <c r="B2310" i="22"/>
  <c r="P2310" i="22"/>
  <c r="B2266" i="22"/>
  <c r="P2266" i="22"/>
  <c r="O2266" i="22"/>
  <c r="O2348" i="22"/>
  <c r="P2348" i="22"/>
  <c r="B2348" i="22"/>
  <c r="O2290" i="22"/>
  <c r="P2290" i="22"/>
  <c r="B2290" i="22"/>
  <c r="B2323" i="22"/>
  <c r="P2323" i="22"/>
  <c r="O2323" i="22"/>
  <c r="P2250" i="22"/>
  <c r="B2250" i="22"/>
  <c r="O2250" i="22"/>
  <c r="P2314" i="22"/>
  <c r="B2314" i="22"/>
  <c r="O2314" i="22"/>
  <c r="O2268" i="22"/>
  <c r="P2268" i="22"/>
  <c r="B2268" i="22"/>
  <c r="O2248" i="22"/>
  <c r="B2248" i="22"/>
  <c r="P2248" i="22"/>
  <c r="B2167" i="22"/>
  <c r="O2167" i="22"/>
  <c r="P2167" i="22"/>
  <c r="O2207" i="22"/>
  <c r="P2207" i="22"/>
  <c r="B2207" i="22"/>
  <c r="P2286" i="22"/>
  <c r="O2286" i="22"/>
  <c r="B2286" i="22"/>
  <c r="P2222" i="22"/>
  <c r="B2222" i="22"/>
  <c r="O2222" i="22"/>
  <c r="P2129" i="22"/>
  <c r="O2129" i="22"/>
  <c r="B2129" i="22"/>
  <c r="P2237" i="22"/>
  <c r="B2237" i="22"/>
  <c r="O2237" i="22"/>
  <c r="O2171" i="22"/>
  <c r="P2171" i="22"/>
  <c r="B2171" i="22"/>
  <c r="O2204" i="22"/>
  <c r="B2204" i="22"/>
  <c r="P2204" i="22"/>
  <c r="B2235" i="22"/>
  <c r="O2235" i="22"/>
  <c r="P2235" i="22"/>
  <c r="O2155" i="22"/>
  <c r="B2155" i="22"/>
  <c r="P2155" i="22"/>
  <c r="O2202" i="22"/>
  <c r="P2202" i="22"/>
  <c r="B2202" i="22"/>
  <c r="O2178" i="22"/>
  <c r="P2178" i="22"/>
  <c r="B2178" i="22"/>
  <c r="O2101" i="22"/>
  <c r="P2101" i="22"/>
  <c r="B2101" i="22"/>
  <c r="O2153" i="22"/>
  <c r="B2153" i="22"/>
  <c r="P2153" i="22"/>
  <c r="O2192" i="22"/>
  <c r="P2192" i="22"/>
  <c r="B2192" i="22"/>
  <c r="O2105" i="22"/>
  <c r="B2105" i="22"/>
  <c r="P2105" i="22"/>
  <c r="B2089" i="22"/>
  <c r="P2089" i="22"/>
  <c r="O2089" i="22"/>
  <c r="O2100" i="22"/>
  <c r="P2100" i="22"/>
  <c r="B2100" i="22"/>
  <c r="O2090" i="22"/>
  <c r="P2090" i="22"/>
  <c r="B2090" i="22"/>
  <c r="O2064" i="22"/>
  <c r="P2064" i="22"/>
  <c r="B2064" i="22"/>
  <c r="O2096" i="22"/>
  <c r="B2096" i="22"/>
  <c r="P2096" i="22"/>
  <c r="O2135" i="22"/>
  <c r="B2135" i="22"/>
  <c r="P2135" i="22"/>
  <c r="B2065" i="22"/>
  <c r="O2065" i="22"/>
  <c r="P2065" i="22"/>
  <c r="O2007" i="22"/>
  <c r="B2007" i="22"/>
  <c r="P2007" i="22"/>
  <c r="B2046" i="22"/>
  <c r="O2046" i="22"/>
  <c r="P2046" i="22"/>
  <c r="O1982" i="22"/>
  <c r="P1982" i="22"/>
  <c r="B1982" i="22"/>
  <c r="O1989" i="22"/>
  <c r="P1989" i="22"/>
  <c r="B1989" i="22"/>
  <c r="O2020" i="22"/>
  <c r="P2020" i="22"/>
  <c r="B2020" i="22"/>
  <c r="P2027" i="22"/>
  <c r="O2027" i="22"/>
  <c r="B2027" i="22"/>
  <c r="O2058" i="22"/>
  <c r="B2058" i="22"/>
  <c r="P2058" i="22"/>
  <c r="P1994" i="22"/>
  <c r="B1994" i="22"/>
  <c r="O1994" i="22"/>
  <c r="P2001" i="22"/>
  <c r="B2001" i="22"/>
  <c r="O2001" i="22"/>
  <c r="B2008" i="22"/>
  <c r="O2008" i="22"/>
  <c r="P2008" i="22"/>
  <c r="B2360" i="22"/>
  <c r="O2360" i="22"/>
  <c r="P2360" i="22"/>
  <c r="P2371" i="22"/>
  <c r="O2371" i="22"/>
  <c r="B2371" i="22"/>
  <c r="P2325" i="22"/>
  <c r="O2325" i="22"/>
  <c r="B2325" i="22"/>
  <c r="P2249" i="22"/>
  <c r="B2249" i="22"/>
  <c r="O2249" i="22"/>
  <c r="P2273" i="22"/>
  <c r="O2273" i="22"/>
  <c r="B2273" i="22"/>
  <c r="B2251" i="22"/>
  <c r="P2251" i="22"/>
  <c r="O2251" i="22"/>
  <c r="O2199" i="22"/>
  <c r="B2199" i="22"/>
  <c r="P2199" i="22"/>
  <c r="P2278" i="22"/>
  <c r="O2278" i="22"/>
  <c r="B2278" i="22"/>
  <c r="P2214" i="22"/>
  <c r="O2214" i="22"/>
  <c r="B2214" i="22"/>
  <c r="O2110" i="22"/>
  <c r="B2110" i="22"/>
  <c r="P2110" i="22"/>
  <c r="P2229" i="22"/>
  <c r="B2229" i="22"/>
  <c r="O2229" i="22"/>
  <c r="B2158" i="22"/>
  <c r="O2158" i="22"/>
  <c r="P2158" i="22"/>
  <c r="O2196" i="22"/>
  <c r="B2196" i="22"/>
  <c r="P2196" i="22"/>
  <c r="P2227" i="22"/>
  <c r="B2227" i="22"/>
  <c r="O2227" i="22"/>
  <c r="O2139" i="22"/>
  <c r="P2139" i="22"/>
  <c r="B2139" i="22"/>
  <c r="O2183" i="22"/>
  <c r="P2183" i="22"/>
  <c r="B2183" i="22"/>
  <c r="P2170" i="22"/>
  <c r="B2170" i="22"/>
  <c r="O2170" i="22"/>
  <c r="O2084" i="22"/>
  <c r="P2084" i="22"/>
  <c r="B2084" i="22"/>
  <c r="O2145" i="22"/>
  <c r="B2145" i="22"/>
  <c r="P2145" i="22"/>
  <c r="B2184" i="22"/>
  <c r="O2184" i="22"/>
  <c r="P2184" i="22"/>
  <c r="P2102" i="22"/>
  <c r="B2102" i="22"/>
  <c r="O2102" i="22"/>
  <c r="O2086" i="22"/>
  <c r="B2086" i="22"/>
  <c r="P2086" i="22"/>
  <c r="P2083" i="22"/>
  <c r="O2083" i="22"/>
  <c r="B2083" i="22"/>
  <c r="O2082" i="22"/>
  <c r="P2082" i="22"/>
  <c r="B2082" i="22"/>
  <c r="P2039" i="22"/>
  <c r="O2039" i="22"/>
  <c r="B2039" i="22"/>
  <c r="O2088" i="22"/>
  <c r="B2088" i="22"/>
  <c r="P2088" i="22"/>
  <c r="P2127" i="22"/>
  <c r="B2127" i="22"/>
  <c r="O2127" i="22"/>
  <c r="B2048" i="22"/>
  <c r="P2048" i="22"/>
  <c r="O2048" i="22"/>
  <c r="O2076" i="22"/>
  <c r="P2076" i="22"/>
  <c r="B2076" i="22"/>
  <c r="O2038" i="22"/>
  <c r="B2038" i="22"/>
  <c r="P2038" i="22"/>
  <c r="B2045" i="22"/>
  <c r="O2045" i="22"/>
  <c r="P2045" i="22"/>
  <c r="O1981" i="22"/>
  <c r="P1981" i="22"/>
  <c r="B1981" i="22"/>
  <c r="P2012" i="22"/>
  <c r="O2012" i="22"/>
  <c r="B2012" i="22"/>
  <c r="B2019" i="22"/>
  <c r="O2019" i="22"/>
  <c r="P2019" i="22"/>
  <c r="P2050" i="22"/>
  <c r="B2050" i="22"/>
  <c r="O2050" i="22"/>
  <c r="B1986" i="22"/>
  <c r="O1986" i="22"/>
  <c r="P1986" i="22"/>
  <c r="P1993" i="22"/>
  <c r="O1993" i="22"/>
  <c r="B1993" i="22"/>
  <c r="O2000" i="22"/>
  <c r="B2000" i="22"/>
  <c r="P2000" i="22"/>
  <c r="P2357" i="22"/>
  <c r="B2357" i="22"/>
  <c r="O2357" i="22"/>
  <c r="P2374" i="22"/>
  <c r="B2374" i="22"/>
  <c r="O2374" i="22"/>
  <c r="B2437" i="22"/>
  <c r="P2437" i="22"/>
  <c r="O2437" i="22"/>
  <c r="O2400" i="22"/>
  <c r="B2400" i="22"/>
  <c r="P2400" i="22"/>
  <c r="P2217" i="22"/>
  <c r="O2217" i="22"/>
  <c r="B2217" i="22"/>
  <c r="P2420" i="22"/>
  <c r="B2420" i="22"/>
  <c r="O2420" i="22"/>
  <c r="O2354" i="22"/>
  <c r="B2354" i="22"/>
  <c r="P2354" i="22"/>
  <c r="O2293" i="22"/>
  <c r="P2293" i="22"/>
  <c r="B2293" i="22"/>
  <c r="O2417" i="22"/>
  <c r="P2417" i="22"/>
  <c r="B2417" i="22"/>
  <c r="B2392" i="22"/>
  <c r="P2392" i="22"/>
  <c r="O2392" i="22"/>
  <c r="O2415" i="22"/>
  <c r="P2415" i="22"/>
  <c r="B2415" i="22"/>
  <c r="O2313" i="22"/>
  <c r="P2313" i="22"/>
  <c r="B2313" i="22"/>
  <c r="O2335" i="22"/>
  <c r="B2335" i="22"/>
  <c r="P2335" i="22"/>
  <c r="B2255" i="22"/>
  <c r="O2255" i="22"/>
  <c r="P2255" i="22"/>
  <c r="P2358" i="22"/>
  <c r="B2358" i="22"/>
  <c r="O2358" i="22"/>
  <c r="O2294" i="22"/>
  <c r="P2294" i="22"/>
  <c r="B2294" i="22"/>
  <c r="O2233" i="22"/>
  <c r="P2233" i="22"/>
  <c r="B2233" i="22"/>
  <c r="B2332" i="22"/>
  <c r="O2332" i="22"/>
  <c r="P2332" i="22"/>
  <c r="O2263" i="22"/>
  <c r="P2263" i="22"/>
  <c r="B2263" i="22"/>
  <c r="P2307" i="22"/>
  <c r="O2307" i="22"/>
  <c r="B2307" i="22"/>
  <c r="P2173" i="22"/>
  <c r="B2173" i="22"/>
  <c r="O2173" i="22"/>
  <c r="B2298" i="22"/>
  <c r="P2298" i="22"/>
  <c r="O2298" i="22"/>
  <c r="P2201" i="22"/>
  <c r="B2201" i="22"/>
  <c r="O2201" i="22"/>
  <c r="O2232" i="22"/>
  <c r="B2232" i="22"/>
  <c r="P2232" i="22"/>
  <c r="O2126" i="22"/>
  <c r="P2126" i="22"/>
  <c r="B2126" i="22"/>
  <c r="B2191" i="22"/>
  <c r="P2191" i="22"/>
  <c r="O2191" i="22"/>
  <c r="O2270" i="22"/>
  <c r="B2270" i="22"/>
  <c r="P2270" i="22"/>
  <c r="O2206" i="22"/>
  <c r="P2206" i="22"/>
  <c r="B2206" i="22"/>
  <c r="O2285" i="22"/>
  <c r="B2285" i="22"/>
  <c r="P2285" i="22"/>
  <c r="O2221" i="22"/>
  <c r="P2221" i="22"/>
  <c r="B2221" i="22"/>
  <c r="O2149" i="22"/>
  <c r="B2149" i="22"/>
  <c r="P2149" i="22"/>
  <c r="B2195" i="22"/>
  <c r="O2195" i="22"/>
  <c r="P2195" i="22"/>
  <c r="P2219" i="22"/>
  <c r="O2219" i="22"/>
  <c r="B2219" i="22"/>
  <c r="B2124" i="22"/>
  <c r="O2124" i="22"/>
  <c r="P2124" i="22"/>
  <c r="P2179" i="22"/>
  <c r="O2179" i="22"/>
  <c r="B2179" i="22"/>
  <c r="O2162" i="22"/>
  <c r="P2162" i="22"/>
  <c r="B2162" i="22"/>
  <c r="O2072" i="22"/>
  <c r="P2072" i="22"/>
  <c r="B2072" i="22"/>
  <c r="O2142" i="22"/>
  <c r="B2142" i="22"/>
  <c r="P2142" i="22"/>
  <c r="P2176" i="22"/>
  <c r="B2176" i="22"/>
  <c r="O2176" i="22"/>
  <c r="P2085" i="22"/>
  <c r="B2085" i="22"/>
  <c r="O2085" i="22"/>
  <c r="O2078" i="22"/>
  <c r="P2078" i="22"/>
  <c r="B2078" i="22"/>
  <c r="O2138" i="22"/>
  <c r="P2138" i="22"/>
  <c r="B2138" i="22"/>
  <c r="B2074" i="22"/>
  <c r="O2074" i="22"/>
  <c r="P2074" i="22"/>
  <c r="O2144" i="22"/>
  <c r="B2144" i="22"/>
  <c r="P2144" i="22"/>
  <c r="P2080" i="22"/>
  <c r="O2080" i="22"/>
  <c r="B2080" i="22"/>
  <c r="O2119" i="22"/>
  <c r="B2119" i="22"/>
  <c r="P2119" i="22"/>
  <c r="B2023" i="22"/>
  <c r="O2023" i="22"/>
  <c r="P2023" i="22"/>
  <c r="P2073" i="22"/>
  <c r="B2073" i="22"/>
  <c r="O2073" i="22"/>
  <c r="O2030" i="22"/>
  <c r="P2030" i="22"/>
  <c r="B2030" i="22"/>
  <c r="O2037" i="22"/>
  <c r="P2037" i="22"/>
  <c r="B2037" i="22"/>
  <c r="B2068" i="22"/>
  <c r="P2068" i="22"/>
  <c r="O2068" i="22"/>
  <c r="O2004" i="22"/>
  <c r="P2004" i="22"/>
  <c r="B2004" i="22"/>
  <c r="O2011" i="22"/>
  <c r="P2011" i="22"/>
  <c r="B2011" i="22"/>
  <c r="P2042" i="22"/>
  <c r="B2042" i="22"/>
  <c r="O2042" i="22"/>
  <c r="P1978" i="22"/>
  <c r="B1978" i="22"/>
  <c r="O1978" i="22"/>
  <c r="O1985" i="22"/>
  <c r="B1985" i="22"/>
  <c r="P1985" i="22"/>
  <c r="O1992" i="22"/>
  <c r="B1992" i="22"/>
  <c r="P1992" i="22"/>
  <c r="P2381" i="22"/>
  <c r="O2381" i="22"/>
  <c r="B2381" i="22"/>
  <c r="O2344" i="22"/>
  <c r="B2344" i="22"/>
  <c r="P2344" i="22"/>
  <c r="P2398" i="22"/>
  <c r="O2398" i="22"/>
  <c r="B2398" i="22"/>
  <c r="B2394" i="22"/>
  <c r="O2394" i="22"/>
  <c r="P2394" i="22"/>
  <c r="B2366" i="22"/>
  <c r="O2366" i="22"/>
  <c r="P2366" i="22"/>
  <c r="O2163" i="22"/>
  <c r="B2163" i="22"/>
  <c r="P2163" i="22"/>
  <c r="P2452" i="22"/>
  <c r="O2452" i="22"/>
  <c r="B2452" i="22"/>
  <c r="B2403" i="22"/>
  <c r="P2403" i="22"/>
  <c r="O2403" i="22"/>
  <c r="O2439" i="22"/>
  <c r="P2439" i="22"/>
  <c r="B2439" i="22"/>
  <c r="P2446" i="22"/>
  <c r="B2446" i="22"/>
  <c r="O2446" i="22"/>
  <c r="O2341" i="22"/>
  <c r="P2341" i="22"/>
  <c r="B2341" i="22"/>
  <c r="B2395" i="22"/>
  <c r="P2395" i="22"/>
  <c r="O2395" i="22"/>
  <c r="P2379" i="22"/>
  <c r="O2379" i="22"/>
  <c r="B2379" i="22"/>
  <c r="P2409" i="22"/>
  <c r="O2409" i="22"/>
  <c r="B2409" i="22"/>
  <c r="O2391" i="22"/>
  <c r="P2391" i="22"/>
  <c r="B2391" i="22"/>
  <c r="O2281" i="22"/>
  <c r="B2281" i="22"/>
  <c r="P2281" i="22"/>
  <c r="O2252" i="22"/>
  <c r="P2252" i="22"/>
  <c r="B2252" i="22"/>
  <c r="O2388" i="22"/>
  <c r="P2388" i="22"/>
  <c r="B2388" i="22"/>
  <c r="O2299" i="22"/>
  <c r="B2299" i="22"/>
  <c r="P2299" i="22"/>
  <c r="O2274" i="22"/>
  <c r="P2274" i="22"/>
  <c r="B2274" i="22"/>
  <c r="O2092" i="22"/>
  <c r="P2092" i="22"/>
  <c r="B2092" i="22"/>
  <c r="O2262" i="22"/>
  <c r="P2262" i="22"/>
  <c r="B2262" i="22"/>
  <c r="O2277" i="22"/>
  <c r="B2277" i="22"/>
  <c r="P2277" i="22"/>
  <c r="O2213" i="22"/>
  <c r="B2213" i="22"/>
  <c r="P2213" i="22"/>
  <c r="B2140" i="22"/>
  <c r="O2140" i="22"/>
  <c r="P2140" i="22"/>
  <c r="P2211" i="22"/>
  <c r="O2211" i="22"/>
  <c r="B2211" i="22"/>
  <c r="O2242" i="22"/>
  <c r="B2242" i="22"/>
  <c r="P2242" i="22"/>
  <c r="O2166" i="22"/>
  <c r="P2166" i="22"/>
  <c r="B2166" i="22"/>
  <c r="P2154" i="22"/>
  <c r="B2154" i="22"/>
  <c r="O2154" i="22"/>
  <c r="B2193" i="22"/>
  <c r="P2193" i="22"/>
  <c r="O2193" i="22"/>
  <c r="O2125" i="22"/>
  <c r="P2125" i="22"/>
  <c r="B2125" i="22"/>
  <c r="B2168" i="22"/>
  <c r="P2168" i="22"/>
  <c r="O2168" i="22"/>
  <c r="P2077" i="22"/>
  <c r="O2077" i="22"/>
  <c r="B2077" i="22"/>
  <c r="O1991" i="22"/>
  <c r="P1991" i="22"/>
  <c r="B1991" i="22"/>
  <c r="O2130" i="22"/>
  <c r="P2130" i="22"/>
  <c r="B2130" i="22"/>
  <c r="P2067" i="22"/>
  <c r="B2067" i="22"/>
  <c r="O2067" i="22"/>
  <c r="O2136" i="22"/>
  <c r="B2136" i="22"/>
  <c r="P2136" i="22"/>
  <c r="P2071" i="22"/>
  <c r="B2071" i="22"/>
  <c r="O2071" i="22"/>
  <c r="O2111" i="22"/>
  <c r="P2111" i="22"/>
  <c r="B2111" i="22"/>
  <c r="B2055" i="22"/>
  <c r="P2055" i="22"/>
  <c r="O2055" i="22"/>
  <c r="O2056" i="22"/>
  <c r="P2056" i="22"/>
  <c r="B2056" i="22"/>
  <c r="O2022" i="22"/>
  <c r="P2022" i="22"/>
  <c r="B2022" i="22"/>
  <c r="P2029" i="22"/>
  <c r="B2029" i="22"/>
  <c r="O2029" i="22"/>
  <c r="B2060" i="22"/>
  <c r="O2060" i="22"/>
  <c r="P2060" i="22"/>
  <c r="P1996" i="22"/>
  <c r="B1996" i="22"/>
  <c r="O1996" i="22"/>
  <c r="O2003" i="22"/>
  <c r="P2003" i="22"/>
  <c r="B2003" i="22"/>
  <c r="O2034" i="22"/>
  <c r="P2034" i="22"/>
  <c r="B2034" i="22"/>
  <c r="B2041" i="22"/>
  <c r="P2041" i="22"/>
  <c r="O2041" i="22"/>
  <c r="P1977" i="22"/>
  <c r="B1977" i="22"/>
  <c r="O1977" i="22"/>
  <c r="O1984" i="22"/>
  <c r="P1984" i="22"/>
  <c r="B1984" i="22"/>
  <c r="O1718" i="22"/>
  <c r="P1718" i="22"/>
  <c r="O1717" i="22"/>
  <c r="P1717" i="22"/>
  <c r="B22" i="27"/>
  <c r="A22" i="27" s="1"/>
  <c r="B17" i="27"/>
  <c r="A17" i="27" s="1"/>
  <c r="B16" i="27"/>
  <c r="A16" i="27" s="1"/>
  <c r="B14" i="27"/>
  <c r="A14" i="27" s="1"/>
  <c r="B12" i="27"/>
  <c r="A12" i="27" s="1"/>
  <c r="B10" i="27"/>
  <c r="A10" i="27" s="1"/>
  <c r="B7" i="27"/>
  <c r="A7" i="27" s="1"/>
  <c r="B6" i="27"/>
  <c r="A6" i="27" s="1"/>
  <c r="B5" i="27"/>
  <c r="A5" i="27" s="1"/>
  <c r="N1" i="27"/>
  <c r="A1" i="27"/>
  <c r="Q16" i="26"/>
  <c r="R16" i="26" s="1"/>
  <c r="N3" i="26"/>
  <c r="AZ7" i="25"/>
  <c r="AY7" i="25"/>
  <c r="CI30" i="25"/>
  <c r="CG30" i="25"/>
  <c r="CF30" i="25"/>
  <c r="CE30" i="25"/>
  <c r="CD30" i="25"/>
  <c r="CC30" i="25"/>
  <c r="CB30" i="25"/>
  <c r="CA30" i="25"/>
  <c r="BZ30" i="25"/>
  <c r="BY30" i="25"/>
  <c r="BX30" i="25"/>
  <c r="BW30" i="25"/>
  <c r="BV30" i="25"/>
  <c r="BU30" i="25"/>
  <c r="BT30" i="25"/>
  <c r="BS30" i="25"/>
  <c r="BR30" i="25"/>
  <c r="BQ30" i="25"/>
  <c r="BP30" i="25"/>
  <c r="BO30" i="25"/>
  <c r="BL30" i="25"/>
  <c r="BJ30" i="25"/>
  <c r="BI30" i="25"/>
  <c r="BH30" i="25"/>
  <c r="BG30" i="25"/>
  <c r="BF30" i="25"/>
  <c r="BE30" i="25"/>
  <c r="BD30" i="25"/>
  <c r="BC30" i="25"/>
  <c r="AW30" i="25"/>
  <c r="AV30" i="25"/>
  <c r="AU30" i="25"/>
  <c r="AT30" i="25"/>
  <c r="AS30" i="25"/>
  <c r="AR30" i="25"/>
  <c r="AQ30" i="25"/>
  <c r="AP30" i="25"/>
  <c r="AO30" i="25"/>
  <c r="AN30" i="25"/>
  <c r="AM30" i="25"/>
  <c r="AL30" i="25"/>
  <c r="AK30" i="25"/>
  <c r="AJ30" i="25"/>
  <c r="AI30" i="25"/>
  <c r="AF30" i="25"/>
  <c r="AC30" i="25"/>
  <c r="AB30" i="25"/>
  <c r="CI25" i="25"/>
  <c r="CG25" i="25"/>
  <c r="CF25" i="25"/>
  <c r="CE25" i="25"/>
  <c r="CD25" i="25"/>
  <c r="CC25" i="25"/>
  <c r="CB25" i="25"/>
  <c r="CA25" i="25"/>
  <c r="BZ25" i="25"/>
  <c r="BY25" i="25"/>
  <c r="BX25" i="25"/>
  <c r="BW25" i="25"/>
  <c r="BV25" i="25"/>
  <c r="BU25" i="25"/>
  <c r="BT25" i="25"/>
  <c r="BS25" i="25"/>
  <c r="BR25" i="25"/>
  <c r="BQ25" i="25"/>
  <c r="BP25" i="25"/>
  <c r="BO25" i="25"/>
  <c r="BL25" i="25"/>
  <c r="BJ25" i="25"/>
  <c r="BI25" i="25"/>
  <c r="BH25" i="25"/>
  <c r="BG25" i="25"/>
  <c r="BF25" i="25"/>
  <c r="BE25" i="25"/>
  <c r="BD25" i="25"/>
  <c r="BC25" i="25"/>
  <c r="AW25" i="25"/>
  <c r="AV25" i="25"/>
  <c r="AU25" i="25"/>
  <c r="AT25" i="25"/>
  <c r="AS25" i="25"/>
  <c r="AR25" i="25"/>
  <c r="AQ25" i="25"/>
  <c r="AP25" i="25"/>
  <c r="AO25" i="25"/>
  <c r="AN25" i="25"/>
  <c r="AM25" i="25"/>
  <c r="AL25" i="25"/>
  <c r="AK25" i="25"/>
  <c r="AJ25" i="25"/>
  <c r="AF25" i="25"/>
  <c r="AC25" i="25"/>
  <c r="AB25" i="25"/>
  <c r="CI20" i="25"/>
  <c r="CG20" i="25"/>
  <c r="CF20" i="25"/>
  <c r="CE20" i="25"/>
  <c r="CD20" i="25"/>
  <c r="CC20" i="25"/>
  <c r="CB20" i="25"/>
  <c r="CA20" i="25"/>
  <c r="BZ20" i="25"/>
  <c r="BY20" i="25"/>
  <c r="BX20" i="25"/>
  <c r="BW20" i="25"/>
  <c r="BV20" i="25"/>
  <c r="BU20" i="25"/>
  <c r="BT20" i="25"/>
  <c r="BS20" i="25"/>
  <c r="BR20" i="25"/>
  <c r="BQ20" i="25"/>
  <c r="BP20" i="25"/>
  <c r="BO20" i="25"/>
  <c r="BL20" i="25"/>
  <c r="BJ20" i="25"/>
  <c r="BI20" i="25"/>
  <c r="BH20" i="25"/>
  <c r="BG20" i="25"/>
  <c r="BF20" i="25"/>
  <c r="BE20" i="25"/>
  <c r="BD20" i="25"/>
  <c r="BC20" i="25"/>
  <c r="AW20" i="25"/>
  <c r="AV20" i="25"/>
  <c r="AU20" i="25"/>
  <c r="AT20" i="25"/>
  <c r="AS20" i="25"/>
  <c r="AR20" i="25"/>
  <c r="AQ20" i="25"/>
  <c r="AP20" i="25"/>
  <c r="AO20" i="25"/>
  <c r="AN20" i="25"/>
  <c r="AM20" i="25"/>
  <c r="AL20" i="25"/>
  <c r="AK20" i="25"/>
  <c r="AJ20" i="25"/>
  <c r="AF20" i="25"/>
  <c r="AC20" i="25"/>
  <c r="AB20" i="25"/>
  <c r="CI19" i="25"/>
  <c r="CG19" i="25"/>
  <c r="CF19" i="25"/>
  <c r="CE19" i="25"/>
  <c r="CD19" i="25"/>
  <c r="CC19" i="25"/>
  <c r="CB19" i="25"/>
  <c r="CA19" i="25"/>
  <c r="BZ19" i="25"/>
  <c r="BY19" i="25"/>
  <c r="BX19" i="25"/>
  <c r="BW19" i="25"/>
  <c r="BV19" i="25"/>
  <c r="BU19" i="25"/>
  <c r="BT19" i="25"/>
  <c r="BS19" i="25"/>
  <c r="BR19" i="25"/>
  <c r="BQ19" i="25"/>
  <c r="BP19" i="25"/>
  <c r="BO19" i="25"/>
  <c r="BL19" i="25"/>
  <c r="BJ19" i="25"/>
  <c r="BI19" i="25"/>
  <c r="BH19" i="25"/>
  <c r="BG19" i="25"/>
  <c r="BF19" i="25"/>
  <c r="BE19" i="25"/>
  <c r="BD19" i="25"/>
  <c r="BC19" i="25"/>
  <c r="AW19" i="25"/>
  <c r="AV19" i="25"/>
  <c r="AU19" i="25"/>
  <c r="AT19" i="25"/>
  <c r="AS19" i="25"/>
  <c r="AR19" i="25"/>
  <c r="AQ19" i="25"/>
  <c r="AP19" i="25"/>
  <c r="AO19" i="25"/>
  <c r="AN19" i="25"/>
  <c r="AM19" i="25"/>
  <c r="AL19" i="25"/>
  <c r="AK19" i="25"/>
  <c r="AJ19" i="25"/>
  <c r="AF19" i="25"/>
  <c r="AC19" i="25"/>
  <c r="AB19" i="25"/>
  <c r="CI18" i="25"/>
  <c r="CG18" i="25"/>
  <c r="CF18" i="25"/>
  <c r="CE18" i="25"/>
  <c r="CD18" i="25"/>
  <c r="CC18" i="25"/>
  <c r="CB18" i="25"/>
  <c r="CA18" i="25"/>
  <c r="BZ18" i="25"/>
  <c r="BY18" i="25"/>
  <c r="BX18" i="25"/>
  <c r="BW18" i="25"/>
  <c r="BV18" i="25"/>
  <c r="BU18" i="25"/>
  <c r="BT18" i="25"/>
  <c r="BS18" i="25"/>
  <c r="BR18" i="25"/>
  <c r="BQ18" i="25"/>
  <c r="BP18" i="25"/>
  <c r="BO18" i="25"/>
  <c r="BL18" i="25"/>
  <c r="BJ18" i="25"/>
  <c r="BI18" i="25"/>
  <c r="BH18" i="25"/>
  <c r="BG18" i="25"/>
  <c r="BF18" i="25"/>
  <c r="BE18" i="25"/>
  <c r="BD18" i="25"/>
  <c r="BC18" i="25"/>
  <c r="AW18" i="25"/>
  <c r="AV18" i="25"/>
  <c r="AU18" i="25"/>
  <c r="AT18" i="25"/>
  <c r="AS18" i="25"/>
  <c r="AR18" i="25"/>
  <c r="AQ18" i="25"/>
  <c r="AP18" i="25"/>
  <c r="AO18" i="25"/>
  <c r="AN18" i="25"/>
  <c r="AM18" i="25"/>
  <c r="AL18" i="25"/>
  <c r="AK18" i="25"/>
  <c r="AJ18" i="25"/>
  <c r="AF18" i="25"/>
  <c r="AC18" i="25"/>
  <c r="AB18" i="25"/>
  <c r="CI17" i="25"/>
  <c r="CG17" i="25"/>
  <c r="CF17" i="25"/>
  <c r="CE17" i="25"/>
  <c r="CD17" i="25"/>
  <c r="CC17" i="25"/>
  <c r="CB17" i="25"/>
  <c r="CA17" i="25"/>
  <c r="BZ17" i="25"/>
  <c r="BY17" i="25"/>
  <c r="BX17" i="25"/>
  <c r="BW17" i="25"/>
  <c r="BV17" i="25"/>
  <c r="BU17" i="25"/>
  <c r="BT17" i="25"/>
  <c r="BS17" i="25"/>
  <c r="BR17" i="25"/>
  <c r="BQ17" i="25"/>
  <c r="BP17" i="25"/>
  <c r="BO17" i="25"/>
  <c r="BL17" i="25"/>
  <c r="BJ17" i="25"/>
  <c r="BI17" i="25"/>
  <c r="BH17" i="25"/>
  <c r="BG17" i="25"/>
  <c r="BF17" i="25"/>
  <c r="BE17" i="25"/>
  <c r="BD17" i="25"/>
  <c r="BC17" i="25"/>
  <c r="AW17" i="25"/>
  <c r="AV17" i="25"/>
  <c r="AU17" i="25"/>
  <c r="AT17" i="25"/>
  <c r="AS17" i="25"/>
  <c r="AR17" i="25"/>
  <c r="AQ17" i="25"/>
  <c r="AP17" i="25"/>
  <c r="AO17" i="25"/>
  <c r="AN17" i="25"/>
  <c r="AM17" i="25"/>
  <c r="AL17" i="25"/>
  <c r="AK17" i="25"/>
  <c r="AJ17" i="25"/>
  <c r="AF17" i="25"/>
  <c r="AC17" i="25"/>
  <c r="AB17" i="25"/>
  <c r="CI16" i="25"/>
  <c r="CG16" i="25"/>
  <c r="CF16" i="25"/>
  <c r="CE16" i="25"/>
  <c r="CD16" i="25"/>
  <c r="CC16" i="25"/>
  <c r="CB16" i="25"/>
  <c r="CA16" i="25"/>
  <c r="BZ16" i="25"/>
  <c r="BY16" i="25"/>
  <c r="BX16" i="25"/>
  <c r="BW16" i="25"/>
  <c r="BV16" i="25"/>
  <c r="BU16" i="25"/>
  <c r="BT16" i="25"/>
  <c r="BS16" i="25"/>
  <c r="BR16" i="25"/>
  <c r="BQ16" i="25"/>
  <c r="BP16" i="25"/>
  <c r="BO16" i="25"/>
  <c r="BL16" i="25"/>
  <c r="BJ16" i="25"/>
  <c r="BI16" i="25"/>
  <c r="BH16" i="25"/>
  <c r="BG16" i="25"/>
  <c r="BF16" i="25"/>
  <c r="BE16" i="25"/>
  <c r="BD16" i="25"/>
  <c r="BC16" i="25"/>
  <c r="AW16" i="25"/>
  <c r="AV16" i="25"/>
  <c r="AU16" i="25"/>
  <c r="AT16" i="25"/>
  <c r="AS16" i="25"/>
  <c r="AR16" i="25"/>
  <c r="AQ16" i="25"/>
  <c r="AP16" i="25"/>
  <c r="AO16" i="25"/>
  <c r="AN16" i="25"/>
  <c r="AM16" i="25"/>
  <c r="AL16" i="25"/>
  <c r="AK16" i="25"/>
  <c r="AJ16" i="25"/>
  <c r="AF16" i="25"/>
  <c r="AC16" i="25"/>
  <c r="AB16" i="25"/>
  <c r="CI15" i="25"/>
  <c r="CG15" i="25"/>
  <c r="CF15" i="25"/>
  <c r="CE15" i="25"/>
  <c r="CD15" i="25"/>
  <c r="CC15" i="25"/>
  <c r="CB15" i="25"/>
  <c r="CA15" i="25"/>
  <c r="BZ15" i="25"/>
  <c r="BY15" i="25"/>
  <c r="BX15" i="25"/>
  <c r="BW15" i="25"/>
  <c r="BV15" i="25"/>
  <c r="BU15" i="25"/>
  <c r="BT15" i="25"/>
  <c r="BS15" i="25"/>
  <c r="BR15" i="25"/>
  <c r="BQ15" i="25"/>
  <c r="BP15" i="25"/>
  <c r="BO15" i="25"/>
  <c r="BL15" i="25"/>
  <c r="BJ15" i="25"/>
  <c r="BI15" i="25"/>
  <c r="BH15" i="25"/>
  <c r="BG15" i="25"/>
  <c r="BF15" i="25"/>
  <c r="BE15" i="25"/>
  <c r="BD15" i="25"/>
  <c r="BC15" i="25"/>
  <c r="AW15" i="25"/>
  <c r="AV15" i="25"/>
  <c r="AU15" i="25"/>
  <c r="AT15" i="25"/>
  <c r="AS15" i="25"/>
  <c r="AR15" i="25"/>
  <c r="AQ15" i="25"/>
  <c r="AP15" i="25"/>
  <c r="AO15" i="25"/>
  <c r="AN15" i="25"/>
  <c r="AM15" i="25"/>
  <c r="AL15" i="25"/>
  <c r="AK15" i="25"/>
  <c r="AJ15" i="25"/>
  <c r="AF15" i="25"/>
  <c r="AC15" i="25"/>
  <c r="AB15" i="25"/>
  <c r="CI14" i="25"/>
  <c r="CG14" i="25"/>
  <c r="CF14" i="25"/>
  <c r="CE14" i="25"/>
  <c r="CD14" i="25"/>
  <c r="CC14" i="25"/>
  <c r="CB14" i="25"/>
  <c r="CA14" i="25"/>
  <c r="BZ14" i="25"/>
  <c r="BY14" i="25"/>
  <c r="BX14" i="25"/>
  <c r="BW14" i="25"/>
  <c r="BV14" i="25"/>
  <c r="BU14" i="25"/>
  <c r="BT14" i="25"/>
  <c r="BS14" i="25"/>
  <c r="BR14" i="25"/>
  <c r="BQ14" i="25"/>
  <c r="BP14" i="25"/>
  <c r="BO14" i="25"/>
  <c r="BL14" i="25"/>
  <c r="BJ14" i="25"/>
  <c r="BI14" i="25"/>
  <c r="BH14" i="25"/>
  <c r="BG14" i="25"/>
  <c r="BF14" i="25"/>
  <c r="BE14" i="25"/>
  <c r="BD14" i="25"/>
  <c r="BC14" i="25"/>
  <c r="AW14" i="25"/>
  <c r="AV14" i="25"/>
  <c r="AU14" i="25"/>
  <c r="AT14" i="25"/>
  <c r="AS14" i="25"/>
  <c r="AR14" i="25"/>
  <c r="AQ14" i="25"/>
  <c r="AP14" i="25"/>
  <c r="AO14" i="25"/>
  <c r="AN14" i="25"/>
  <c r="AM14" i="25"/>
  <c r="AL14" i="25"/>
  <c r="AK14" i="25"/>
  <c r="AJ14" i="25"/>
  <c r="AF14" i="25"/>
  <c r="AC14" i="25"/>
  <c r="AB14" i="25"/>
  <c r="CI13" i="25"/>
  <c r="CG13" i="25"/>
  <c r="CF13" i="25"/>
  <c r="CE13" i="25"/>
  <c r="CD13" i="25"/>
  <c r="CC13" i="25"/>
  <c r="CB13" i="25"/>
  <c r="CA13" i="25"/>
  <c r="BZ13" i="25"/>
  <c r="BY13" i="25"/>
  <c r="BX13" i="25"/>
  <c r="BW13" i="25"/>
  <c r="BV13" i="25"/>
  <c r="BU13" i="25"/>
  <c r="BT13" i="25"/>
  <c r="BS13" i="25"/>
  <c r="BR13" i="25"/>
  <c r="BQ13" i="25"/>
  <c r="BP13" i="25"/>
  <c r="BO13" i="25"/>
  <c r="BL13" i="25"/>
  <c r="BJ13" i="25"/>
  <c r="BI13" i="25"/>
  <c r="BH13" i="25"/>
  <c r="BG13" i="25"/>
  <c r="BF13" i="25"/>
  <c r="BE13" i="25"/>
  <c r="BD13" i="25"/>
  <c r="BC13" i="25"/>
  <c r="AW13" i="25"/>
  <c r="AV13" i="25"/>
  <c r="AU13" i="25"/>
  <c r="AT13" i="25"/>
  <c r="AS13" i="25"/>
  <c r="AR13" i="25"/>
  <c r="AQ13" i="25"/>
  <c r="AP13" i="25"/>
  <c r="AO13" i="25"/>
  <c r="AN13" i="25"/>
  <c r="AM13" i="25"/>
  <c r="AL13" i="25"/>
  <c r="AK13" i="25"/>
  <c r="AJ13" i="25"/>
  <c r="AF13" i="25"/>
  <c r="AC13" i="25"/>
  <c r="AB13" i="25"/>
  <c r="CI33" i="25"/>
  <c r="CG33" i="25"/>
  <c r="CF33" i="25"/>
  <c r="CE33" i="25"/>
  <c r="CD33" i="25"/>
  <c r="CC33" i="25"/>
  <c r="CB33" i="25"/>
  <c r="CA33" i="25"/>
  <c r="BZ33" i="25"/>
  <c r="BY33" i="25"/>
  <c r="BX33" i="25"/>
  <c r="BW33" i="25"/>
  <c r="BV33" i="25"/>
  <c r="BU33" i="25"/>
  <c r="BT33" i="25"/>
  <c r="BS33" i="25"/>
  <c r="BR33" i="25"/>
  <c r="BQ33" i="25"/>
  <c r="BP33" i="25"/>
  <c r="BO33" i="25"/>
  <c r="BL33" i="25"/>
  <c r="BJ33" i="25"/>
  <c r="BI33" i="25"/>
  <c r="BH33" i="25"/>
  <c r="BG33" i="25"/>
  <c r="BF33" i="25"/>
  <c r="BE33" i="25"/>
  <c r="BD33" i="25"/>
  <c r="BC33" i="25"/>
  <c r="AV33" i="25"/>
  <c r="AU33" i="25"/>
  <c r="AT33" i="25"/>
  <c r="AS33" i="25"/>
  <c r="AR33" i="25"/>
  <c r="AQ33" i="25"/>
  <c r="AP33" i="25"/>
  <c r="AO33" i="25"/>
  <c r="AN33" i="25"/>
  <c r="AM33" i="25"/>
  <c r="AL33" i="25"/>
  <c r="AK33" i="25"/>
  <c r="AJ33" i="25"/>
  <c r="AI33" i="25"/>
  <c r="AF33" i="25"/>
  <c r="AC33" i="25"/>
  <c r="AB33" i="25"/>
  <c r="CI32" i="25"/>
  <c r="CG32" i="25"/>
  <c r="CF32" i="25"/>
  <c r="CE32" i="25"/>
  <c r="CD32" i="25"/>
  <c r="CC32" i="25"/>
  <c r="CB32" i="25"/>
  <c r="CA32" i="25"/>
  <c r="BZ32" i="25"/>
  <c r="BY32" i="25"/>
  <c r="BX32" i="25"/>
  <c r="BW32" i="25"/>
  <c r="BV32" i="25"/>
  <c r="BU32" i="25"/>
  <c r="BT32" i="25"/>
  <c r="BS32" i="25"/>
  <c r="BR32" i="25"/>
  <c r="BQ32" i="25"/>
  <c r="BP32" i="25"/>
  <c r="BO32" i="25"/>
  <c r="BL32" i="25"/>
  <c r="BJ32" i="25"/>
  <c r="BI32" i="25"/>
  <c r="BH32" i="25"/>
  <c r="BG32" i="25"/>
  <c r="BF32" i="25"/>
  <c r="BE32" i="25"/>
  <c r="BD32" i="25"/>
  <c r="BC32" i="25"/>
  <c r="AW32" i="25"/>
  <c r="AV32" i="25"/>
  <c r="AU32" i="25"/>
  <c r="AT32" i="25"/>
  <c r="AS32" i="25"/>
  <c r="AR32" i="25"/>
  <c r="AQ32" i="25"/>
  <c r="AP32" i="25"/>
  <c r="AO32" i="25"/>
  <c r="AN32" i="25"/>
  <c r="AM32" i="25"/>
  <c r="AL32" i="25"/>
  <c r="AK32" i="25"/>
  <c r="AJ32" i="25"/>
  <c r="AI32" i="25"/>
  <c r="AF32" i="25"/>
  <c r="AC32" i="25"/>
  <c r="AB32" i="25"/>
  <c r="CI31" i="25"/>
  <c r="CG31" i="25"/>
  <c r="CF31" i="25"/>
  <c r="CE31" i="25"/>
  <c r="CD31" i="25"/>
  <c r="CC31" i="25"/>
  <c r="CB31" i="25"/>
  <c r="CA31" i="25"/>
  <c r="BZ31" i="25"/>
  <c r="BY31" i="25"/>
  <c r="BX31" i="25"/>
  <c r="BW31" i="25"/>
  <c r="BV31" i="25"/>
  <c r="BU31" i="25"/>
  <c r="BT31" i="25"/>
  <c r="BS31" i="25"/>
  <c r="BR31" i="25"/>
  <c r="BQ31" i="25"/>
  <c r="BP31" i="25"/>
  <c r="BO31" i="25"/>
  <c r="BL31" i="25"/>
  <c r="BJ31" i="25"/>
  <c r="BI31" i="25"/>
  <c r="BH31" i="25"/>
  <c r="BG31" i="25"/>
  <c r="BF31" i="25"/>
  <c r="BE31" i="25"/>
  <c r="BD31" i="25"/>
  <c r="BC31" i="25"/>
  <c r="AW31" i="25"/>
  <c r="AV31" i="25"/>
  <c r="AU31" i="25"/>
  <c r="AT31" i="25"/>
  <c r="AS31" i="25"/>
  <c r="AR31" i="25"/>
  <c r="AQ31" i="25"/>
  <c r="AP31" i="25"/>
  <c r="AO31" i="25"/>
  <c r="AN31" i="25"/>
  <c r="AM31" i="25"/>
  <c r="AL31" i="25"/>
  <c r="AK31" i="25"/>
  <c r="AJ31" i="25"/>
  <c r="AI31" i="25"/>
  <c r="AF31" i="25"/>
  <c r="AC31" i="25"/>
  <c r="AB31" i="25"/>
  <c r="CI29" i="25"/>
  <c r="CG29" i="25"/>
  <c r="CF29" i="25"/>
  <c r="CE29" i="25"/>
  <c r="CD29" i="25"/>
  <c r="CC29" i="25"/>
  <c r="CB29" i="25"/>
  <c r="CA29" i="25"/>
  <c r="BZ29" i="25"/>
  <c r="BY29" i="25"/>
  <c r="BX29" i="25"/>
  <c r="BW29" i="25"/>
  <c r="BV29" i="25"/>
  <c r="BU29" i="25"/>
  <c r="BT29" i="25"/>
  <c r="BS29" i="25"/>
  <c r="BR29" i="25"/>
  <c r="BQ29" i="25"/>
  <c r="BP29" i="25"/>
  <c r="BO29" i="25"/>
  <c r="BL29" i="25"/>
  <c r="BJ29" i="25"/>
  <c r="BI29" i="25"/>
  <c r="BH29" i="25"/>
  <c r="BG29" i="25"/>
  <c r="BF29" i="25"/>
  <c r="BE29" i="25"/>
  <c r="BD29" i="25"/>
  <c r="BC29" i="25"/>
  <c r="AW29" i="25"/>
  <c r="AV29" i="25"/>
  <c r="AU29" i="25"/>
  <c r="AT29" i="25"/>
  <c r="AS29" i="25"/>
  <c r="AR29" i="25"/>
  <c r="AQ29" i="25"/>
  <c r="AP29" i="25"/>
  <c r="AO29" i="25"/>
  <c r="AN29" i="25"/>
  <c r="AM29" i="25"/>
  <c r="AL29" i="25"/>
  <c r="AK29" i="25"/>
  <c r="AJ29" i="25"/>
  <c r="AI29" i="25"/>
  <c r="AF29" i="25"/>
  <c r="AC29" i="25"/>
  <c r="AB29" i="25"/>
  <c r="CI28" i="25"/>
  <c r="CG28" i="25"/>
  <c r="CF28" i="25"/>
  <c r="CE28" i="25"/>
  <c r="CD28" i="25"/>
  <c r="CC28" i="25"/>
  <c r="CB28" i="25"/>
  <c r="CA28" i="25"/>
  <c r="BZ28" i="25"/>
  <c r="BY28" i="25"/>
  <c r="BX28" i="25"/>
  <c r="BW28" i="25"/>
  <c r="BV28" i="25"/>
  <c r="BU28" i="25"/>
  <c r="BT28" i="25"/>
  <c r="BS28" i="25"/>
  <c r="BR28" i="25"/>
  <c r="BQ28" i="25"/>
  <c r="BP28" i="25"/>
  <c r="BO28" i="25"/>
  <c r="BL28" i="25"/>
  <c r="BJ28" i="25"/>
  <c r="BI28" i="25"/>
  <c r="BH28" i="25"/>
  <c r="BG28" i="25"/>
  <c r="BF28" i="25"/>
  <c r="BE28" i="25"/>
  <c r="BD28" i="25"/>
  <c r="BC28" i="25"/>
  <c r="AW28" i="25"/>
  <c r="AV28" i="25"/>
  <c r="AU28" i="25"/>
  <c r="AT28" i="25"/>
  <c r="AS28" i="25"/>
  <c r="AR28" i="25"/>
  <c r="AQ28" i="25"/>
  <c r="AP28" i="25"/>
  <c r="AO28" i="25"/>
  <c r="AN28" i="25"/>
  <c r="AM28" i="25"/>
  <c r="AL28" i="25"/>
  <c r="AK28" i="25"/>
  <c r="AJ28" i="25"/>
  <c r="AI28" i="25"/>
  <c r="AF28" i="25"/>
  <c r="AC28" i="25"/>
  <c r="AB28" i="25"/>
  <c r="CI27" i="25"/>
  <c r="CG27" i="25"/>
  <c r="CF27" i="25"/>
  <c r="CE27" i="25"/>
  <c r="CD27" i="25"/>
  <c r="CC27" i="25"/>
  <c r="CB27" i="25"/>
  <c r="CA27" i="25"/>
  <c r="BZ27" i="25"/>
  <c r="BY27" i="25"/>
  <c r="BX27" i="25"/>
  <c r="BW27" i="25"/>
  <c r="BV27" i="25"/>
  <c r="BU27" i="25"/>
  <c r="BT27" i="25"/>
  <c r="BS27" i="25"/>
  <c r="BR27" i="25"/>
  <c r="BQ27" i="25"/>
  <c r="BP27" i="25"/>
  <c r="BO27" i="25"/>
  <c r="BL27" i="25"/>
  <c r="BJ27" i="25"/>
  <c r="BI27" i="25"/>
  <c r="BH27" i="25"/>
  <c r="BG27" i="25"/>
  <c r="BF27" i="25"/>
  <c r="BE27" i="25"/>
  <c r="BD27" i="25"/>
  <c r="BC27" i="25"/>
  <c r="AW27" i="25"/>
  <c r="AV27" i="25"/>
  <c r="AU27" i="25"/>
  <c r="AT27" i="25"/>
  <c r="AS27" i="25"/>
  <c r="AR27" i="25"/>
  <c r="AQ27" i="25"/>
  <c r="AP27" i="25"/>
  <c r="AO27" i="25"/>
  <c r="AN27" i="25"/>
  <c r="AM27" i="25"/>
  <c r="AL27" i="25"/>
  <c r="AK27" i="25"/>
  <c r="AJ27" i="25"/>
  <c r="AI27" i="25"/>
  <c r="AF27" i="25"/>
  <c r="AC27" i="25"/>
  <c r="AB27" i="25"/>
  <c r="CI26" i="25"/>
  <c r="CG26" i="25"/>
  <c r="CF26" i="25"/>
  <c r="CE26" i="25"/>
  <c r="CD26" i="25"/>
  <c r="CC26" i="25"/>
  <c r="CB26" i="25"/>
  <c r="CA26" i="25"/>
  <c r="BZ26" i="25"/>
  <c r="BY26" i="25"/>
  <c r="BX26" i="25"/>
  <c r="BW26" i="25"/>
  <c r="BV26" i="25"/>
  <c r="BU26" i="25"/>
  <c r="BT26" i="25"/>
  <c r="BS26" i="25"/>
  <c r="BR26" i="25"/>
  <c r="BQ26" i="25"/>
  <c r="BP26" i="25"/>
  <c r="BO26" i="25"/>
  <c r="BL26" i="25"/>
  <c r="BJ26" i="25"/>
  <c r="BI26" i="25"/>
  <c r="BH26" i="25"/>
  <c r="BG26" i="25"/>
  <c r="BF26" i="25"/>
  <c r="BE26" i="25"/>
  <c r="BD26" i="25"/>
  <c r="BC26" i="25"/>
  <c r="AW26" i="25"/>
  <c r="AV26" i="25"/>
  <c r="AU26" i="25"/>
  <c r="AT26" i="25"/>
  <c r="AS26" i="25"/>
  <c r="AR26" i="25"/>
  <c r="AQ26" i="25"/>
  <c r="AP26" i="25"/>
  <c r="AO26" i="25"/>
  <c r="AN26" i="25"/>
  <c r="AM26" i="25"/>
  <c r="AL26" i="25"/>
  <c r="AK26" i="25"/>
  <c r="AJ26" i="25"/>
  <c r="AF26" i="25"/>
  <c r="AC26" i="25"/>
  <c r="AB26" i="25"/>
  <c r="CI24" i="25"/>
  <c r="CG24" i="25"/>
  <c r="CF24" i="25"/>
  <c r="CE24" i="25"/>
  <c r="CD24" i="25"/>
  <c r="CC24" i="25"/>
  <c r="CB24" i="25"/>
  <c r="CA24" i="25"/>
  <c r="BZ24" i="25"/>
  <c r="BY24" i="25"/>
  <c r="BX24" i="25"/>
  <c r="BW24" i="25"/>
  <c r="BV24" i="25"/>
  <c r="BU24" i="25"/>
  <c r="BT24" i="25"/>
  <c r="BS24" i="25"/>
  <c r="BR24" i="25"/>
  <c r="BQ24" i="25"/>
  <c r="BP24" i="25"/>
  <c r="BO24" i="25"/>
  <c r="BL24" i="25"/>
  <c r="BJ24" i="25"/>
  <c r="BI24" i="25"/>
  <c r="BH24" i="25"/>
  <c r="BG24" i="25"/>
  <c r="BF24" i="25"/>
  <c r="BE24" i="25"/>
  <c r="BD24" i="25"/>
  <c r="BC24" i="25"/>
  <c r="AW24" i="25"/>
  <c r="AV24" i="25"/>
  <c r="AU24" i="25"/>
  <c r="AT24" i="25"/>
  <c r="AS24" i="25"/>
  <c r="AR24" i="25"/>
  <c r="AQ24" i="25"/>
  <c r="AP24" i="25"/>
  <c r="AO24" i="25"/>
  <c r="AN24" i="25"/>
  <c r="AM24" i="25"/>
  <c r="AL24" i="25"/>
  <c r="AK24" i="25"/>
  <c r="AJ24" i="25"/>
  <c r="AF24" i="25"/>
  <c r="AC24" i="25"/>
  <c r="AB24" i="25"/>
  <c r="CI23" i="25"/>
  <c r="CG23" i="25"/>
  <c r="CF23" i="25"/>
  <c r="CE23" i="25"/>
  <c r="CD23" i="25"/>
  <c r="CC23" i="25"/>
  <c r="CB23" i="25"/>
  <c r="CA23" i="25"/>
  <c r="BZ23" i="25"/>
  <c r="BY23" i="25"/>
  <c r="BX23" i="25"/>
  <c r="BW23" i="25"/>
  <c r="BV23" i="25"/>
  <c r="BU23" i="25"/>
  <c r="BT23" i="25"/>
  <c r="BS23" i="25"/>
  <c r="BR23" i="25"/>
  <c r="BQ23" i="25"/>
  <c r="BP23" i="25"/>
  <c r="BO23" i="25"/>
  <c r="BL23" i="25"/>
  <c r="BJ23" i="25"/>
  <c r="BI23" i="25"/>
  <c r="BH23" i="25"/>
  <c r="BG23" i="25"/>
  <c r="BF23" i="25"/>
  <c r="BE23" i="25"/>
  <c r="BD23" i="25"/>
  <c r="BC23" i="25"/>
  <c r="AW23" i="25"/>
  <c r="AV23" i="25"/>
  <c r="AU23" i="25"/>
  <c r="AT23" i="25"/>
  <c r="AS23" i="25"/>
  <c r="AR23" i="25"/>
  <c r="AQ23" i="25"/>
  <c r="AP23" i="25"/>
  <c r="AO23" i="25"/>
  <c r="AN23" i="25"/>
  <c r="AM23" i="25"/>
  <c r="AL23" i="25"/>
  <c r="AK23" i="25"/>
  <c r="AJ23" i="25"/>
  <c r="AF23" i="25"/>
  <c r="AC23" i="25"/>
  <c r="AB23" i="25"/>
  <c r="CI22" i="25"/>
  <c r="CG22" i="25"/>
  <c r="CF22" i="25"/>
  <c r="CE22" i="25"/>
  <c r="CD22" i="25"/>
  <c r="CC22" i="25"/>
  <c r="CB22" i="25"/>
  <c r="CA22" i="25"/>
  <c r="BZ22" i="25"/>
  <c r="BY22" i="25"/>
  <c r="BX22" i="25"/>
  <c r="BW22" i="25"/>
  <c r="BV22" i="25"/>
  <c r="BU22" i="25"/>
  <c r="BT22" i="25"/>
  <c r="BS22" i="25"/>
  <c r="BR22" i="25"/>
  <c r="BQ22" i="25"/>
  <c r="BP22" i="25"/>
  <c r="BO22" i="25"/>
  <c r="BL22" i="25"/>
  <c r="BJ22" i="25"/>
  <c r="BI22" i="25"/>
  <c r="BH22" i="25"/>
  <c r="BG22" i="25"/>
  <c r="BF22" i="25"/>
  <c r="BE22" i="25"/>
  <c r="BD22" i="25"/>
  <c r="BC22" i="25"/>
  <c r="AW22" i="25"/>
  <c r="AV22" i="25"/>
  <c r="AU22" i="25"/>
  <c r="AT22" i="25"/>
  <c r="AS22" i="25"/>
  <c r="AR22" i="25"/>
  <c r="AQ22" i="25"/>
  <c r="AP22" i="25"/>
  <c r="AO22" i="25"/>
  <c r="AN22" i="25"/>
  <c r="AM22" i="25"/>
  <c r="AL22" i="25"/>
  <c r="AK22" i="25"/>
  <c r="AJ22" i="25"/>
  <c r="AF22" i="25"/>
  <c r="AC22" i="25"/>
  <c r="AB22" i="25"/>
  <c r="CI21" i="25"/>
  <c r="CG21" i="25"/>
  <c r="CF21" i="25"/>
  <c r="CE21" i="25"/>
  <c r="CD21" i="25"/>
  <c r="CC21" i="25"/>
  <c r="CB21" i="25"/>
  <c r="CA21" i="25"/>
  <c r="BZ21" i="25"/>
  <c r="BY21" i="25"/>
  <c r="BX21" i="25"/>
  <c r="BW21" i="25"/>
  <c r="BV21" i="25"/>
  <c r="BU21" i="25"/>
  <c r="BT21" i="25"/>
  <c r="BS21" i="25"/>
  <c r="BR21" i="25"/>
  <c r="BQ21" i="25"/>
  <c r="BP21" i="25"/>
  <c r="BO21" i="25"/>
  <c r="BL21" i="25"/>
  <c r="BJ21" i="25"/>
  <c r="BI21" i="25"/>
  <c r="BH21" i="25"/>
  <c r="BG21" i="25"/>
  <c r="BF21" i="25"/>
  <c r="BE21" i="25"/>
  <c r="BD21" i="25"/>
  <c r="BC21" i="25"/>
  <c r="AW21" i="25"/>
  <c r="AV21" i="25"/>
  <c r="AU21" i="25"/>
  <c r="AT21" i="25"/>
  <c r="AS21" i="25"/>
  <c r="AR21" i="25"/>
  <c r="AQ21" i="25"/>
  <c r="AP21" i="25"/>
  <c r="AO21" i="25"/>
  <c r="AN21" i="25"/>
  <c r="AM21" i="25"/>
  <c r="AL21" i="25"/>
  <c r="AK21" i="25"/>
  <c r="AJ21" i="25"/>
  <c r="AF21" i="25"/>
  <c r="AC21" i="25"/>
  <c r="AB21" i="25"/>
  <c r="CI12" i="25"/>
  <c r="CG12" i="25"/>
  <c r="CF12" i="25"/>
  <c r="CE12" i="25"/>
  <c r="CD12" i="25"/>
  <c r="CC12" i="25"/>
  <c r="CB12" i="25"/>
  <c r="CA12" i="25"/>
  <c r="BZ12" i="25"/>
  <c r="BY12" i="25"/>
  <c r="BX12" i="25"/>
  <c r="BW12" i="25"/>
  <c r="BV12" i="25"/>
  <c r="BU12" i="25"/>
  <c r="BT12" i="25"/>
  <c r="BS12" i="25"/>
  <c r="BR12" i="25"/>
  <c r="BQ12" i="25"/>
  <c r="BP12" i="25"/>
  <c r="BO12" i="25"/>
  <c r="BL12" i="25"/>
  <c r="BJ12" i="25"/>
  <c r="BI12" i="25"/>
  <c r="BH12" i="25"/>
  <c r="BG12" i="25"/>
  <c r="BF12" i="25"/>
  <c r="BE12" i="25"/>
  <c r="BD12" i="25"/>
  <c r="BC12" i="25"/>
  <c r="AW12" i="25"/>
  <c r="AV12" i="25"/>
  <c r="AU12" i="25"/>
  <c r="AT12" i="25"/>
  <c r="AS12" i="25"/>
  <c r="AR12" i="25"/>
  <c r="AQ12" i="25"/>
  <c r="AP12" i="25"/>
  <c r="AO12" i="25"/>
  <c r="AN12" i="25"/>
  <c r="AM12" i="25"/>
  <c r="AL12" i="25"/>
  <c r="AK12" i="25"/>
  <c r="AJ12" i="25"/>
  <c r="AF12" i="25"/>
  <c r="AC12" i="25"/>
  <c r="AB12" i="25"/>
  <c r="CI11" i="25"/>
  <c r="CG11" i="25"/>
  <c r="CF11" i="25"/>
  <c r="CE11" i="25"/>
  <c r="CD11" i="25"/>
  <c r="CC11" i="25"/>
  <c r="CB11" i="25"/>
  <c r="CA11" i="25"/>
  <c r="BZ11" i="25"/>
  <c r="BY11" i="25"/>
  <c r="BX11" i="25"/>
  <c r="BW11" i="25"/>
  <c r="BV11" i="25"/>
  <c r="BU11" i="25"/>
  <c r="BT11" i="25"/>
  <c r="BS11" i="25"/>
  <c r="BR11" i="25"/>
  <c r="BQ11" i="25"/>
  <c r="BP11" i="25"/>
  <c r="BO11" i="25"/>
  <c r="BL11" i="25"/>
  <c r="BJ11" i="25"/>
  <c r="BI11" i="25"/>
  <c r="BH11" i="25"/>
  <c r="BG11" i="25"/>
  <c r="BF11" i="25"/>
  <c r="BE11" i="25"/>
  <c r="BD11" i="25"/>
  <c r="BC11" i="25"/>
  <c r="AW11" i="25"/>
  <c r="AV11" i="25"/>
  <c r="AU11" i="25"/>
  <c r="AT11" i="25"/>
  <c r="AS11" i="25"/>
  <c r="AR11" i="25"/>
  <c r="AQ11" i="25"/>
  <c r="AP11" i="25"/>
  <c r="AN11" i="25"/>
  <c r="AM11" i="25"/>
  <c r="AL11" i="25"/>
  <c r="AK11" i="25"/>
  <c r="AJ11" i="25"/>
  <c r="AC11" i="25"/>
  <c r="AB11" i="25"/>
  <c r="G3" i="23"/>
  <c r="E21" i="11" s="1"/>
  <c r="E2" i="24"/>
  <c r="A2" i="24"/>
  <c r="D5" i="24"/>
  <c r="B5" i="24"/>
  <c r="E2240" i="22"/>
  <c r="E2289" i="22"/>
  <c r="E2385" i="22"/>
  <c r="E2269" i="22"/>
  <c r="E1995" i="22"/>
  <c r="E2226" i="22"/>
  <c r="E2114" i="22"/>
  <c r="E2013" i="22"/>
  <c r="E2025" i="22"/>
  <c r="E2436" i="22"/>
  <c r="E2264" i="22"/>
  <c r="E2169" i="22"/>
  <c r="E2450" i="22"/>
  <c r="E2295" i="22"/>
  <c r="E2161" i="22"/>
  <c r="E2360" i="22"/>
  <c r="E2251" i="22"/>
  <c r="E2214" i="22"/>
  <c r="E2136" i="22"/>
  <c r="E2409" i="22"/>
  <c r="E2283" i="22"/>
  <c r="E2150" i="22"/>
  <c r="E2177" i="22"/>
  <c r="E2051" i="22"/>
  <c r="E2369" i="22"/>
  <c r="E1983" i="22"/>
  <c r="E2010" i="22"/>
  <c r="E2081" i="22"/>
  <c r="E2028" i="22"/>
  <c r="E2158" i="22"/>
  <c r="E2139" i="22"/>
  <c r="E2184" i="22"/>
  <c r="E1986" i="22"/>
  <c r="E2068" i="22"/>
  <c r="E2379" i="22"/>
  <c r="E2281" i="22"/>
  <c r="E2433" i="22"/>
  <c r="E2252" i="22"/>
  <c r="E2032" i="22"/>
  <c r="E2382" i="22"/>
  <c r="E2175" i="22"/>
  <c r="E2079" i="22"/>
  <c r="E2002" i="22"/>
  <c r="E2045" i="22"/>
  <c r="E2313" i="22"/>
  <c r="E2130" i="22"/>
  <c r="E2337" i="22"/>
  <c r="E2439" i="22"/>
  <c r="E2056" i="22"/>
  <c r="E2343" i="22"/>
  <c r="E2429" i="22"/>
  <c r="E2349" i="22"/>
  <c r="E2187" i="22"/>
  <c r="E2451" i="22"/>
  <c r="E2329" i="22"/>
  <c r="E2275" i="22"/>
  <c r="E2399" i="22"/>
  <c r="E2244" i="22"/>
  <c r="E2254" i="22"/>
  <c r="E2097" i="22"/>
  <c r="E2103" i="22"/>
  <c r="E2304" i="22"/>
  <c r="E2440" i="22"/>
  <c r="E2276" i="22"/>
  <c r="E2047" i="22"/>
  <c r="E2320" i="22"/>
  <c r="E2321" i="22"/>
  <c r="E2367" i="22"/>
  <c r="E2339" i="22"/>
  <c r="E2253" i="22"/>
  <c r="E2109" i="22"/>
  <c r="E2134" i="22"/>
  <c r="E2443" i="22"/>
  <c r="E2303" i="22"/>
  <c r="E2300" i="22"/>
  <c r="E2151" i="22"/>
  <c r="E2331" i="22"/>
  <c r="E2286" i="22"/>
  <c r="E2371" i="22"/>
  <c r="E2019" i="22"/>
  <c r="E2307" i="22"/>
  <c r="E2398" i="22"/>
  <c r="E2403" i="22"/>
  <c r="E2168" i="22"/>
  <c r="E2055" i="22"/>
  <c r="E2041" i="22"/>
  <c r="E2029" i="22"/>
  <c r="E2324" i="22"/>
  <c r="E2108" i="22"/>
  <c r="E2387" i="22"/>
  <c r="E2093" i="22"/>
  <c r="E2044" i="22"/>
  <c r="E2223" i="22"/>
  <c r="E2121" i="22"/>
  <c r="E2005" i="22"/>
  <c r="E2159" i="22"/>
  <c r="E1990" i="22"/>
  <c r="E2314" i="22"/>
  <c r="E2237" i="22"/>
  <c r="E2278" i="22"/>
  <c r="E2102" i="22"/>
  <c r="E2358" i="22"/>
  <c r="E2201" i="22"/>
  <c r="E2176" i="22"/>
  <c r="E1978" i="22"/>
  <c r="E2071" i="22"/>
  <c r="E1991" i="22"/>
  <c r="E2361" i="22"/>
  <c r="E2438" i="22"/>
  <c r="E2291" i="22"/>
  <c r="E2181" i="22"/>
  <c r="E2236" i="22"/>
  <c r="E2203" i="22"/>
  <c r="E2160" i="22"/>
  <c r="E2014" i="22"/>
  <c r="E2448" i="22"/>
  <c r="E2297" i="22"/>
  <c r="E2247" i="22"/>
  <c r="E2091" i="22"/>
  <c r="E1980" i="22"/>
  <c r="E2330" i="22"/>
  <c r="E2238" i="22"/>
  <c r="E2218" i="22"/>
  <c r="E2059" i="22"/>
  <c r="E2017" i="22"/>
  <c r="E2406" i="22"/>
  <c r="E2172" i="22"/>
  <c r="E2427" i="22"/>
  <c r="E2346" i="22"/>
  <c r="E2359" i="22"/>
  <c r="E2115" i="22"/>
  <c r="E2104" i="22"/>
  <c r="E2266" i="22"/>
  <c r="E2089" i="22"/>
  <c r="E2325" i="22"/>
  <c r="E2038" i="22"/>
  <c r="E2374" i="22"/>
  <c r="E2217" i="22"/>
  <c r="E2191" i="22"/>
  <c r="E2080" i="22"/>
  <c r="E2388" i="22"/>
  <c r="E2067" i="22"/>
  <c r="E2022" i="22"/>
  <c r="E1984" i="22"/>
  <c r="E2352" i="22"/>
  <c r="E2152" i="22"/>
  <c r="E2229" i="22"/>
  <c r="E2127" i="22"/>
  <c r="E2050" i="22"/>
  <c r="E2173" i="22"/>
  <c r="E2452" i="22"/>
  <c r="E2395" i="22"/>
  <c r="E2411" i="22"/>
  <c r="P2432" i="22" l="1"/>
  <c r="O2445" i="22"/>
  <c r="P2445" i="22"/>
  <c r="Q7" i="25"/>
  <c r="N7" i="25"/>
  <c r="W7" i="25"/>
  <c r="O7" i="25"/>
  <c r="X7" i="25"/>
  <c r="P7" i="25"/>
  <c r="T7" i="25"/>
  <c r="M7" i="25"/>
  <c r="V7" i="25"/>
  <c r="U7" i="25"/>
  <c r="R7" i="25"/>
  <c r="Y7" i="25"/>
  <c r="S7" i="25"/>
  <c r="Z7" i="25"/>
  <c r="AF7" i="25"/>
  <c r="AC2" i="25" s="1"/>
  <c r="I16" i="11" s="1"/>
  <c r="L3" i="25"/>
  <c r="J2" i="26" s="1"/>
  <c r="R3" i="27"/>
  <c r="R13" i="27"/>
  <c r="P16" i="26"/>
  <c r="B11" i="27"/>
  <c r="A11" i="27" s="1"/>
  <c r="B3" i="27"/>
  <c r="A3" i="27" s="1"/>
  <c r="B19" i="27"/>
  <c r="A19" i="27" s="1"/>
  <c r="B15" i="27"/>
  <c r="A15" i="27" s="1"/>
  <c r="B8" i="27"/>
  <c r="A8" i="27" s="1"/>
  <c r="B13" i="27"/>
  <c r="A13" i="27" s="1"/>
  <c r="B21" i="27"/>
  <c r="A21" i="27" s="1"/>
  <c r="B4" i="27"/>
  <c r="A4" i="27" s="1"/>
  <c r="B20" i="27"/>
  <c r="A20" i="27" s="1"/>
  <c r="B9" i="27"/>
  <c r="A9" i="27" s="1"/>
  <c r="B18" i="27"/>
  <c r="A18" i="27" s="1"/>
  <c r="Q12" i="26"/>
  <c r="R12" i="26" s="1"/>
  <c r="Q24" i="26"/>
  <c r="R24" i="26" s="1"/>
  <c r="Q8" i="26"/>
  <c r="R8" i="26" s="1"/>
  <c r="Q20" i="26"/>
  <c r="R20" i="26" s="1"/>
  <c r="Q9" i="26"/>
  <c r="R9" i="26" s="1"/>
  <c r="Q13" i="26"/>
  <c r="R13" i="26" s="1"/>
  <c r="Q17" i="26"/>
  <c r="R17" i="26" s="1"/>
  <c r="Q21" i="26"/>
  <c r="R21" i="26" s="1"/>
  <c r="Q22" i="26"/>
  <c r="R22" i="26" s="1"/>
  <c r="Q10" i="26"/>
  <c r="R10" i="26" s="1"/>
  <c r="Q18" i="26"/>
  <c r="R18" i="26" s="1"/>
  <c r="Q7" i="26"/>
  <c r="R7" i="26" s="1"/>
  <c r="Q11" i="26"/>
  <c r="R11" i="26" s="1"/>
  <c r="Q15" i="26"/>
  <c r="R15" i="26" s="1"/>
  <c r="Q19" i="26"/>
  <c r="R19" i="26" s="1"/>
  <c r="Q23" i="26"/>
  <c r="R23" i="26" s="1"/>
  <c r="Q25" i="26"/>
  <c r="R25" i="26" s="1"/>
  <c r="Q14" i="26"/>
  <c r="R14" i="26" s="1"/>
  <c r="G16" i="11"/>
  <c r="CI7" i="25"/>
  <c r="CG7" i="25"/>
  <c r="U49" i="11" s="1"/>
  <c r="BU7" i="25"/>
  <c r="BV7" i="25"/>
  <c r="BG7" i="25"/>
  <c r="G34" i="11" s="1"/>
  <c r="BH7" i="25"/>
  <c r="H34" i="11" s="1"/>
  <c r="BC7" i="25"/>
  <c r="C34" i="11" s="1"/>
  <c r="BQ7" i="25"/>
  <c r="CC7" i="25"/>
  <c r="BO7" i="25"/>
  <c r="CA7" i="25"/>
  <c r="BI7" i="25"/>
  <c r="I34" i="11" s="1"/>
  <c r="BW7" i="25"/>
  <c r="BJ7" i="25"/>
  <c r="J34" i="11" s="1"/>
  <c r="BX7" i="25"/>
  <c r="BY7" i="25"/>
  <c r="BL7" i="25"/>
  <c r="BP7" i="25"/>
  <c r="CB7" i="25"/>
  <c r="BM7" i="25"/>
  <c r="E31" i="11" s="1"/>
  <c r="BZ7" i="25"/>
  <c r="BF7" i="25"/>
  <c r="F34" i="11" s="1"/>
  <c r="BT7" i="25"/>
  <c r="CF7" i="25"/>
  <c r="BE7" i="25"/>
  <c r="E34" i="11" s="1"/>
  <c r="BS7" i="25"/>
  <c r="CE7" i="25"/>
  <c r="BD7" i="25"/>
  <c r="D34" i="11" s="1"/>
  <c r="BR7" i="25"/>
  <c r="CD7" i="25"/>
  <c r="F5" i="24"/>
  <c r="J11" i="23"/>
  <c r="J8" i="23"/>
  <c r="I8" i="23"/>
  <c r="E2408" i="22"/>
  <c r="E1979" i="22"/>
  <c r="E2372" i="22"/>
  <c r="E2198" i="22"/>
  <c r="E2077" i="22"/>
  <c r="E2049" i="22"/>
  <c r="E2189" i="22"/>
  <c r="E2356" i="22"/>
  <c r="E2282" i="22"/>
  <c r="E2328" i="22"/>
  <c r="E2053" i="22"/>
  <c r="E2216" i="22"/>
  <c r="E2042" i="22"/>
  <c r="E2250" i="22"/>
  <c r="E2182" i="22"/>
  <c r="E2016" i="22"/>
  <c r="E2397" i="22"/>
  <c r="E2123" i="22"/>
  <c r="E2012" i="22"/>
  <c r="E2069" i="22"/>
  <c r="E2362" i="22"/>
  <c r="E2107" i="22"/>
  <c r="E2315" i="22"/>
  <c r="E2287" i="22"/>
  <c r="E2113" i="22"/>
  <c r="E2265" i="22"/>
  <c r="E2370" i="22"/>
  <c r="E2404" i="22"/>
  <c r="E2248" i="22"/>
  <c r="E2178" i="22"/>
  <c r="E2096" i="22"/>
  <c r="E2058" i="22"/>
  <c r="E2294" i="22"/>
  <c r="E2285" i="22"/>
  <c r="E2078" i="22"/>
  <c r="E2004" i="22"/>
  <c r="E2383" i="22"/>
  <c r="E2110" i="22"/>
  <c r="E2376" i="22"/>
  <c r="E2112" i="22"/>
  <c r="E2416" i="22"/>
  <c r="E1718" i="22"/>
  <c r="E2338" i="22"/>
  <c r="E2092" i="22"/>
  <c r="E2018" i="22"/>
  <c r="E2246" i="22"/>
  <c r="E2200" i="22"/>
  <c r="E2105" i="22"/>
  <c r="E2124" i="22"/>
  <c r="E2070" i="22"/>
  <c r="E2021" i="22"/>
  <c r="E2009" i="22"/>
  <c r="E2031" i="22"/>
  <c r="E2122" i="22"/>
  <c r="E2407" i="22"/>
  <c r="E2193" i="22"/>
  <c r="E2118" i="22"/>
  <c r="E2148" i="22"/>
  <c r="E2347" i="22"/>
  <c r="E2026" i="22"/>
  <c r="E2353" i="22"/>
  <c r="E2279" i="22"/>
  <c r="E2219" i="22"/>
  <c r="E2230" i="22"/>
  <c r="E2258" i="22"/>
  <c r="E2054" i="22"/>
  <c r="E2306" i="22"/>
  <c r="E2319" i="22"/>
  <c r="E2039" i="22"/>
  <c r="E2120" i="22"/>
  <c r="E2257" i="22"/>
  <c r="E2186" i="22"/>
  <c r="E2405" i="22"/>
  <c r="E2272" i="22"/>
  <c r="E2156" i="22"/>
  <c r="E2340" i="22"/>
  <c r="E2326" i="22"/>
  <c r="E2410" i="22"/>
  <c r="E2167" i="22"/>
  <c r="E2101" i="22"/>
  <c r="E2135" i="22"/>
  <c r="E2199" i="22"/>
  <c r="E2233" i="22"/>
  <c r="E2221" i="22"/>
  <c r="E2138" i="22"/>
  <c r="E2011" i="22"/>
  <c r="E2380" i="22"/>
  <c r="E2400" i="22"/>
  <c r="E2342" i="22"/>
  <c r="E2117" i="22"/>
  <c r="E2271" i="22"/>
  <c r="E1997" i="22"/>
  <c r="E2116" i="22"/>
  <c r="E2146" i="22"/>
  <c r="E2389" i="22"/>
  <c r="E2140" i="22"/>
  <c r="E2212" i="22"/>
  <c r="E2309" i="22"/>
  <c r="E2363" i="22"/>
  <c r="E2205" i="22"/>
  <c r="E2003" i="22"/>
  <c r="E1987" i="22"/>
  <c r="E2401" i="22"/>
  <c r="E2298" i="22"/>
  <c r="E2386" i="22"/>
  <c r="E2094" i="22"/>
  <c r="E2036" i="22"/>
  <c r="E2227" i="22"/>
  <c r="E2336" i="22"/>
  <c r="E1988" i="22"/>
  <c r="E2099" i="22"/>
  <c r="E2333" i="22"/>
  <c r="E2208" i="22"/>
  <c r="E2087" i="22"/>
  <c r="E2422" i="22"/>
  <c r="E2284" i="22"/>
  <c r="E2441" i="22"/>
  <c r="E2207" i="22"/>
  <c r="E2153" i="22"/>
  <c r="E2065" i="22"/>
  <c r="E2145" i="22"/>
  <c r="E2332" i="22"/>
  <c r="E2149" i="22"/>
  <c r="E2074" i="22"/>
  <c r="E1985" i="22"/>
  <c r="E2234" i="22"/>
  <c r="E2392" i="22"/>
  <c r="E2057" i="22"/>
  <c r="E2183" i="22"/>
  <c r="E2210" i="22"/>
  <c r="E2086" i="22"/>
  <c r="E2157" i="22"/>
  <c r="E2305" i="22"/>
  <c r="E2209" i="22"/>
  <c r="E2171" i="22"/>
  <c r="E2192" i="22"/>
  <c r="E2293" i="22"/>
  <c r="E2263" i="22"/>
  <c r="E2195" i="22"/>
  <c r="E1992" i="22"/>
  <c r="E2128" i="22"/>
  <c r="E2015" i="22"/>
  <c r="E2063" i="22"/>
  <c r="E2076" i="22"/>
  <c r="E2098" i="22"/>
  <c r="E2280" i="22"/>
  <c r="E2034" i="22"/>
  <c r="E2267" i="22"/>
  <c r="E2043" i="22"/>
  <c r="E2354" i="22"/>
  <c r="E2048" i="22"/>
  <c r="E2437" i="22"/>
  <c r="E2368" i="22"/>
  <c r="E2432" i="22"/>
  <c r="E2311" i="22"/>
  <c r="E2393" i="22"/>
  <c r="E2204" i="22"/>
  <c r="E2046" i="22"/>
  <c r="E2232" i="22"/>
  <c r="E2344" i="22"/>
  <c r="E2052" i="22"/>
  <c r="E2143" i="22"/>
  <c r="E2453" i="22"/>
  <c r="E2174" i="22"/>
  <c r="E1977" i="22"/>
  <c r="E2274" i="22"/>
  <c r="E2147" i="22"/>
  <c r="E2302" i="22"/>
  <c r="E2378" i="22"/>
  <c r="E2239" i="22"/>
  <c r="E2262" i="22"/>
  <c r="E2261" i="22"/>
  <c r="E2442" i="22"/>
  <c r="E2420" i="22"/>
  <c r="E2430" i="22"/>
  <c r="E2446" i="22"/>
  <c r="E2180" i="22"/>
  <c r="E2373" i="22"/>
  <c r="E2211" i="22"/>
  <c r="E1994" i="22"/>
  <c r="E2301" i="22"/>
  <c r="E2133" i="22"/>
  <c r="E2375" i="22"/>
  <c r="E2318" i="22"/>
  <c r="E2419" i="22"/>
  <c r="E2007" i="22"/>
  <c r="E2144" i="22"/>
  <c r="E2166" i="22"/>
  <c r="E2396" i="22"/>
  <c r="E2381" i="22"/>
  <c r="E1993" i="22"/>
  <c r="E2243" i="22"/>
  <c r="E1996" i="22"/>
  <c r="E1998" i="22"/>
  <c r="E2355" i="22"/>
  <c r="E2292" i="22"/>
  <c r="E2088" i="22"/>
  <c r="E2066" i="22"/>
  <c r="E2310" i="22"/>
  <c r="E2415" i="22"/>
  <c r="E2119" i="22"/>
  <c r="E2111" i="22"/>
  <c r="E2277" i="22"/>
  <c r="E2194" i="22"/>
  <c r="E2256" i="22"/>
  <c r="E2006" i="22"/>
  <c r="E2316" i="22"/>
  <c r="E2060" i="22"/>
  <c r="E2335" i="22"/>
  <c r="E2106" i="22"/>
  <c r="E2082" i="22"/>
  <c r="E2188" i="22"/>
  <c r="E2431" i="22"/>
  <c r="E2357" i="22"/>
  <c r="E2040" i="22"/>
  <c r="E2154" i="22"/>
  <c r="E2083" i="22"/>
  <c r="E2365" i="22"/>
  <c r="E2170" i="22"/>
  <c r="E2414" i="22"/>
  <c r="E2402" i="22"/>
  <c r="E2073" i="22"/>
  <c r="E2141" i="22"/>
  <c r="E2260" i="22"/>
  <c r="E2132" i="22"/>
  <c r="E1981" i="22"/>
  <c r="E2190" i="22"/>
  <c r="E2164" i="22"/>
  <c r="E2024" i="22"/>
  <c r="E2435" i="22"/>
  <c r="E2428" i="22"/>
  <c r="E2348" i="22"/>
  <c r="E2235" i="22"/>
  <c r="E2100" i="22"/>
  <c r="E1982" i="22"/>
  <c r="E2299" i="22"/>
  <c r="E2126" i="22"/>
  <c r="E2162" i="22"/>
  <c r="E2023" i="22"/>
  <c r="E2394" i="22"/>
  <c r="E2412" i="22"/>
  <c r="E2421" i="22"/>
  <c r="E2454" i="22"/>
  <c r="E2033" i="22"/>
  <c r="E2222" i="22"/>
  <c r="E2322" i="22"/>
  <c r="E2131" i="22"/>
  <c r="E2317" i="22"/>
  <c r="E2125" i="22"/>
  <c r="E2008" i="22"/>
  <c r="E2095" i="22"/>
  <c r="E2273" i="22"/>
  <c r="E2434" i="22"/>
  <c r="E2377" i="22"/>
  <c r="E2196" i="22"/>
  <c r="E1999" i="22"/>
  <c r="E2242" i="22"/>
  <c r="E2084" i="22"/>
  <c r="E2296" i="22"/>
  <c r="E2027" i="22"/>
  <c r="E2449" i="22"/>
  <c r="E2061" i="22"/>
  <c r="E2085" i="22"/>
  <c r="E2425" i="22"/>
  <c r="E2288" i="22"/>
  <c r="E2062" i="22"/>
  <c r="E2000" i="22"/>
  <c r="E2334" i="22"/>
  <c r="E2197" i="22"/>
  <c r="E2423" i="22"/>
  <c r="E2418" i="22"/>
  <c r="E2447" i="22"/>
  <c r="E2290" i="22"/>
  <c r="E2155" i="22"/>
  <c r="E2090" i="22"/>
  <c r="E1989" i="22"/>
  <c r="E2213" i="22"/>
  <c r="E2270" i="22"/>
  <c r="E2072" i="22"/>
  <c r="E2030" i="22"/>
  <c r="E2366" i="22"/>
  <c r="E2259" i="22"/>
  <c r="E2350" i="22"/>
  <c r="E2426" i="22"/>
  <c r="E2220" i="22"/>
  <c r="E2323" i="22"/>
  <c r="E2345" i="22"/>
  <c r="E2231" i="22"/>
  <c r="E2444" i="22"/>
  <c r="E2391" i="22"/>
  <c r="E2035" i="22"/>
  <c r="E2137" i="22"/>
  <c r="E2215" i="22"/>
  <c r="E2225" i="22"/>
  <c r="E2327" i="22"/>
  <c r="E2001" i="22"/>
  <c r="E2165" i="22"/>
  <c r="E2341" i="22"/>
  <c r="E2249" i="22"/>
  <c r="E2312" i="22"/>
  <c r="E2129" i="22"/>
  <c r="E2364" i="22"/>
  <c r="E2185" i="22"/>
  <c r="E2179" i="22"/>
  <c r="E2424" i="22"/>
  <c r="E2224" i="22"/>
  <c r="E2241" i="22"/>
  <c r="E2417" i="22"/>
  <c r="E2308" i="22"/>
  <c r="E2228" i="22"/>
  <c r="E2351" i="22"/>
  <c r="E2390" i="22"/>
  <c r="E2384" i="22"/>
  <c r="E2268" i="22"/>
  <c r="E2202" i="22"/>
  <c r="E2064" i="22"/>
  <c r="E2020" i="22"/>
  <c r="E2255" i="22"/>
  <c r="E2206" i="22"/>
  <c r="E2142" i="22"/>
  <c r="E2037" i="22"/>
  <c r="E2163" i="22"/>
  <c r="E2245" i="22"/>
  <c r="E2413" i="22"/>
  <c r="E2075" i="22"/>
  <c r="R4" i="26" l="1"/>
  <c r="AA7" i="25"/>
  <c r="E16" i="11" s="1"/>
  <c r="Q4" i="26"/>
  <c r="G2" i="23"/>
  <c r="G21" i="11" s="1"/>
  <c r="P25" i="26"/>
  <c r="R22" i="27"/>
  <c r="R21" i="27"/>
  <c r="P24" i="26"/>
  <c r="P22" i="26"/>
  <c r="R19" i="27"/>
  <c r="R20" i="27"/>
  <c r="P23" i="26"/>
  <c r="P21" i="26"/>
  <c r="R18" i="27"/>
  <c r="R14" i="27"/>
  <c r="P17" i="26"/>
  <c r="R17" i="27"/>
  <c r="P20" i="26"/>
  <c r="P19" i="26"/>
  <c r="R16" i="27"/>
  <c r="P18" i="26"/>
  <c r="R15" i="27"/>
  <c r="R9" i="27"/>
  <c r="P12" i="26"/>
  <c r="R10" i="27"/>
  <c r="P13" i="26"/>
  <c r="R11" i="27"/>
  <c r="P14" i="26"/>
  <c r="R12" i="27"/>
  <c r="P15" i="26"/>
  <c r="R8" i="27"/>
  <c r="P11" i="26"/>
  <c r="R7" i="27"/>
  <c r="P10" i="26"/>
  <c r="R6" i="27"/>
  <c r="P9" i="26"/>
  <c r="R5" i="27"/>
  <c r="P8" i="26"/>
  <c r="R4" i="27"/>
  <c r="P7" i="26"/>
  <c r="F16" i="11"/>
  <c r="J4" i="18"/>
  <c r="J5" i="18"/>
  <c r="J6" i="18"/>
  <c r="J7" i="18"/>
  <c r="J8" i="18"/>
  <c r="J9" i="18"/>
  <c r="J10" i="18"/>
  <c r="J11" i="18"/>
  <c r="J12" i="18"/>
  <c r="J13" i="18"/>
  <c r="J14" i="18"/>
  <c r="J15" i="18"/>
  <c r="J16" i="18"/>
  <c r="J17" i="18"/>
  <c r="J18" i="18"/>
  <c r="J19" i="18"/>
  <c r="J20" i="18"/>
  <c r="J21" i="18"/>
  <c r="J22" i="18"/>
  <c r="J23" i="18"/>
  <c r="J24" i="18"/>
  <c r="J25" i="18"/>
  <c r="J26" i="18"/>
  <c r="J27" i="18"/>
  <c r="J28" i="18"/>
  <c r="J29" i="18"/>
  <c r="J30" i="18"/>
  <c r="J31" i="18"/>
  <c r="J32" i="18"/>
  <c r="J33" i="18"/>
  <c r="J34" i="18"/>
  <c r="J35" i="18"/>
  <c r="J36" i="18"/>
  <c r="J37" i="18"/>
  <c r="J38" i="18"/>
  <c r="J39" i="18"/>
  <c r="J40" i="18"/>
  <c r="J41" i="18"/>
  <c r="J42" i="18"/>
  <c r="J43" i="18"/>
  <c r="J44" i="18"/>
  <c r="J45" i="18"/>
  <c r="J46" i="18"/>
  <c r="J47" i="18"/>
  <c r="J48" i="18"/>
  <c r="J49" i="18"/>
  <c r="J50" i="18"/>
  <c r="J51" i="18"/>
  <c r="J52" i="18"/>
  <c r="J53" i="18"/>
  <c r="J54" i="18"/>
  <c r="J55" i="18"/>
  <c r="J56" i="18"/>
  <c r="J57" i="18"/>
  <c r="J58" i="18"/>
  <c r="J59" i="18"/>
  <c r="J60" i="18"/>
  <c r="J61" i="18"/>
  <c r="J62" i="18"/>
  <c r="J63" i="18"/>
  <c r="J64" i="18"/>
  <c r="J65" i="18"/>
  <c r="J66" i="18"/>
  <c r="J3" i="18"/>
  <c r="J5" i="12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4" i="12"/>
  <c r="AS37" i="15"/>
  <c r="AS38" i="15"/>
  <c r="AS39" i="15"/>
  <c r="AS40" i="15"/>
  <c r="AS41" i="15"/>
  <c r="AS42" i="15"/>
  <c r="AS43" i="15"/>
  <c r="AS44" i="15"/>
  <c r="AS45" i="15"/>
  <c r="AS46" i="15"/>
  <c r="AS47" i="15"/>
  <c r="AS48" i="15"/>
  <c r="AS49" i="15"/>
  <c r="AS50" i="15"/>
  <c r="AS51" i="15"/>
  <c r="AS36" i="15"/>
  <c r="AT36" i="15"/>
  <c r="AT37" i="15"/>
  <c r="AT38" i="15"/>
  <c r="AT39" i="15"/>
  <c r="AT40" i="15"/>
  <c r="AT41" i="15"/>
  <c r="AT42" i="15"/>
  <c r="AT43" i="15"/>
  <c r="AT44" i="15"/>
  <c r="AT45" i="15"/>
  <c r="AT46" i="15"/>
  <c r="AT47" i="15"/>
  <c r="AT48" i="15"/>
  <c r="AT49" i="15"/>
  <c r="AT50" i="15"/>
  <c r="AT51" i="15"/>
  <c r="AZ7" i="5"/>
  <c r="C52" i="11" s="1"/>
  <c r="AQ12" i="5"/>
  <c r="AQ14" i="5"/>
  <c r="AQ15" i="5"/>
  <c r="AQ16" i="5"/>
  <c r="AQ17" i="5"/>
  <c r="AQ18" i="5"/>
  <c r="AQ19" i="5"/>
  <c r="AQ21" i="5"/>
  <c r="AQ22" i="5"/>
  <c r="AQ23" i="5"/>
  <c r="AQ24" i="5"/>
  <c r="AQ26" i="5"/>
  <c r="AQ27" i="5"/>
  <c r="AQ28" i="5"/>
  <c r="AQ29" i="5"/>
  <c r="AQ31" i="5"/>
  <c r="AQ32" i="5"/>
  <c r="AQ33" i="5"/>
  <c r="AQ34" i="5"/>
  <c r="AQ36" i="5"/>
  <c r="AQ37" i="5"/>
  <c r="AQ38" i="5"/>
  <c r="AQ39" i="5"/>
  <c r="AQ41" i="5"/>
  <c r="AQ42" i="5"/>
  <c r="AQ43" i="5"/>
  <c r="AQ44" i="5"/>
  <c r="AQ45" i="5"/>
  <c r="AQ46" i="5"/>
  <c r="AQ47" i="5"/>
  <c r="AQ48" i="5"/>
  <c r="AQ49" i="5"/>
  <c r="AQ50" i="5"/>
  <c r="AQ51" i="5"/>
  <c r="AQ52" i="5"/>
  <c r="AQ53" i="5"/>
  <c r="AQ54" i="5"/>
  <c r="AQ56" i="5"/>
  <c r="AQ57" i="5"/>
  <c r="AQ58" i="5"/>
  <c r="AQ59" i="5"/>
  <c r="AQ60" i="5"/>
  <c r="AQ61" i="5"/>
  <c r="AQ63" i="5"/>
  <c r="AQ64" i="5"/>
  <c r="AQ65" i="5"/>
  <c r="AQ66" i="5"/>
  <c r="AQ67" i="5"/>
  <c r="AQ68" i="5"/>
  <c r="AQ69" i="5"/>
  <c r="AQ70" i="5"/>
  <c r="AQ71" i="5"/>
  <c r="AQ72" i="5"/>
  <c r="AQ73" i="5"/>
  <c r="AQ74" i="5"/>
  <c r="AQ11" i="5"/>
  <c r="AG12" i="5"/>
  <c r="AG14" i="5"/>
  <c r="AG15" i="5"/>
  <c r="AG16" i="5"/>
  <c r="AG17" i="5"/>
  <c r="AG18" i="5"/>
  <c r="AG21" i="5"/>
  <c r="AG22" i="5"/>
  <c r="AG23" i="5"/>
  <c r="AG24" i="5"/>
  <c r="AG26" i="5"/>
  <c r="AG27" i="5"/>
  <c r="AG28" i="5"/>
  <c r="AG29" i="5"/>
  <c r="AG31" i="5"/>
  <c r="AG32" i="5"/>
  <c r="AG33" i="5"/>
  <c r="AG34" i="5"/>
  <c r="AG36" i="5"/>
  <c r="AG37" i="5"/>
  <c r="AG39" i="5"/>
  <c r="AG41" i="5"/>
  <c r="AG42" i="5"/>
  <c r="AG43" i="5"/>
  <c r="AG44" i="5"/>
  <c r="AG45" i="5"/>
  <c r="AG46" i="5"/>
  <c r="AG47" i="5"/>
  <c r="AG48" i="5"/>
  <c r="AG49" i="5"/>
  <c r="AG50" i="5"/>
  <c r="AG52" i="5"/>
  <c r="AG53" i="5"/>
  <c r="AG54" i="5"/>
  <c r="AG56" i="5"/>
  <c r="AG57" i="5"/>
  <c r="AG58" i="5"/>
  <c r="AG59" i="5"/>
  <c r="AG60" i="5"/>
  <c r="AG61" i="5"/>
  <c r="AG63" i="5"/>
  <c r="AG64" i="5"/>
  <c r="AG65" i="5"/>
  <c r="AG66" i="5"/>
  <c r="AG67" i="5"/>
  <c r="AG68" i="5"/>
  <c r="AG69" i="5"/>
  <c r="AG70" i="5"/>
  <c r="AG71" i="5"/>
  <c r="AG72" i="5"/>
  <c r="AG73" i="5"/>
  <c r="AG74" i="5"/>
  <c r="AB12" i="5"/>
  <c r="AB14" i="5"/>
  <c r="AB15" i="5"/>
  <c r="AB16" i="5"/>
  <c r="AB17" i="5"/>
  <c r="AB18" i="5"/>
  <c r="AB19" i="5"/>
  <c r="AB21" i="5"/>
  <c r="AB22" i="5"/>
  <c r="AB23" i="5"/>
  <c r="AB24" i="5"/>
  <c r="AB26" i="5"/>
  <c r="AB27" i="5"/>
  <c r="AB28" i="5"/>
  <c r="AB29" i="5"/>
  <c r="AB31" i="5"/>
  <c r="AB32" i="5"/>
  <c r="AB33" i="5"/>
  <c r="AB34" i="5"/>
  <c r="AB36" i="5"/>
  <c r="AB37" i="5"/>
  <c r="AB38" i="5"/>
  <c r="AB39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AB54" i="5"/>
  <c r="AB56" i="5"/>
  <c r="AB57" i="5"/>
  <c r="AB58" i="5"/>
  <c r="AB59" i="5"/>
  <c r="AB60" i="5"/>
  <c r="AB61" i="5"/>
  <c r="AB11" i="5"/>
  <c r="AP7" i="19"/>
  <c r="D52" i="11" s="1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G52" i="5"/>
  <c r="CG53" i="5"/>
  <c r="CG54" i="5"/>
  <c r="CG55" i="5"/>
  <c r="CG56" i="5"/>
  <c r="CG57" i="5"/>
  <c r="CG58" i="5"/>
  <c r="CG59" i="5"/>
  <c r="CG60" i="5"/>
  <c r="CG61" i="5"/>
  <c r="CG62" i="5"/>
  <c r="CG63" i="5"/>
  <c r="CG64" i="5"/>
  <c r="CG65" i="5"/>
  <c r="CG66" i="5"/>
  <c r="CG67" i="5"/>
  <c r="CG68" i="5"/>
  <c r="CG69" i="5"/>
  <c r="CG70" i="5"/>
  <c r="CG71" i="5"/>
  <c r="CG72" i="5"/>
  <c r="CG73" i="5"/>
  <c r="CG74" i="5"/>
  <c r="CG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D34" i="5"/>
  <c r="CD35" i="5"/>
  <c r="CD36" i="5"/>
  <c r="CD37" i="5"/>
  <c r="CD38" i="5"/>
  <c r="CD39" i="5"/>
  <c r="CD40" i="5"/>
  <c r="CD41" i="5"/>
  <c r="CD42" i="5"/>
  <c r="CD43" i="5"/>
  <c r="CD44" i="5"/>
  <c r="CD45" i="5"/>
  <c r="CD46" i="5"/>
  <c r="CD47" i="5"/>
  <c r="CD48" i="5"/>
  <c r="CD49" i="5"/>
  <c r="CD50" i="5"/>
  <c r="CD51" i="5"/>
  <c r="CD52" i="5"/>
  <c r="CD53" i="5"/>
  <c r="CD54" i="5"/>
  <c r="CD55" i="5"/>
  <c r="CD56" i="5"/>
  <c r="CD57" i="5"/>
  <c r="CD58" i="5"/>
  <c r="CD59" i="5"/>
  <c r="CD60" i="5"/>
  <c r="CD61" i="5"/>
  <c r="CD62" i="5"/>
  <c r="CD63" i="5"/>
  <c r="CD64" i="5"/>
  <c r="CD65" i="5"/>
  <c r="CD66" i="5"/>
  <c r="CD67" i="5"/>
  <c r="CD68" i="5"/>
  <c r="CD69" i="5"/>
  <c r="CD70" i="5"/>
  <c r="CD71" i="5"/>
  <c r="CD72" i="5"/>
  <c r="CD73" i="5"/>
  <c r="CD74" i="5"/>
  <c r="CD11" i="5"/>
  <c r="CE12" i="5"/>
  <c r="CF12" i="5"/>
  <c r="CE13" i="5"/>
  <c r="CF13" i="5"/>
  <c r="CE14" i="5"/>
  <c r="CF14" i="5"/>
  <c r="CE15" i="5"/>
  <c r="CF15" i="5"/>
  <c r="CE16" i="5"/>
  <c r="CF16" i="5"/>
  <c r="CE17" i="5"/>
  <c r="CF17" i="5"/>
  <c r="CE18" i="5"/>
  <c r="CF18" i="5"/>
  <c r="CE19" i="5"/>
  <c r="CF19" i="5"/>
  <c r="CE20" i="5"/>
  <c r="CF20" i="5"/>
  <c r="CE21" i="5"/>
  <c r="CF21" i="5"/>
  <c r="CE22" i="5"/>
  <c r="CF22" i="5"/>
  <c r="CE23" i="5"/>
  <c r="CF23" i="5"/>
  <c r="CE24" i="5"/>
  <c r="CF24" i="5"/>
  <c r="CE25" i="5"/>
  <c r="CF25" i="5"/>
  <c r="CE26" i="5"/>
  <c r="CF26" i="5"/>
  <c r="CE27" i="5"/>
  <c r="CF27" i="5"/>
  <c r="CE28" i="5"/>
  <c r="CF28" i="5"/>
  <c r="CE29" i="5"/>
  <c r="CF29" i="5"/>
  <c r="CE30" i="5"/>
  <c r="CF30" i="5"/>
  <c r="CE31" i="5"/>
  <c r="CF31" i="5"/>
  <c r="CE32" i="5"/>
  <c r="CF32" i="5"/>
  <c r="CE33" i="5"/>
  <c r="CF33" i="5"/>
  <c r="CE34" i="5"/>
  <c r="CF34" i="5"/>
  <c r="CE35" i="5"/>
  <c r="CF35" i="5"/>
  <c r="CE36" i="5"/>
  <c r="CF36" i="5"/>
  <c r="CE37" i="5"/>
  <c r="CF37" i="5"/>
  <c r="CE38" i="5"/>
  <c r="CF38" i="5"/>
  <c r="CE39" i="5"/>
  <c r="CF39" i="5"/>
  <c r="CE40" i="5"/>
  <c r="CF40" i="5"/>
  <c r="CE41" i="5"/>
  <c r="CF41" i="5"/>
  <c r="CE42" i="5"/>
  <c r="CF42" i="5"/>
  <c r="CE43" i="5"/>
  <c r="CF43" i="5"/>
  <c r="CE44" i="5"/>
  <c r="CF44" i="5"/>
  <c r="CE45" i="5"/>
  <c r="CF45" i="5"/>
  <c r="CE46" i="5"/>
  <c r="CF46" i="5"/>
  <c r="CE47" i="5"/>
  <c r="CF47" i="5"/>
  <c r="CE48" i="5"/>
  <c r="CF48" i="5"/>
  <c r="CE49" i="5"/>
  <c r="CF49" i="5"/>
  <c r="CE50" i="5"/>
  <c r="CF50" i="5"/>
  <c r="CE51" i="5"/>
  <c r="CF51" i="5"/>
  <c r="CE52" i="5"/>
  <c r="CF52" i="5"/>
  <c r="CE53" i="5"/>
  <c r="CF53" i="5"/>
  <c r="CE54" i="5"/>
  <c r="CF54" i="5"/>
  <c r="CE55" i="5"/>
  <c r="CF55" i="5"/>
  <c r="CE56" i="5"/>
  <c r="CF56" i="5"/>
  <c r="CE57" i="5"/>
  <c r="CF57" i="5"/>
  <c r="CE58" i="5"/>
  <c r="CF58" i="5"/>
  <c r="CE59" i="5"/>
  <c r="CF59" i="5"/>
  <c r="CE60" i="5"/>
  <c r="CF60" i="5"/>
  <c r="CE61" i="5"/>
  <c r="CF61" i="5"/>
  <c r="CE62" i="5"/>
  <c r="CF62" i="5"/>
  <c r="CE63" i="5"/>
  <c r="CF63" i="5"/>
  <c r="CE64" i="5"/>
  <c r="CF64" i="5"/>
  <c r="CE65" i="5"/>
  <c r="CF65" i="5"/>
  <c r="CE66" i="5"/>
  <c r="CF66" i="5"/>
  <c r="CE67" i="5"/>
  <c r="CF67" i="5"/>
  <c r="CE68" i="5"/>
  <c r="CF68" i="5"/>
  <c r="CE69" i="5"/>
  <c r="CF69" i="5"/>
  <c r="CE70" i="5"/>
  <c r="CF70" i="5"/>
  <c r="CE71" i="5"/>
  <c r="CF71" i="5"/>
  <c r="CE72" i="5"/>
  <c r="CF72" i="5"/>
  <c r="CE73" i="5"/>
  <c r="CF73" i="5"/>
  <c r="CE74" i="5"/>
  <c r="CF74" i="5"/>
  <c r="CF11" i="5"/>
  <c r="CE11" i="5"/>
  <c r="E2445" i="22"/>
  <c r="R7" i="15" l="1"/>
  <c r="S7" i="15"/>
  <c r="AF2" i="15"/>
  <c r="T7" i="5"/>
  <c r="P4" i="26"/>
  <c r="I2" i="26" s="1"/>
  <c r="AG7" i="5"/>
  <c r="AD2" i="5" s="1"/>
  <c r="M1" i="5"/>
  <c r="R1" i="27"/>
  <c r="CG7" i="5"/>
  <c r="T49" i="11" s="1"/>
  <c r="CD7" i="5"/>
  <c r="CE7" i="5"/>
  <c r="R49" i="11" s="1"/>
  <c r="CF7" i="5"/>
  <c r="S49" i="11" s="1"/>
  <c r="I28" i="11" l="1"/>
  <c r="BH18" i="19"/>
  <c r="BI18" i="19"/>
  <c r="BJ18" i="19"/>
  <c r="BK18" i="19"/>
  <c r="BL18" i="19"/>
  <c r="BM18" i="19"/>
  <c r="BN18" i="19"/>
  <c r="BO18" i="19"/>
  <c r="BP18" i="19"/>
  <c r="BQ18" i="19"/>
  <c r="BR18" i="19"/>
  <c r="BS18" i="19"/>
  <c r="BT18" i="19"/>
  <c r="BU18" i="19"/>
  <c r="BV18" i="19"/>
  <c r="CB18" i="19"/>
  <c r="BH19" i="19"/>
  <c r="BI19" i="19"/>
  <c r="BJ19" i="19"/>
  <c r="BK19" i="19"/>
  <c r="BL19" i="19"/>
  <c r="BM19" i="19"/>
  <c r="BN19" i="19"/>
  <c r="BO19" i="19"/>
  <c r="BP19" i="19"/>
  <c r="BQ19" i="19"/>
  <c r="BR19" i="19"/>
  <c r="BS19" i="19"/>
  <c r="BT19" i="19"/>
  <c r="BU19" i="19"/>
  <c r="BV19" i="19"/>
  <c r="CB19" i="19"/>
  <c r="BH20" i="19"/>
  <c r="BI20" i="19"/>
  <c r="BJ20" i="19"/>
  <c r="BK20" i="19"/>
  <c r="BL20" i="19"/>
  <c r="BM20" i="19"/>
  <c r="BN20" i="19"/>
  <c r="BO20" i="19"/>
  <c r="BP20" i="19"/>
  <c r="BQ20" i="19"/>
  <c r="BR20" i="19"/>
  <c r="BS20" i="19"/>
  <c r="BT20" i="19"/>
  <c r="BU20" i="19"/>
  <c r="BV20" i="19"/>
  <c r="CB20" i="19"/>
  <c r="BH21" i="19"/>
  <c r="BI21" i="19"/>
  <c r="BJ21" i="19"/>
  <c r="BK21" i="19"/>
  <c r="BL21" i="19"/>
  <c r="BM21" i="19"/>
  <c r="BN21" i="19"/>
  <c r="BO21" i="19"/>
  <c r="BP21" i="19"/>
  <c r="BQ21" i="19"/>
  <c r="BR21" i="19"/>
  <c r="BS21" i="19"/>
  <c r="BT21" i="19"/>
  <c r="BU21" i="19"/>
  <c r="BV21" i="19"/>
  <c r="CB21" i="19"/>
  <c r="BH22" i="19"/>
  <c r="BI22" i="19"/>
  <c r="BJ22" i="19"/>
  <c r="BK22" i="19"/>
  <c r="BL22" i="19"/>
  <c r="BM22" i="19"/>
  <c r="BN22" i="19"/>
  <c r="BO22" i="19"/>
  <c r="BP22" i="19"/>
  <c r="BQ22" i="19"/>
  <c r="BR22" i="19"/>
  <c r="BS22" i="19"/>
  <c r="BT22" i="19"/>
  <c r="BU22" i="19"/>
  <c r="BV22" i="19"/>
  <c r="CB22" i="19"/>
  <c r="BH23" i="19"/>
  <c r="BI23" i="19"/>
  <c r="BJ23" i="19"/>
  <c r="BK23" i="19"/>
  <c r="BL23" i="19"/>
  <c r="BM23" i="19"/>
  <c r="BN23" i="19"/>
  <c r="BO23" i="19"/>
  <c r="BP23" i="19"/>
  <c r="BQ23" i="19"/>
  <c r="BR23" i="19"/>
  <c r="BS23" i="19"/>
  <c r="BT23" i="19"/>
  <c r="BU23" i="19"/>
  <c r="BV23" i="19"/>
  <c r="CB23" i="19"/>
  <c r="BH24" i="19"/>
  <c r="BI24" i="19"/>
  <c r="BJ24" i="19"/>
  <c r="BK24" i="19"/>
  <c r="BL24" i="19"/>
  <c r="BM24" i="19"/>
  <c r="BN24" i="19"/>
  <c r="BO24" i="19"/>
  <c r="BP24" i="19"/>
  <c r="BQ24" i="19"/>
  <c r="BR24" i="19"/>
  <c r="BS24" i="19"/>
  <c r="BT24" i="19"/>
  <c r="BU24" i="19"/>
  <c r="BV24" i="19"/>
  <c r="CB24" i="19"/>
  <c r="BH25" i="19"/>
  <c r="BI25" i="19"/>
  <c r="BJ25" i="19"/>
  <c r="BK25" i="19"/>
  <c r="BL25" i="19"/>
  <c r="BM25" i="19"/>
  <c r="BN25" i="19"/>
  <c r="BO25" i="19"/>
  <c r="BP25" i="19"/>
  <c r="BQ25" i="19"/>
  <c r="BR25" i="19"/>
  <c r="BS25" i="19"/>
  <c r="BT25" i="19"/>
  <c r="BU25" i="19"/>
  <c r="BV25" i="19"/>
  <c r="CB25" i="19"/>
  <c r="BH26" i="19"/>
  <c r="BI26" i="19"/>
  <c r="BJ26" i="19"/>
  <c r="BK26" i="19"/>
  <c r="BL26" i="19"/>
  <c r="BM26" i="19"/>
  <c r="BN26" i="19"/>
  <c r="BO26" i="19"/>
  <c r="BP26" i="19"/>
  <c r="BQ26" i="19"/>
  <c r="BR26" i="19"/>
  <c r="BS26" i="19"/>
  <c r="BT26" i="19"/>
  <c r="BU26" i="19"/>
  <c r="BV26" i="19"/>
  <c r="CB26" i="19"/>
  <c r="BH27" i="19"/>
  <c r="BI27" i="19"/>
  <c r="BJ27" i="19"/>
  <c r="BK27" i="19"/>
  <c r="BL27" i="19"/>
  <c r="BM27" i="19"/>
  <c r="BN27" i="19"/>
  <c r="BO27" i="19"/>
  <c r="BP27" i="19"/>
  <c r="BQ27" i="19"/>
  <c r="BR27" i="19"/>
  <c r="BS27" i="19"/>
  <c r="BT27" i="19"/>
  <c r="BU27" i="19"/>
  <c r="BV27" i="19"/>
  <c r="CB27" i="19"/>
  <c r="BH28" i="19"/>
  <c r="BI28" i="19"/>
  <c r="BJ28" i="19"/>
  <c r="BK28" i="19"/>
  <c r="BL28" i="19"/>
  <c r="BM28" i="19"/>
  <c r="BN28" i="19"/>
  <c r="BO28" i="19"/>
  <c r="BP28" i="19"/>
  <c r="BQ28" i="19"/>
  <c r="BR28" i="19"/>
  <c r="BS28" i="19"/>
  <c r="BT28" i="19"/>
  <c r="BU28" i="19"/>
  <c r="BV28" i="19"/>
  <c r="CB28" i="19"/>
  <c r="CB17" i="19"/>
  <c r="BU17" i="19"/>
  <c r="BT17" i="19"/>
  <c r="BS17" i="19"/>
  <c r="BR17" i="19"/>
  <c r="BQ17" i="19"/>
  <c r="BP17" i="19"/>
  <c r="BO17" i="19"/>
  <c r="BO7" i="19" s="1"/>
  <c r="BN17" i="19"/>
  <c r="BM17" i="19"/>
  <c r="BL17" i="19"/>
  <c r="BK17" i="19"/>
  <c r="BK7" i="19" s="1"/>
  <c r="BJ17" i="19"/>
  <c r="BI17" i="19"/>
  <c r="BH17" i="19"/>
  <c r="BF18" i="19"/>
  <c r="BF19" i="19"/>
  <c r="BF20" i="19"/>
  <c r="BF21" i="19"/>
  <c r="BF22" i="19"/>
  <c r="BF23" i="19"/>
  <c r="BF24" i="19"/>
  <c r="BF25" i="19"/>
  <c r="BF26" i="19"/>
  <c r="BF27" i="19"/>
  <c r="BF28" i="19"/>
  <c r="BF17" i="19"/>
  <c r="AV18" i="19"/>
  <c r="AW18" i="19"/>
  <c r="AX18" i="19"/>
  <c r="AY18" i="19"/>
  <c r="AZ18" i="19"/>
  <c r="BA18" i="19"/>
  <c r="BB18" i="19"/>
  <c r="BC18" i="19"/>
  <c r="AV19" i="19"/>
  <c r="AW19" i="19"/>
  <c r="AX19" i="19"/>
  <c r="AY19" i="19"/>
  <c r="AZ19" i="19"/>
  <c r="BA19" i="19"/>
  <c r="BB19" i="19"/>
  <c r="BC19" i="19"/>
  <c r="AV20" i="19"/>
  <c r="AW20" i="19"/>
  <c r="AX20" i="19"/>
  <c r="AY20" i="19"/>
  <c r="AZ20" i="19"/>
  <c r="BA20" i="19"/>
  <c r="BB20" i="19"/>
  <c r="BC20" i="19"/>
  <c r="AV21" i="19"/>
  <c r="AW21" i="19"/>
  <c r="AX21" i="19"/>
  <c r="AY21" i="19"/>
  <c r="AZ21" i="19"/>
  <c r="BA21" i="19"/>
  <c r="BB21" i="19"/>
  <c r="BC21" i="19"/>
  <c r="AV22" i="19"/>
  <c r="AW22" i="19"/>
  <c r="AX22" i="19"/>
  <c r="AY22" i="19"/>
  <c r="AZ22" i="19"/>
  <c r="BA22" i="19"/>
  <c r="BB22" i="19"/>
  <c r="BC22" i="19"/>
  <c r="AV23" i="19"/>
  <c r="AW23" i="19"/>
  <c r="AX23" i="19"/>
  <c r="AY23" i="19"/>
  <c r="AZ23" i="19"/>
  <c r="BA23" i="19"/>
  <c r="BB23" i="19"/>
  <c r="BC23" i="19"/>
  <c r="AV24" i="19"/>
  <c r="AW24" i="19"/>
  <c r="AX24" i="19"/>
  <c r="AY24" i="19"/>
  <c r="AZ24" i="19"/>
  <c r="BA24" i="19"/>
  <c r="BB24" i="19"/>
  <c r="BC24" i="19"/>
  <c r="AV25" i="19"/>
  <c r="AW25" i="19"/>
  <c r="AX25" i="19"/>
  <c r="AY25" i="19"/>
  <c r="AZ25" i="19"/>
  <c r="BA25" i="19"/>
  <c r="BB25" i="19"/>
  <c r="BC25" i="19"/>
  <c r="AV26" i="19"/>
  <c r="AW26" i="19"/>
  <c r="AX26" i="19"/>
  <c r="AY26" i="19"/>
  <c r="AZ26" i="19"/>
  <c r="BA26" i="19"/>
  <c r="BB26" i="19"/>
  <c r="BC26" i="19"/>
  <c r="AV27" i="19"/>
  <c r="AW27" i="19"/>
  <c r="AX27" i="19"/>
  <c r="AY27" i="19"/>
  <c r="AZ27" i="19"/>
  <c r="BA27" i="19"/>
  <c r="BB27" i="19"/>
  <c r="BC27" i="19"/>
  <c r="AV28" i="19"/>
  <c r="AW28" i="19"/>
  <c r="AX28" i="19"/>
  <c r="AY28" i="19"/>
  <c r="AZ28" i="19"/>
  <c r="BA28" i="19"/>
  <c r="BB28" i="19"/>
  <c r="BC28" i="19"/>
  <c r="BC17" i="19"/>
  <c r="BB17" i="19"/>
  <c r="BA17" i="19"/>
  <c r="AZ17" i="19"/>
  <c r="AW17" i="19"/>
  <c r="AY17" i="19"/>
  <c r="AX17" i="19"/>
  <c r="AV17" i="19"/>
  <c r="AG19" i="19"/>
  <c r="AD17" i="19"/>
  <c r="AC22" i="19"/>
  <c r="AC23" i="19"/>
  <c r="AC24" i="19"/>
  <c r="AC25" i="19"/>
  <c r="AC26" i="19"/>
  <c r="AC27" i="19"/>
  <c r="BP12" i="5"/>
  <c r="BQ12" i="5"/>
  <c r="BR12" i="5"/>
  <c r="BS12" i="5"/>
  <c r="BT12" i="5"/>
  <c r="BU12" i="5"/>
  <c r="BV12" i="5"/>
  <c r="BW12" i="5"/>
  <c r="BX12" i="5"/>
  <c r="BY12" i="5"/>
  <c r="BZ12" i="5"/>
  <c r="CA12" i="5"/>
  <c r="CB12" i="5"/>
  <c r="CC12" i="5"/>
  <c r="CJ12" i="5"/>
  <c r="BP13" i="5"/>
  <c r="BQ13" i="5"/>
  <c r="BR13" i="5"/>
  <c r="BS13" i="5"/>
  <c r="BT13" i="5"/>
  <c r="BU13" i="5"/>
  <c r="BV13" i="5"/>
  <c r="BW13" i="5"/>
  <c r="BX13" i="5"/>
  <c r="BY13" i="5"/>
  <c r="BZ13" i="5"/>
  <c r="CA13" i="5"/>
  <c r="CB13" i="5"/>
  <c r="CC13" i="5"/>
  <c r="CJ13" i="5"/>
  <c r="BP14" i="5"/>
  <c r="BQ14" i="5"/>
  <c r="BR14" i="5"/>
  <c r="BS14" i="5"/>
  <c r="BT14" i="5"/>
  <c r="BU14" i="5"/>
  <c r="BV14" i="5"/>
  <c r="BW14" i="5"/>
  <c r="BX14" i="5"/>
  <c r="BY14" i="5"/>
  <c r="BZ14" i="5"/>
  <c r="CA14" i="5"/>
  <c r="CB14" i="5"/>
  <c r="CC14" i="5"/>
  <c r="CJ14" i="5"/>
  <c r="BP15" i="5"/>
  <c r="BQ15" i="5"/>
  <c r="BR15" i="5"/>
  <c r="BS15" i="5"/>
  <c r="BT15" i="5"/>
  <c r="BU15" i="5"/>
  <c r="BV15" i="5"/>
  <c r="BW15" i="5"/>
  <c r="BX15" i="5"/>
  <c r="BY15" i="5"/>
  <c r="BZ15" i="5"/>
  <c r="CA15" i="5"/>
  <c r="CB15" i="5"/>
  <c r="CC15" i="5"/>
  <c r="CJ15" i="5"/>
  <c r="BP16" i="5"/>
  <c r="BQ16" i="5"/>
  <c r="BR16" i="5"/>
  <c r="BS16" i="5"/>
  <c r="BT16" i="5"/>
  <c r="BU16" i="5"/>
  <c r="BV16" i="5"/>
  <c r="BW16" i="5"/>
  <c r="BX16" i="5"/>
  <c r="BY16" i="5"/>
  <c r="BZ16" i="5"/>
  <c r="CA16" i="5"/>
  <c r="CB16" i="5"/>
  <c r="CC16" i="5"/>
  <c r="CJ16" i="5"/>
  <c r="BP17" i="5"/>
  <c r="BQ17" i="5"/>
  <c r="BR17" i="5"/>
  <c r="BS17" i="5"/>
  <c r="BT17" i="5"/>
  <c r="BU17" i="5"/>
  <c r="BV17" i="5"/>
  <c r="BW17" i="5"/>
  <c r="BX17" i="5"/>
  <c r="BY17" i="5"/>
  <c r="BZ17" i="5"/>
  <c r="CA17" i="5"/>
  <c r="CB17" i="5"/>
  <c r="CC17" i="5"/>
  <c r="CJ17" i="5"/>
  <c r="BP18" i="5"/>
  <c r="BQ18" i="5"/>
  <c r="BR18" i="5"/>
  <c r="BS18" i="5"/>
  <c r="BT18" i="5"/>
  <c r="BU18" i="5"/>
  <c r="BV18" i="5"/>
  <c r="BW18" i="5"/>
  <c r="BX18" i="5"/>
  <c r="BY18" i="5"/>
  <c r="BZ18" i="5"/>
  <c r="CA18" i="5"/>
  <c r="CB18" i="5"/>
  <c r="CC18" i="5"/>
  <c r="CJ18" i="5"/>
  <c r="BP19" i="5"/>
  <c r="BQ19" i="5"/>
  <c r="BR19" i="5"/>
  <c r="BS19" i="5"/>
  <c r="BT19" i="5"/>
  <c r="BU19" i="5"/>
  <c r="BV19" i="5"/>
  <c r="BW19" i="5"/>
  <c r="BX19" i="5"/>
  <c r="BY19" i="5"/>
  <c r="BZ19" i="5"/>
  <c r="CA19" i="5"/>
  <c r="CB19" i="5"/>
  <c r="CC19" i="5"/>
  <c r="CJ19" i="5"/>
  <c r="BP20" i="5"/>
  <c r="BQ20" i="5"/>
  <c r="BR20" i="5"/>
  <c r="BS20" i="5"/>
  <c r="BT20" i="5"/>
  <c r="BU20" i="5"/>
  <c r="BV20" i="5"/>
  <c r="BW20" i="5"/>
  <c r="BX20" i="5"/>
  <c r="BY20" i="5"/>
  <c r="BZ20" i="5"/>
  <c r="CA20" i="5"/>
  <c r="CB20" i="5"/>
  <c r="CC20" i="5"/>
  <c r="CJ20" i="5"/>
  <c r="BP21" i="5"/>
  <c r="BQ21" i="5"/>
  <c r="BR21" i="5"/>
  <c r="BS21" i="5"/>
  <c r="BT21" i="5"/>
  <c r="BU21" i="5"/>
  <c r="BV21" i="5"/>
  <c r="BW21" i="5"/>
  <c r="BX21" i="5"/>
  <c r="BY21" i="5"/>
  <c r="BZ21" i="5"/>
  <c r="CA21" i="5"/>
  <c r="CB21" i="5"/>
  <c r="CC21" i="5"/>
  <c r="CJ21" i="5"/>
  <c r="BP22" i="5"/>
  <c r="BQ22" i="5"/>
  <c r="BR22" i="5"/>
  <c r="BS22" i="5"/>
  <c r="BT22" i="5"/>
  <c r="BU22" i="5"/>
  <c r="BV22" i="5"/>
  <c r="BW22" i="5"/>
  <c r="BX22" i="5"/>
  <c r="BY22" i="5"/>
  <c r="BZ22" i="5"/>
  <c r="CA22" i="5"/>
  <c r="CB22" i="5"/>
  <c r="CC22" i="5"/>
  <c r="CJ22" i="5"/>
  <c r="BP23" i="5"/>
  <c r="BQ23" i="5"/>
  <c r="BR23" i="5"/>
  <c r="BS23" i="5"/>
  <c r="BT23" i="5"/>
  <c r="BU23" i="5"/>
  <c r="BV23" i="5"/>
  <c r="BW23" i="5"/>
  <c r="BX23" i="5"/>
  <c r="BY23" i="5"/>
  <c r="BZ23" i="5"/>
  <c r="CA23" i="5"/>
  <c r="CB23" i="5"/>
  <c r="CC23" i="5"/>
  <c r="CJ23" i="5"/>
  <c r="BP24" i="5"/>
  <c r="BQ24" i="5"/>
  <c r="BR24" i="5"/>
  <c r="BS24" i="5"/>
  <c r="BT24" i="5"/>
  <c r="BU24" i="5"/>
  <c r="BV24" i="5"/>
  <c r="BW24" i="5"/>
  <c r="BX24" i="5"/>
  <c r="BY24" i="5"/>
  <c r="BZ24" i="5"/>
  <c r="CA24" i="5"/>
  <c r="CB24" i="5"/>
  <c r="CC24" i="5"/>
  <c r="CJ24" i="5"/>
  <c r="BP25" i="5"/>
  <c r="BQ25" i="5"/>
  <c r="BR25" i="5"/>
  <c r="BS25" i="5"/>
  <c r="BT25" i="5"/>
  <c r="BU25" i="5"/>
  <c r="BV25" i="5"/>
  <c r="BW25" i="5"/>
  <c r="BX25" i="5"/>
  <c r="BY25" i="5"/>
  <c r="BZ25" i="5"/>
  <c r="CA25" i="5"/>
  <c r="CB25" i="5"/>
  <c r="CC25" i="5"/>
  <c r="CJ25" i="5"/>
  <c r="BP26" i="5"/>
  <c r="BQ26" i="5"/>
  <c r="BR26" i="5"/>
  <c r="BS26" i="5"/>
  <c r="BT26" i="5"/>
  <c r="BU26" i="5"/>
  <c r="BV26" i="5"/>
  <c r="BW26" i="5"/>
  <c r="BX26" i="5"/>
  <c r="BY26" i="5"/>
  <c r="BZ26" i="5"/>
  <c r="CA26" i="5"/>
  <c r="CB26" i="5"/>
  <c r="CC26" i="5"/>
  <c r="CJ26" i="5"/>
  <c r="BP27" i="5"/>
  <c r="BQ27" i="5"/>
  <c r="BR27" i="5"/>
  <c r="BS27" i="5"/>
  <c r="BT27" i="5"/>
  <c r="BU27" i="5"/>
  <c r="BV27" i="5"/>
  <c r="BW27" i="5"/>
  <c r="BX27" i="5"/>
  <c r="BY27" i="5"/>
  <c r="BZ27" i="5"/>
  <c r="CA27" i="5"/>
  <c r="CB27" i="5"/>
  <c r="CC27" i="5"/>
  <c r="CJ27" i="5"/>
  <c r="BP28" i="5"/>
  <c r="BQ28" i="5"/>
  <c r="BR28" i="5"/>
  <c r="BS28" i="5"/>
  <c r="BT28" i="5"/>
  <c r="BU28" i="5"/>
  <c r="BV28" i="5"/>
  <c r="BW28" i="5"/>
  <c r="BX28" i="5"/>
  <c r="BY28" i="5"/>
  <c r="BZ28" i="5"/>
  <c r="CA28" i="5"/>
  <c r="CB28" i="5"/>
  <c r="CC28" i="5"/>
  <c r="CJ28" i="5"/>
  <c r="BP29" i="5"/>
  <c r="BQ29" i="5"/>
  <c r="BR29" i="5"/>
  <c r="BS29" i="5"/>
  <c r="BT29" i="5"/>
  <c r="BU29" i="5"/>
  <c r="BV29" i="5"/>
  <c r="BW29" i="5"/>
  <c r="BX29" i="5"/>
  <c r="BY29" i="5"/>
  <c r="BZ29" i="5"/>
  <c r="CA29" i="5"/>
  <c r="CB29" i="5"/>
  <c r="CC29" i="5"/>
  <c r="CJ29" i="5"/>
  <c r="BP30" i="5"/>
  <c r="BQ30" i="5"/>
  <c r="BR30" i="5"/>
  <c r="BS30" i="5"/>
  <c r="BT30" i="5"/>
  <c r="BU30" i="5"/>
  <c r="BV30" i="5"/>
  <c r="BW30" i="5"/>
  <c r="BX30" i="5"/>
  <c r="BY30" i="5"/>
  <c r="BZ30" i="5"/>
  <c r="CA30" i="5"/>
  <c r="CB30" i="5"/>
  <c r="CC30" i="5"/>
  <c r="CJ30" i="5"/>
  <c r="BP31" i="5"/>
  <c r="BQ31" i="5"/>
  <c r="BR31" i="5"/>
  <c r="BS31" i="5"/>
  <c r="BT31" i="5"/>
  <c r="BU31" i="5"/>
  <c r="BV31" i="5"/>
  <c r="BW31" i="5"/>
  <c r="BX31" i="5"/>
  <c r="BY31" i="5"/>
  <c r="BZ31" i="5"/>
  <c r="CA31" i="5"/>
  <c r="CB31" i="5"/>
  <c r="CC31" i="5"/>
  <c r="CJ31" i="5"/>
  <c r="BP32" i="5"/>
  <c r="BQ32" i="5"/>
  <c r="BR32" i="5"/>
  <c r="BS32" i="5"/>
  <c r="BT32" i="5"/>
  <c r="BU32" i="5"/>
  <c r="BV32" i="5"/>
  <c r="BW32" i="5"/>
  <c r="BX32" i="5"/>
  <c r="BY32" i="5"/>
  <c r="BZ32" i="5"/>
  <c r="CA32" i="5"/>
  <c r="CB32" i="5"/>
  <c r="CC32" i="5"/>
  <c r="CJ32" i="5"/>
  <c r="BP33" i="5"/>
  <c r="BQ33" i="5"/>
  <c r="BR33" i="5"/>
  <c r="BS33" i="5"/>
  <c r="BT33" i="5"/>
  <c r="BU33" i="5"/>
  <c r="BV33" i="5"/>
  <c r="BW33" i="5"/>
  <c r="BX33" i="5"/>
  <c r="BY33" i="5"/>
  <c r="BZ33" i="5"/>
  <c r="CA33" i="5"/>
  <c r="CB33" i="5"/>
  <c r="CC33" i="5"/>
  <c r="CJ33" i="5"/>
  <c r="BP34" i="5"/>
  <c r="BQ34" i="5"/>
  <c r="BR34" i="5"/>
  <c r="BS34" i="5"/>
  <c r="BT34" i="5"/>
  <c r="BU34" i="5"/>
  <c r="BV34" i="5"/>
  <c r="BW34" i="5"/>
  <c r="BX34" i="5"/>
  <c r="BY34" i="5"/>
  <c r="BZ34" i="5"/>
  <c r="CA34" i="5"/>
  <c r="CB34" i="5"/>
  <c r="CC34" i="5"/>
  <c r="CJ34" i="5"/>
  <c r="BP35" i="5"/>
  <c r="BQ35" i="5"/>
  <c r="BR35" i="5"/>
  <c r="BS35" i="5"/>
  <c r="BT35" i="5"/>
  <c r="BU35" i="5"/>
  <c r="BV35" i="5"/>
  <c r="BW35" i="5"/>
  <c r="BX35" i="5"/>
  <c r="BY35" i="5"/>
  <c r="BZ35" i="5"/>
  <c r="CA35" i="5"/>
  <c r="CB35" i="5"/>
  <c r="CC35" i="5"/>
  <c r="CJ35" i="5"/>
  <c r="BP36" i="5"/>
  <c r="BQ36" i="5"/>
  <c r="BR36" i="5"/>
  <c r="BS36" i="5"/>
  <c r="BT36" i="5"/>
  <c r="BU36" i="5"/>
  <c r="BV36" i="5"/>
  <c r="BW36" i="5"/>
  <c r="BX36" i="5"/>
  <c r="BY36" i="5"/>
  <c r="BZ36" i="5"/>
  <c r="CA36" i="5"/>
  <c r="CB36" i="5"/>
  <c r="CC36" i="5"/>
  <c r="CJ36" i="5"/>
  <c r="BP37" i="5"/>
  <c r="BQ37" i="5"/>
  <c r="BR37" i="5"/>
  <c r="BS37" i="5"/>
  <c r="BT37" i="5"/>
  <c r="BU37" i="5"/>
  <c r="BV37" i="5"/>
  <c r="BW37" i="5"/>
  <c r="BX37" i="5"/>
  <c r="BY37" i="5"/>
  <c r="BZ37" i="5"/>
  <c r="CA37" i="5"/>
  <c r="CB37" i="5"/>
  <c r="CC37" i="5"/>
  <c r="CJ37" i="5"/>
  <c r="BP38" i="5"/>
  <c r="BQ38" i="5"/>
  <c r="BR38" i="5"/>
  <c r="BS38" i="5"/>
  <c r="BT38" i="5"/>
  <c r="BU38" i="5"/>
  <c r="BV38" i="5"/>
  <c r="BW38" i="5"/>
  <c r="BX38" i="5"/>
  <c r="BY38" i="5"/>
  <c r="BZ38" i="5"/>
  <c r="CA38" i="5"/>
  <c r="CB38" i="5"/>
  <c r="CC38" i="5"/>
  <c r="CJ38" i="5"/>
  <c r="BP39" i="5"/>
  <c r="BQ39" i="5"/>
  <c r="BR39" i="5"/>
  <c r="BS39" i="5"/>
  <c r="BT39" i="5"/>
  <c r="BU39" i="5"/>
  <c r="BV39" i="5"/>
  <c r="BW39" i="5"/>
  <c r="BX39" i="5"/>
  <c r="BY39" i="5"/>
  <c r="BZ39" i="5"/>
  <c r="CA39" i="5"/>
  <c r="CB39" i="5"/>
  <c r="CC39" i="5"/>
  <c r="CJ39" i="5"/>
  <c r="BP40" i="5"/>
  <c r="BQ40" i="5"/>
  <c r="BR40" i="5"/>
  <c r="BS40" i="5"/>
  <c r="BT40" i="5"/>
  <c r="BU40" i="5"/>
  <c r="BV40" i="5"/>
  <c r="BW40" i="5"/>
  <c r="BX40" i="5"/>
  <c r="BY40" i="5"/>
  <c r="BZ40" i="5"/>
  <c r="CA40" i="5"/>
  <c r="CB40" i="5"/>
  <c r="CC40" i="5"/>
  <c r="CJ40" i="5"/>
  <c r="BP41" i="5"/>
  <c r="BQ41" i="5"/>
  <c r="BR41" i="5"/>
  <c r="BS41" i="5"/>
  <c r="BT41" i="5"/>
  <c r="BU41" i="5"/>
  <c r="BV41" i="5"/>
  <c r="BW41" i="5"/>
  <c r="BX41" i="5"/>
  <c r="BY41" i="5"/>
  <c r="BZ41" i="5"/>
  <c r="CA41" i="5"/>
  <c r="CB41" i="5"/>
  <c r="CC41" i="5"/>
  <c r="CJ41" i="5"/>
  <c r="BP42" i="5"/>
  <c r="BQ42" i="5"/>
  <c r="BR42" i="5"/>
  <c r="BS42" i="5"/>
  <c r="BT42" i="5"/>
  <c r="BU42" i="5"/>
  <c r="BV42" i="5"/>
  <c r="BW42" i="5"/>
  <c r="BX42" i="5"/>
  <c r="BY42" i="5"/>
  <c r="BZ42" i="5"/>
  <c r="CA42" i="5"/>
  <c r="CB42" i="5"/>
  <c r="CC42" i="5"/>
  <c r="CJ42" i="5"/>
  <c r="BP43" i="5"/>
  <c r="BQ43" i="5"/>
  <c r="BR43" i="5"/>
  <c r="BS43" i="5"/>
  <c r="BT43" i="5"/>
  <c r="BU43" i="5"/>
  <c r="BV43" i="5"/>
  <c r="BW43" i="5"/>
  <c r="BX43" i="5"/>
  <c r="BY43" i="5"/>
  <c r="BZ43" i="5"/>
  <c r="CA43" i="5"/>
  <c r="CB43" i="5"/>
  <c r="CC43" i="5"/>
  <c r="CJ43" i="5"/>
  <c r="BP44" i="5"/>
  <c r="BQ44" i="5"/>
  <c r="BR44" i="5"/>
  <c r="BS44" i="5"/>
  <c r="BT44" i="5"/>
  <c r="BU44" i="5"/>
  <c r="BV44" i="5"/>
  <c r="BW44" i="5"/>
  <c r="BX44" i="5"/>
  <c r="BY44" i="5"/>
  <c r="BZ44" i="5"/>
  <c r="CA44" i="5"/>
  <c r="CB44" i="5"/>
  <c r="CC44" i="5"/>
  <c r="CJ44" i="5"/>
  <c r="BP45" i="5"/>
  <c r="BQ45" i="5"/>
  <c r="BR45" i="5"/>
  <c r="BS45" i="5"/>
  <c r="BT45" i="5"/>
  <c r="BU45" i="5"/>
  <c r="BV45" i="5"/>
  <c r="BW45" i="5"/>
  <c r="BX45" i="5"/>
  <c r="BY45" i="5"/>
  <c r="BZ45" i="5"/>
  <c r="CA45" i="5"/>
  <c r="CB45" i="5"/>
  <c r="CC45" i="5"/>
  <c r="CJ45" i="5"/>
  <c r="BP46" i="5"/>
  <c r="BQ46" i="5"/>
  <c r="BR46" i="5"/>
  <c r="BS46" i="5"/>
  <c r="BT46" i="5"/>
  <c r="BU46" i="5"/>
  <c r="BV46" i="5"/>
  <c r="BW46" i="5"/>
  <c r="BX46" i="5"/>
  <c r="BY46" i="5"/>
  <c r="BZ46" i="5"/>
  <c r="CA46" i="5"/>
  <c r="CB46" i="5"/>
  <c r="CC46" i="5"/>
  <c r="CJ46" i="5"/>
  <c r="BP47" i="5"/>
  <c r="BQ47" i="5"/>
  <c r="BR47" i="5"/>
  <c r="BS47" i="5"/>
  <c r="BT47" i="5"/>
  <c r="BU47" i="5"/>
  <c r="BV47" i="5"/>
  <c r="BW47" i="5"/>
  <c r="BX47" i="5"/>
  <c r="BY47" i="5"/>
  <c r="BZ47" i="5"/>
  <c r="CA47" i="5"/>
  <c r="CB47" i="5"/>
  <c r="CC47" i="5"/>
  <c r="CJ47" i="5"/>
  <c r="BP48" i="5"/>
  <c r="BQ48" i="5"/>
  <c r="BR48" i="5"/>
  <c r="BS48" i="5"/>
  <c r="BT48" i="5"/>
  <c r="BU48" i="5"/>
  <c r="BV48" i="5"/>
  <c r="BW48" i="5"/>
  <c r="BX48" i="5"/>
  <c r="BY48" i="5"/>
  <c r="BZ48" i="5"/>
  <c r="CA48" i="5"/>
  <c r="CB48" i="5"/>
  <c r="CC48" i="5"/>
  <c r="CJ48" i="5"/>
  <c r="BP49" i="5"/>
  <c r="BQ49" i="5"/>
  <c r="BR49" i="5"/>
  <c r="BS49" i="5"/>
  <c r="BT49" i="5"/>
  <c r="BU49" i="5"/>
  <c r="BV49" i="5"/>
  <c r="BW49" i="5"/>
  <c r="BX49" i="5"/>
  <c r="BY49" i="5"/>
  <c r="BZ49" i="5"/>
  <c r="CA49" i="5"/>
  <c r="CB49" i="5"/>
  <c r="CC49" i="5"/>
  <c r="CJ49" i="5"/>
  <c r="BP50" i="5"/>
  <c r="BQ50" i="5"/>
  <c r="BR50" i="5"/>
  <c r="BS50" i="5"/>
  <c r="BT50" i="5"/>
  <c r="BU50" i="5"/>
  <c r="BV50" i="5"/>
  <c r="BW50" i="5"/>
  <c r="BX50" i="5"/>
  <c r="BY50" i="5"/>
  <c r="BZ50" i="5"/>
  <c r="CA50" i="5"/>
  <c r="CB50" i="5"/>
  <c r="CC50" i="5"/>
  <c r="CJ50" i="5"/>
  <c r="BP51" i="5"/>
  <c r="BQ51" i="5"/>
  <c r="BR51" i="5"/>
  <c r="BS51" i="5"/>
  <c r="BT51" i="5"/>
  <c r="BU51" i="5"/>
  <c r="BV51" i="5"/>
  <c r="BW51" i="5"/>
  <c r="BX51" i="5"/>
  <c r="BY51" i="5"/>
  <c r="BZ51" i="5"/>
  <c r="CA51" i="5"/>
  <c r="CB51" i="5"/>
  <c r="CC51" i="5"/>
  <c r="CJ51" i="5"/>
  <c r="BP52" i="5"/>
  <c r="BQ52" i="5"/>
  <c r="BR52" i="5"/>
  <c r="BS52" i="5"/>
  <c r="BT52" i="5"/>
  <c r="BU52" i="5"/>
  <c r="BV52" i="5"/>
  <c r="BW52" i="5"/>
  <c r="BX52" i="5"/>
  <c r="BY52" i="5"/>
  <c r="BZ52" i="5"/>
  <c r="CA52" i="5"/>
  <c r="CB52" i="5"/>
  <c r="CC52" i="5"/>
  <c r="CJ52" i="5"/>
  <c r="BP53" i="5"/>
  <c r="BQ53" i="5"/>
  <c r="BR53" i="5"/>
  <c r="BS53" i="5"/>
  <c r="BT53" i="5"/>
  <c r="BU53" i="5"/>
  <c r="BV53" i="5"/>
  <c r="BW53" i="5"/>
  <c r="BX53" i="5"/>
  <c r="BY53" i="5"/>
  <c r="BZ53" i="5"/>
  <c r="CA53" i="5"/>
  <c r="CB53" i="5"/>
  <c r="CC53" i="5"/>
  <c r="CJ53" i="5"/>
  <c r="BP54" i="5"/>
  <c r="BQ54" i="5"/>
  <c r="BR54" i="5"/>
  <c r="BS54" i="5"/>
  <c r="BT54" i="5"/>
  <c r="BU54" i="5"/>
  <c r="BV54" i="5"/>
  <c r="BW54" i="5"/>
  <c r="BX54" i="5"/>
  <c r="BY54" i="5"/>
  <c r="BZ54" i="5"/>
  <c r="CA54" i="5"/>
  <c r="CB54" i="5"/>
  <c r="CC54" i="5"/>
  <c r="CJ54" i="5"/>
  <c r="BP55" i="5"/>
  <c r="BQ55" i="5"/>
  <c r="BR55" i="5"/>
  <c r="BS55" i="5"/>
  <c r="BT55" i="5"/>
  <c r="BU55" i="5"/>
  <c r="BV55" i="5"/>
  <c r="BW55" i="5"/>
  <c r="BX55" i="5"/>
  <c r="BY55" i="5"/>
  <c r="BZ55" i="5"/>
  <c r="CA55" i="5"/>
  <c r="CB55" i="5"/>
  <c r="CC55" i="5"/>
  <c r="CJ55" i="5"/>
  <c r="BP56" i="5"/>
  <c r="BQ56" i="5"/>
  <c r="BR56" i="5"/>
  <c r="BS56" i="5"/>
  <c r="BT56" i="5"/>
  <c r="BU56" i="5"/>
  <c r="BV56" i="5"/>
  <c r="BW56" i="5"/>
  <c r="BX56" i="5"/>
  <c r="BY56" i="5"/>
  <c r="BZ56" i="5"/>
  <c r="CA56" i="5"/>
  <c r="CB56" i="5"/>
  <c r="CC56" i="5"/>
  <c r="CJ56" i="5"/>
  <c r="BP57" i="5"/>
  <c r="BQ57" i="5"/>
  <c r="BR57" i="5"/>
  <c r="BS57" i="5"/>
  <c r="BT57" i="5"/>
  <c r="BU57" i="5"/>
  <c r="BV57" i="5"/>
  <c r="BW57" i="5"/>
  <c r="BX57" i="5"/>
  <c r="BY57" i="5"/>
  <c r="BZ57" i="5"/>
  <c r="CA57" i="5"/>
  <c r="CB57" i="5"/>
  <c r="CC57" i="5"/>
  <c r="CJ57" i="5"/>
  <c r="BP58" i="5"/>
  <c r="BQ58" i="5"/>
  <c r="BR58" i="5"/>
  <c r="BS58" i="5"/>
  <c r="BT58" i="5"/>
  <c r="BU58" i="5"/>
  <c r="BV58" i="5"/>
  <c r="BW58" i="5"/>
  <c r="BX58" i="5"/>
  <c r="BY58" i="5"/>
  <c r="BZ58" i="5"/>
  <c r="CA58" i="5"/>
  <c r="CB58" i="5"/>
  <c r="CC58" i="5"/>
  <c r="CJ58" i="5"/>
  <c r="BP59" i="5"/>
  <c r="BQ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J59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J60" i="5"/>
  <c r="BP61" i="5"/>
  <c r="BQ61" i="5"/>
  <c r="BR61" i="5"/>
  <c r="BS61" i="5"/>
  <c r="BT61" i="5"/>
  <c r="BU61" i="5"/>
  <c r="BV61" i="5"/>
  <c r="BW61" i="5"/>
  <c r="BX61" i="5"/>
  <c r="BY61" i="5"/>
  <c r="BZ61" i="5"/>
  <c r="CA61" i="5"/>
  <c r="CB61" i="5"/>
  <c r="CC61" i="5"/>
  <c r="CJ61" i="5"/>
  <c r="BP62" i="5"/>
  <c r="BQ62" i="5"/>
  <c r="BR62" i="5"/>
  <c r="BS62" i="5"/>
  <c r="BT62" i="5"/>
  <c r="BU62" i="5"/>
  <c r="BV62" i="5"/>
  <c r="BW62" i="5"/>
  <c r="BX62" i="5"/>
  <c r="BY62" i="5"/>
  <c r="BZ62" i="5"/>
  <c r="CA62" i="5"/>
  <c r="CB62" i="5"/>
  <c r="CC62" i="5"/>
  <c r="CJ62" i="5"/>
  <c r="BP63" i="5"/>
  <c r="BQ63" i="5"/>
  <c r="BR63" i="5"/>
  <c r="BS63" i="5"/>
  <c r="BT63" i="5"/>
  <c r="BU63" i="5"/>
  <c r="BV63" i="5"/>
  <c r="BW63" i="5"/>
  <c r="BX63" i="5"/>
  <c r="BY63" i="5"/>
  <c r="BZ63" i="5"/>
  <c r="CA63" i="5"/>
  <c r="CB63" i="5"/>
  <c r="CC63" i="5"/>
  <c r="CJ63" i="5"/>
  <c r="BP64" i="5"/>
  <c r="BQ64" i="5"/>
  <c r="BR64" i="5"/>
  <c r="BS64" i="5"/>
  <c r="BT64" i="5"/>
  <c r="BU64" i="5"/>
  <c r="BV64" i="5"/>
  <c r="BW64" i="5"/>
  <c r="BX64" i="5"/>
  <c r="BY64" i="5"/>
  <c r="BZ64" i="5"/>
  <c r="CA64" i="5"/>
  <c r="CB64" i="5"/>
  <c r="CC64" i="5"/>
  <c r="CJ64" i="5"/>
  <c r="BP65" i="5"/>
  <c r="BQ65" i="5"/>
  <c r="BR65" i="5"/>
  <c r="BS65" i="5"/>
  <c r="BT65" i="5"/>
  <c r="BU65" i="5"/>
  <c r="BV65" i="5"/>
  <c r="BW65" i="5"/>
  <c r="BX65" i="5"/>
  <c r="BY65" i="5"/>
  <c r="BZ65" i="5"/>
  <c r="CA65" i="5"/>
  <c r="CB65" i="5"/>
  <c r="CC65" i="5"/>
  <c r="CJ65" i="5"/>
  <c r="BP66" i="5"/>
  <c r="BQ66" i="5"/>
  <c r="BR66" i="5"/>
  <c r="BS66" i="5"/>
  <c r="BT66" i="5"/>
  <c r="BU66" i="5"/>
  <c r="BV66" i="5"/>
  <c r="BW66" i="5"/>
  <c r="BX66" i="5"/>
  <c r="BY66" i="5"/>
  <c r="BZ66" i="5"/>
  <c r="CA66" i="5"/>
  <c r="CB66" i="5"/>
  <c r="CC66" i="5"/>
  <c r="CJ66" i="5"/>
  <c r="BP67" i="5"/>
  <c r="BQ67" i="5"/>
  <c r="BR67" i="5"/>
  <c r="BS67" i="5"/>
  <c r="BT67" i="5"/>
  <c r="BU67" i="5"/>
  <c r="BV67" i="5"/>
  <c r="BW67" i="5"/>
  <c r="BX67" i="5"/>
  <c r="BY67" i="5"/>
  <c r="BZ67" i="5"/>
  <c r="CA67" i="5"/>
  <c r="CB67" i="5"/>
  <c r="CC67" i="5"/>
  <c r="CJ67" i="5"/>
  <c r="BP68" i="5"/>
  <c r="BQ68" i="5"/>
  <c r="BR68" i="5"/>
  <c r="BS68" i="5"/>
  <c r="BT68" i="5"/>
  <c r="BU68" i="5"/>
  <c r="BV68" i="5"/>
  <c r="BW68" i="5"/>
  <c r="BX68" i="5"/>
  <c r="BY68" i="5"/>
  <c r="BZ68" i="5"/>
  <c r="CA68" i="5"/>
  <c r="CB68" i="5"/>
  <c r="CC68" i="5"/>
  <c r="CJ68" i="5"/>
  <c r="BP69" i="5"/>
  <c r="BQ69" i="5"/>
  <c r="BR69" i="5"/>
  <c r="BS69" i="5"/>
  <c r="BT69" i="5"/>
  <c r="BU69" i="5"/>
  <c r="BV69" i="5"/>
  <c r="BW69" i="5"/>
  <c r="BX69" i="5"/>
  <c r="BY69" i="5"/>
  <c r="BZ69" i="5"/>
  <c r="CA69" i="5"/>
  <c r="CB69" i="5"/>
  <c r="CC69" i="5"/>
  <c r="CJ69" i="5"/>
  <c r="BP70" i="5"/>
  <c r="BQ70" i="5"/>
  <c r="BR70" i="5"/>
  <c r="BS70" i="5"/>
  <c r="BT70" i="5"/>
  <c r="BU70" i="5"/>
  <c r="BV70" i="5"/>
  <c r="BW70" i="5"/>
  <c r="BX70" i="5"/>
  <c r="BY70" i="5"/>
  <c r="BZ70" i="5"/>
  <c r="CA70" i="5"/>
  <c r="CB70" i="5"/>
  <c r="CC70" i="5"/>
  <c r="CJ70" i="5"/>
  <c r="BP71" i="5"/>
  <c r="BQ71" i="5"/>
  <c r="BR71" i="5"/>
  <c r="BS71" i="5"/>
  <c r="BT71" i="5"/>
  <c r="BU71" i="5"/>
  <c r="BV71" i="5"/>
  <c r="BW71" i="5"/>
  <c r="BX71" i="5"/>
  <c r="BY71" i="5"/>
  <c r="BZ71" i="5"/>
  <c r="CA71" i="5"/>
  <c r="CB71" i="5"/>
  <c r="CC71" i="5"/>
  <c r="CJ71" i="5"/>
  <c r="BP72" i="5"/>
  <c r="BQ72" i="5"/>
  <c r="BR72" i="5"/>
  <c r="BS72" i="5"/>
  <c r="BT72" i="5"/>
  <c r="BU72" i="5"/>
  <c r="BV72" i="5"/>
  <c r="BW72" i="5"/>
  <c r="BX72" i="5"/>
  <c r="BY72" i="5"/>
  <c r="BZ72" i="5"/>
  <c r="CA72" i="5"/>
  <c r="CB72" i="5"/>
  <c r="CC72" i="5"/>
  <c r="CJ72" i="5"/>
  <c r="BP73" i="5"/>
  <c r="BQ73" i="5"/>
  <c r="BR73" i="5"/>
  <c r="BS73" i="5"/>
  <c r="BT73" i="5"/>
  <c r="BU73" i="5"/>
  <c r="BV73" i="5"/>
  <c r="BW73" i="5"/>
  <c r="BX73" i="5"/>
  <c r="BY73" i="5"/>
  <c r="BZ73" i="5"/>
  <c r="CA73" i="5"/>
  <c r="CB73" i="5"/>
  <c r="CC73" i="5"/>
  <c r="CJ73" i="5"/>
  <c r="BP74" i="5"/>
  <c r="BQ74" i="5"/>
  <c r="BR74" i="5"/>
  <c r="BS74" i="5"/>
  <c r="BT74" i="5"/>
  <c r="BU74" i="5"/>
  <c r="BV74" i="5"/>
  <c r="BW74" i="5"/>
  <c r="BX74" i="5"/>
  <c r="BY74" i="5"/>
  <c r="BZ74" i="5"/>
  <c r="CA74" i="5"/>
  <c r="CB74" i="5"/>
  <c r="CC74" i="5"/>
  <c r="CJ74" i="5"/>
  <c r="CJ11" i="5"/>
  <c r="CC11" i="5"/>
  <c r="CB11" i="5"/>
  <c r="CA11" i="5"/>
  <c r="BZ11" i="5"/>
  <c r="BY11" i="5"/>
  <c r="BX11" i="5"/>
  <c r="BW11" i="5"/>
  <c r="BV11" i="5"/>
  <c r="BU11" i="5"/>
  <c r="BT11" i="5"/>
  <c r="BS11" i="5"/>
  <c r="BR11" i="5"/>
  <c r="BQ11" i="5"/>
  <c r="BP11" i="5"/>
  <c r="BJ11" i="5"/>
  <c r="BD12" i="5"/>
  <c r="BE12" i="5"/>
  <c r="BF12" i="5"/>
  <c r="BG12" i="5"/>
  <c r="BH12" i="5"/>
  <c r="BI12" i="5"/>
  <c r="BJ12" i="5"/>
  <c r="BK12" i="5"/>
  <c r="BD13" i="5"/>
  <c r="BE13" i="5"/>
  <c r="BF13" i="5"/>
  <c r="BG13" i="5"/>
  <c r="BH13" i="5"/>
  <c r="BI13" i="5"/>
  <c r="BJ13" i="5"/>
  <c r="BK13" i="5"/>
  <c r="BD14" i="5"/>
  <c r="BE14" i="5"/>
  <c r="BF14" i="5"/>
  <c r="BG14" i="5"/>
  <c r="BH14" i="5"/>
  <c r="BI14" i="5"/>
  <c r="BJ14" i="5"/>
  <c r="BK14" i="5"/>
  <c r="BD15" i="5"/>
  <c r="BE15" i="5"/>
  <c r="BF15" i="5"/>
  <c r="BG15" i="5"/>
  <c r="BH15" i="5"/>
  <c r="BI15" i="5"/>
  <c r="BJ15" i="5"/>
  <c r="BK15" i="5"/>
  <c r="BD16" i="5"/>
  <c r="BE16" i="5"/>
  <c r="BF16" i="5"/>
  <c r="BG16" i="5"/>
  <c r="BH16" i="5"/>
  <c r="BI16" i="5"/>
  <c r="BJ16" i="5"/>
  <c r="BK16" i="5"/>
  <c r="BD17" i="5"/>
  <c r="BE17" i="5"/>
  <c r="BF17" i="5"/>
  <c r="BG17" i="5"/>
  <c r="BH17" i="5"/>
  <c r="BI17" i="5"/>
  <c r="BJ17" i="5"/>
  <c r="BK17" i="5"/>
  <c r="BD18" i="5"/>
  <c r="BE18" i="5"/>
  <c r="BF18" i="5"/>
  <c r="BG18" i="5"/>
  <c r="BH18" i="5"/>
  <c r="BI18" i="5"/>
  <c r="BJ18" i="5"/>
  <c r="BK18" i="5"/>
  <c r="BD19" i="5"/>
  <c r="BE19" i="5"/>
  <c r="BF19" i="5"/>
  <c r="BG19" i="5"/>
  <c r="BH19" i="5"/>
  <c r="BI19" i="5"/>
  <c r="BJ19" i="5"/>
  <c r="BK19" i="5"/>
  <c r="BD20" i="5"/>
  <c r="BE20" i="5"/>
  <c r="BF20" i="5"/>
  <c r="BG20" i="5"/>
  <c r="BH20" i="5"/>
  <c r="BI20" i="5"/>
  <c r="BJ20" i="5"/>
  <c r="BK20" i="5"/>
  <c r="BD21" i="5"/>
  <c r="BE21" i="5"/>
  <c r="BF21" i="5"/>
  <c r="BG21" i="5"/>
  <c r="BH21" i="5"/>
  <c r="BI21" i="5"/>
  <c r="BJ21" i="5"/>
  <c r="BK21" i="5"/>
  <c r="BD22" i="5"/>
  <c r="BE22" i="5"/>
  <c r="BF22" i="5"/>
  <c r="BG22" i="5"/>
  <c r="BH22" i="5"/>
  <c r="BI22" i="5"/>
  <c r="BJ22" i="5"/>
  <c r="BK22" i="5"/>
  <c r="BD23" i="5"/>
  <c r="BE23" i="5"/>
  <c r="BF23" i="5"/>
  <c r="BG23" i="5"/>
  <c r="BH23" i="5"/>
  <c r="BI23" i="5"/>
  <c r="BJ23" i="5"/>
  <c r="BK23" i="5"/>
  <c r="BD24" i="5"/>
  <c r="BE24" i="5"/>
  <c r="BF24" i="5"/>
  <c r="BG24" i="5"/>
  <c r="BH24" i="5"/>
  <c r="BI24" i="5"/>
  <c r="BJ24" i="5"/>
  <c r="BK24" i="5"/>
  <c r="BD25" i="5"/>
  <c r="BE25" i="5"/>
  <c r="BF25" i="5"/>
  <c r="BG25" i="5"/>
  <c r="BH25" i="5"/>
  <c r="BI25" i="5"/>
  <c r="BJ25" i="5"/>
  <c r="BK25" i="5"/>
  <c r="BD26" i="5"/>
  <c r="BE26" i="5"/>
  <c r="BF26" i="5"/>
  <c r="BG26" i="5"/>
  <c r="BH26" i="5"/>
  <c r="BI26" i="5"/>
  <c r="BJ26" i="5"/>
  <c r="BK26" i="5"/>
  <c r="BD27" i="5"/>
  <c r="BE27" i="5"/>
  <c r="BF27" i="5"/>
  <c r="BG27" i="5"/>
  <c r="BH27" i="5"/>
  <c r="BI27" i="5"/>
  <c r="BJ27" i="5"/>
  <c r="BK27" i="5"/>
  <c r="BD28" i="5"/>
  <c r="BE28" i="5"/>
  <c r="BF28" i="5"/>
  <c r="BG28" i="5"/>
  <c r="BH28" i="5"/>
  <c r="BI28" i="5"/>
  <c r="BJ28" i="5"/>
  <c r="BK28" i="5"/>
  <c r="BD29" i="5"/>
  <c r="BE29" i="5"/>
  <c r="BF29" i="5"/>
  <c r="BG29" i="5"/>
  <c r="BH29" i="5"/>
  <c r="BI29" i="5"/>
  <c r="BJ29" i="5"/>
  <c r="BK29" i="5"/>
  <c r="BD30" i="5"/>
  <c r="BE30" i="5"/>
  <c r="BF30" i="5"/>
  <c r="BG30" i="5"/>
  <c r="BH30" i="5"/>
  <c r="BI30" i="5"/>
  <c r="BJ30" i="5"/>
  <c r="BK30" i="5"/>
  <c r="BD31" i="5"/>
  <c r="BE31" i="5"/>
  <c r="BF31" i="5"/>
  <c r="BG31" i="5"/>
  <c r="BH31" i="5"/>
  <c r="BI31" i="5"/>
  <c r="BJ31" i="5"/>
  <c r="BK31" i="5"/>
  <c r="BD32" i="5"/>
  <c r="BE32" i="5"/>
  <c r="BF32" i="5"/>
  <c r="BG32" i="5"/>
  <c r="BH32" i="5"/>
  <c r="BI32" i="5"/>
  <c r="BJ32" i="5"/>
  <c r="BK32" i="5"/>
  <c r="BD33" i="5"/>
  <c r="BE33" i="5"/>
  <c r="BF33" i="5"/>
  <c r="BG33" i="5"/>
  <c r="BH33" i="5"/>
  <c r="BI33" i="5"/>
  <c r="BJ33" i="5"/>
  <c r="BK33" i="5"/>
  <c r="BD34" i="5"/>
  <c r="BE34" i="5"/>
  <c r="BF34" i="5"/>
  <c r="BG34" i="5"/>
  <c r="BH34" i="5"/>
  <c r="BI34" i="5"/>
  <c r="BJ34" i="5"/>
  <c r="BK34" i="5"/>
  <c r="BD35" i="5"/>
  <c r="BE35" i="5"/>
  <c r="BF35" i="5"/>
  <c r="BG35" i="5"/>
  <c r="BH35" i="5"/>
  <c r="BI35" i="5"/>
  <c r="BJ35" i="5"/>
  <c r="BK35" i="5"/>
  <c r="BD36" i="5"/>
  <c r="BE36" i="5"/>
  <c r="BF36" i="5"/>
  <c r="BG36" i="5"/>
  <c r="BH36" i="5"/>
  <c r="BI36" i="5"/>
  <c r="BJ36" i="5"/>
  <c r="BK36" i="5"/>
  <c r="BD37" i="5"/>
  <c r="BE37" i="5"/>
  <c r="BF37" i="5"/>
  <c r="BG37" i="5"/>
  <c r="BH37" i="5"/>
  <c r="BI37" i="5"/>
  <c r="BJ37" i="5"/>
  <c r="BK37" i="5"/>
  <c r="BD38" i="5"/>
  <c r="BE38" i="5"/>
  <c r="BF38" i="5"/>
  <c r="BG38" i="5"/>
  <c r="BH38" i="5"/>
  <c r="BI38" i="5"/>
  <c r="BJ38" i="5"/>
  <c r="BK38" i="5"/>
  <c r="BD39" i="5"/>
  <c r="BE39" i="5"/>
  <c r="BF39" i="5"/>
  <c r="BG39" i="5"/>
  <c r="BH39" i="5"/>
  <c r="BI39" i="5"/>
  <c r="BJ39" i="5"/>
  <c r="BK39" i="5"/>
  <c r="BD40" i="5"/>
  <c r="BE40" i="5"/>
  <c r="BF40" i="5"/>
  <c r="BG40" i="5"/>
  <c r="BH40" i="5"/>
  <c r="BI40" i="5"/>
  <c r="BJ40" i="5"/>
  <c r="BK40" i="5"/>
  <c r="BD41" i="5"/>
  <c r="BE41" i="5"/>
  <c r="BF41" i="5"/>
  <c r="BG41" i="5"/>
  <c r="BH41" i="5"/>
  <c r="BI41" i="5"/>
  <c r="BJ41" i="5"/>
  <c r="BK41" i="5"/>
  <c r="BD42" i="5"/>
  <c r="BE42" i="5"/>
  <c r="BF42" i="5"/>
  <c r="BG42" i="5"/>
  <c r="BH42" i="5"/>
  <c r="BI42" i="5"/>
  <c r="BJ42" i="5"/>
  <c r="BK42" i="5"/>
  <c r="BD43" i="5"/>
  <c r="BE43" i="5"/>
  <c r="BF43" i="5"/>
  <c r="BG43" i="5"/>
  <c r="BH43" i="5"/>
  <c r="BI43" i="5"/>
  <c r="BJ43" i="5"/>
  <c r="BK43" i="5"/>
  <c r="BD44" i="5"/>
  <c r="BE44" i="5"/>
  <c r="BF44" i="5"/>
  <c r="BG44" i="5"/>
  <c r="BH44" i="5"/>
  <c r="BI44" i="5"/>
  <c r="BJ44" i="5"/>
  <c r="BK44" i="5"/>
  <c r="BD45" i="5"/>
  <c r="BE45" i="5"/>
  <c r="BF45" i="5"/>
  <c r="BG45" i="5"/>
  <c r="BH45" i="5"/>
  <c r="BI45" i="5"/>
  <c r="BJ45" i="5"/>
  <c r="BK45" i="5"/>
  <c r="BD46" i="5"/>
  <c r="BE46" i="5"/>
  <c r="BF46" i="5"/>
  <c r="BG46" i="5"/>
  <c r="BH46" i="5"/>
  <c r="BI46" i="5"/>
  <c r="BJ46" i="5"/>
  <c r="BK46" i="5"/>
  <c r="BD47" i="5"/>
  <c r="BE47" i="5"/>
  <c r="BF47" i="5"/>
  <c r="BG47" i="5"/>
  <c r="BH47" i="5"/>
  <c r="BI47" i="5"/>
  <c r="BJ47" i="5"/>
  <c r="BK47" i="5"/>
  <c r="BD48" i="5"/>
  <c r="BE48" i="5"/>
  <c r="BF48" i="5"/>
  <c r="BG48" i="5"/>
  <c r="BH48" i="5"/>
  <c r="BI48" i="5"/>
  <c r="BJ48" i="5"/>
  <c r="BK48" i="5"/>
  <c r="BD49" i="5"/>
  <c r="BE49" i="5"/>
  <c r="BF49" i="5"/>
  <c r="BG49" i="5"/>
  <c r="BH49" i="5"/>
  <c r="BI49" i="5"/>
  <c r="BJ49" i="5"/>
  <c r="BK49" i="5"/>
  <c r="BD50" i="5"/>
  <c r="BE50" i="5"/>
  <c r="BF50" i="5"/>
  <c r="BG50" i="5"/>
  <c r="BH50" i="5"/>
  <c r="BI50" i="5"/>
  <c r="BJ50" i="5"/>
  <c r="BK50" i="5"/>
  <c r="BD51" i="5"/>
  <c r="BE51" i="5"/>
  <c r="BF51" i="5"/>
  <c r="BG51" i="5"/>
  <c r="BH51" i="5"/>
  <c r="BI51" i="5"/>
  <c r="BJ51" i="5"/>
  <c r="BK51" i="5"/>
  <c r="BD52" i="5"/>
  <c r="BE52" i="5"/>
  <c r="BF52" i="5"/>
  <c r="BG52" i="5"/>
  <c r="BH52" i="5"/>
  <c r="BI52" i="5"/>
  <c r="BJ52" i="5"/>
  <c r="BK52" i="5"/>
  <c r="BD53" i="5"/>
  <c r="BE53" i="5"/>
  <c r="BF53" i="5"/>
  <c r="BG53" i="5"/>
  <c r="BH53" i="5"/>
  <c r="BI53" i="5"/>
  <c r="BJ53" i="5"/>
  <c r="BK53" i="5"/>
  <c r="BD54" i="5"/>
  <c r="BE54" i="5"/>
  <c r="BF54" i="5"/>
  <c r="BG54" i="5"/>
  <c r="BH54" i="5"/>
  <c r="BI54" i="5"/>
  <c r="BJ54" i="5"/>
  <c r="BK54" i="5"/>
  <c r="BD55" i="5"/>
  <c r="BE55" i="5"/>
  <c r="BF55" i="5"/>
  <c r="BG55" i="5"/>
  <c r="BH55" i="5"/>
  <c r="BI55" i="5"/>
  <c r="BJ55" i="5"/>
  <c r="BK55" i="5"/>
  <c r="BD56" i="5"/>
  <c r="BE56" i="5"/>
  <c r="BF56" i="5"/>
  <c r="BG56" i="5"/>
  <c r="BH56" i="5"/>
  <c r="BI56" i="5"/>
  <c r="BJ56" i="5"/>
  <c r="BK56" i="5"/>
  <c r="BD57" i="5"/>
  <c r="BE57" i="5"/>
  <c r="BF57" i="5"/>
  <c r="BG57" i="5"/>
  <c r="BH57" i="5"/>
  <c r="BI57" i="5"/>
  <c r="BJ57" i="5"/>
  <c r="BK57" i="5"/>
  <c r="BD58" i="5"/>
  <c r="BE58" i="5"/>
  <c r="BF58" i="5"/>
  <c r="BG58" i="5"/>
  <c r="BH58" i="5"/>
  <c r="BI58" i="5"/>
  <c r="BJ58" i="5"/>
  <c r="BK58" i="5"/>
  <c r="BD59" i="5"/>
  <c r="BE59" i="5"/>
  <c r="BF59" i="5"/>
  <c r="BG59" i="5"/>
  <c r="BH59" i="5"/>
  <c r="BI59" i="5"/>
  <c r="BJ59" i="5"/>
  <c r="BK59" i="5"/>
  <c r="BD60" i="5"/>
  <c r="BE60" i="5"/>
  <c r="BF60" i="5"/>
  <c r="BG60" i="5"/>
  <c r="BH60" i="5"/>
  <c r="BI60" i="5"/>
  <c r="BJ60" i="5"/>
  <c r="BK60" i="5"/>
  <c r="BD61" i="5"/>
  <c r="BE61" i="5"/>
  <c r="BF61" i="5"/>
  <c r="BG61" i="5"/>
  <c r="BH61" i="5"/>
  <c r="BI61" i="5"/>
  <c r="BJ61" i="5"/>
  <c r="BK61" i="5"/>
  <c r="BD62" i="5"/>
  <c r="BE62" i="5"/>
  <c r="BF62" i="5"/>
  <c r="BG62" i="5"/>
  <c r="BH62" i="5"/>
  <c r="BI62" i="5"/>
  <c r="BJ62" i="5"/>
  <c r="BK62" i="5"/>
  <c r="BD63" i="5"/>
  <c r="BE63" i="5"/>
  <c r="BF63" i="5"/>
  <c r="BG63" i="5"/>
  <c r="BH63" i="5"/>
  <c r="BI63" i="5"/>
  <c r="BJ63" i="5"/>
  <c r="BK63" i="5"/>
  <c r="BD64" i="5"/>
  <c r="BE64" i="5"/>
  <c r="BF64" i="5"/>
  <c r="BG64" i="5"/>
  <c r="BH64" i="5"/>
  <c r="BI64" i="5"/>
  <c r="BJ64" i="5"/>
  <c r="BK64" i="5"/>
  <c r="BD65" i="5"/>
  <c r="BE65" i="5"/>
  <c r="BF65" i="5"/>
  <c r="BG65" i="5"/>
  <c r="BH65" i="5"/>
  <c r="BI65" i="5"/>
  <c r="BJ65" i="5"/>
  <c r="BK65" i="5"/>
  <c r="BD66" i="5"/>
  <c r="BE66" i="5"/>
  <c r="BF66" i="5"/>
  <c r="BG66" i="5"/>
  <c r="BH66" i="5"/>
  <c r="BI66" i="5"/>
  <c r="BJ66" i="5"/>
  <c r="BK66" i="5"/>
  <c r="BD67" i="5"/>
  <c r="BE67" i="5"/>
  <c r="BF67" i="5"/>
  <c r="BG67" i="5"/>
  <c r="BH67" i="5"/>
  <c r="BI67" i="5"/>
  <c r="BJ67" i="5"/>
  <c r="BK67" i="5"/>
  <c r="BD68" i="5"/>
  <c r="BE68" i="5"/>
  <c r="BF68" i="5"/>
  <c r="BG68" i="5"/>
  <c r="BH68" i="5"/>
  <c r="BI68" i="5"/>
  <c r="BJ68" i="5"/>
  <c r="BK68" i="5"/>
  <c r="BD69" i="5"/>
  <c r="BE69" i="5"/>
  <c r="BF69" i="5"/>
  <c r="BG69" i="5"/>
  <c r="BH69" i="5"/>
  <c r="BI69" i="5"/>
  <c r="BJ69" i="5"/>
  <c r="BK69" i="5"/>
  <c r="BD70" i="5"/>
  <c r="BE70" i="5"/>
  <c r="BF70" i="5"/>
  <c r="BG70" i="5"/>
  <c r="BH70" i="5"/>
  <c r="BI70" i="5"/>
  <c r="BJ70" i="5"/>
  <c r="BK70" i="5"/>
  <c r="BD71" i="5"/>
  <c r="BE71" i="5"/>
  <c r="BF71" i="5"/>
  <c r="BG71" i="5"/>
  <c r="BH71" i="5"/>
  <c r="BI71" i="5"/>
  <c r="BJ71" i="5"/>
  <c r="BK71" i="5"/>
  <c r="BD72" i="5"/>
  <c r="BE72" i="5"/>
  <c r="BF72" i="5"/>
  <c r="BG72" i="5"/>
  <c r="BH72" i="5"/>
  <c r="BI72" i="5"/>
  <c r="BJ72" i="5"/>
  <c r="BK72" i="5"/>
  <c r="BD73" i="5"/>
  <c r="BE73" i="5"/>
  <c r="BF73" i="5"/>
  <c r="BG73" i="5"/>
  <c r="BH73" i="5"/>
  <c r="BI73" i="5"/>
  <c r="BJ73" i="5"/>
  <c r="BK73" i="5"/>
  <c r="BD74" i="5"/>
  <c r="BE74" i="5"/>
  <c r="BF74" i="5"/>
  <c r="BG74" i="5"/>
  <c r="BH74" i="5"/>
  <c r="BI74" i="5"/>
  <c r="BJ74" i="5"/>
  <c r="BK74" i="5"/>
  <c r="BK11" i="5"/>
  <c r="BI11" i="5"/>
  <c r="BH11" i="5"/>
  <c r="BG11" i="5"/>
  <c r="BF11" i="5"/>
  <c r="BE11" i="5"/>
  <c r="BD11" i="5"/>
  <c r="BM12" i="5"/>
  <c r="BN12" i="5"/>
  <c r="BM13" i="5"/>
  <c r="BN13" i="5"/>
  <c r="BM14" i="5"/>
  <c r="BN14" i="5"/>
  <c r="BM15" i="5"/>
  <c r="BN15" i="5"/>
  <c r="BM16" i="5"/>
  <c r="BN16" i="5"/>
  <c r="BM17" i="5"/>
  <c r="BN17" i="5"/>
  <c r="BM18" i="5"/>
  <c r="BN18" i="5"/>
  <c r="BM19" i="5"/>
  <c r="BN19" i="5"/>
  <c r="BM20" i="5"/>
  <c r="BN20" i="5"/>
  <c r="BM21" i="5"/>
  <c r="BN21" i="5"/>
  <c r="BM22" i="5"/>
  <c r="BN22" i="5"/>
  <c r="BM23" i="5"/>
  <c r="BN23" i="5"/>
  <c r="BM24" i="5"/>
  <c r="BN24" i="5"/>
  <c r="BM25" i="5"/>
  <c r="BN25" i="5"/>
  <c r="BM26" i="5"/>
  <c r="BN26" i="5"/>
  <c r="BM27" i="5"/>
  <c r="BN27" i="5"/>
  <c r="BM28" i="5"/>
  <c r="BN28" i="5"/>
  <c r="BM29" i="5"/>
  <c r="BN29" i="5"/>
  <c r="BM30" i="5"/>
  <c r="BN30" i="5"/>
  <c r="BM31" i="5"/>
  <c r="BN31" i="5"/>
  <c r="BM32" i="5"/>
  <c r="BN32" i="5"/>
  <c r="BM33" i="5"/>
  <c r="BN33" i="5"/>
  <c r="BM34" i="5"/>
  <c r="BN34" i="5"/>
  <c r="BM35" i="5"/>
  <c r="BN35" i="5"/>
  <c r="BM36" i="5"/>
  <c r="BN36" i="5"/>
  <c r="BM37" i="5"/>
  <c r="BN37" i="5"/>
  <c r="BM38" i="5"/>
  <c r="BN38" i="5"/>
  <c r="BM39" i="5"/>
  <c r="BN39" i="5"/>
  <c r="BM40" i="5"/>
  <c r="BN40" i="5"/>
  <c r="BM41" i="5"/>
  <c r="BN41" i="5"/>
  <c r="BM42" i="5"/>
  <c r="BN42" i="5"/>
  <c r="BM43" i="5"/>
  <c r="BN43" i="5"/>
  <c r="BM44" i="5"/>
  <c r="BN44" i="5"/>
  <c r="BM45" i="5"/>
  <c r="BN45" i="5"/>
  <c r="BM46" i="5"/>
  <c r="BN46" i="5"/>
  <c r="BM47" i="5"/>
  <c r="BN47" i="5"/>
  <c r="BM48" i="5"/>
  <c r="BN48" i="5"/>
  <c r="BM49" i="5"/>
  <c r="BN49" i="5"/>
  <c r="BM50" i="5"/>
  <c r="BN50" i="5"/>
  <c r="BM51" i="5"/>
  <c r="BN51" i="5"/>
  <c r="BM52" i="5"/>
  <c r="BN52" i="5"/>
  <c r="BM53" i="5"/>
  <c r="BN53" i="5"/>
  <c r="BM54" i="5"/>
  <c r="BN54" i="5"/>
  <c r="BM55" i="5"/>
  <c r="BN55" i="5"/>
  <c r="BM56" i="5"/>
  <c r="BN56" i="5"/>
  <c r="BM57" i="5"/>
  <c r="BN57" i="5"/>
  <c r="BM58" i="5"/>
  <c r="BN58" i="5"/>
  <c r="BM59" i="5"/>
  <c r="BN59" i="5"/>
  <c r="BM60" i="5"/>
  <c r="BN60" i="5"/>
  <c r="BM61" i="5"/>
  <c r="BN61" i="5"/>
  <c r="BM62" i="5"/>
  <c r="BN62" i="5"/>
  <c r="BM63" i="5"/>
  <c r="BN63" i="5"/>
  <c r="BM64" i="5"/>
  <c r="BN64" i="5"/>
  <c r="BM65" i="5"/>
  <c r="BN65" i="5"/>
  <c r="BM66" i="5"/>
  <c r="BN66" i="5"/>
  <c r="BM67" i="5"/>
  <c r="BN67" i="5"/>
  <c r="BM68" i="5"/>
  <c r="BN68" i="5"/>
  <c r="BM69" i="5"/>
  <c r="BN69" i="5"/>
  <c r="BM70" i="5"/>
  <c r="BN70" i="5"/>
  <c r="BM71" i="5"/>
  <c r="BN71" i="5"/>
  <c r="BM72" i="5"/>
  <c r="BN72" i="5"/>
  <c r="BM73" i="5"/>
  <c r="BN73" i="5"/>
  <c r="BM74" i="5"/>
  <c r="BN74" i="5"/>
  <c r="BN11" i="5"/>
  <c r="BM11" i="5"/>
  <c r="AE18" i="19"/>
  <c r="AF18" i="19"/>
  <c r="AG18" i="19"/>
  <c r="AH18" i="19"/>
  <c r="AI18" i="19"/>
  <c r="AJ18" i="19"/>
  <c r="AK18" i="19"/>
  <c r="AL18" i="19"/>
  <c r="AM18" i="19"/>
  <c r="AE19" i="19"/>
  <c r="AF19" i="19"/>
  <c r="AH19" i="19"/>
  <c r="AI19" i="19"/>
  <c r="AJ19" i="19"/>
  <c r="AK19" i="19"/>
  <c r="AL19" i="19"/>
  <c r="AM19" i="19"/>
  <c r="AE20" i="19"/>
  <c r="AF20" i="19"/>
  <c r="AG20" i="19"/>
  <c r="AH20" i="19"/>
  <c r="AI20" i="19"/>
  <c r="AJ20" i="19"/>
  <c r="AK20" i="19"/>
  <c r="AL20" i="19"/>
  <c r="AM20" i="19"/>
  <c r="AE21" i="19"/>
  <c r="AF21" i="19"/>
  <c r="AG21" i="19"/>
  <c r="AH21" i="19"/>
  <c r="AI21" i="19"/>
  <c r="AJ21" i="19"/>
  <c r="AK21" i="19"/>
  <c r="AL21" i="19"/>
  <c r="AM21" i="19"/>
  <c r="AE22" i="19"/>
  <c r="AF22" i="19"/>
  <c r="AG22" i="19"/>
  <c r="AH22" i="19"/>
  <c r="AI22" i="19"/>
  <c r="AJ22" i="19"/>
  <c r="AK22" i="19"/>
  <c r="AL22" i="19"/>
  <c r="AM22" i="19"/>
  <c r="AE23" i="19"/>
  <c r="AF23" i="19"/>
  <c r="AG23" i="19"/>
  <c r="AH23" i="19"/>
  <c r="AI23" i="19"/>
  <c r="AJ23" i="19"/>
  <c r="AK23" i="19"/>
  <c r="AL23" i="19"/>
  <c r="AM23" i="19"/>
  <c r="AE24" i="19"/>
  <c r="AF24" i="19"/>
  <c r="AG24" i="19"/>
  <c r="AH24" i="19"/>
  <c r="AI24" i="19"/>
  <c r="AJ24" i="19"/>
  <c r="AK24" i="19"/>
  <c r="AL24" i="19"/>
  <c r="AM24" i="19"/>
  <c r="AE25" i="19"/>
  <c r="AF25" i="19"/>
  <c r="AG25" i="19"/>
  <c r="AH25" i="19"/>
  <c r="AI25" i="19"/>
  <c r="AJ25" i="19"/>
  <c r="AK25" i="19"/>
  <c r="AL25" i="19"/>
  <c r="AM25" i="19"/>
  <c r="AE26" i="19"/>
  <c r="AF26" i="19"/>
  <c r="AG26" i="19"/>
  <c r="AH26" i="19"/>
  <c r="AI26" i="19"/>
  <c r="AJ26" i="19"/>
  <c r="AK26" i="19"/>
  <c r="AL26" i="19"/>
  <c r="AM26" i="19"/>
  <c r="AE27" i="19"/>
  <c r="AF27" i="19"/>
  <c r="AG27" i="19"/>
  <c r="AH27" i="19"/>
  <c r="AI27" i="19"/>
  <c r="AJ27" i="19"/>
  <c r="AK27" i="19"/>
  <c r="AL27" i="19"/>
  <c r="AM27" i="19"/>
  <c r="AE28" i="19"/>
  <c r="AF28" i="19"/>
  <c r="AG28" i="19"/>
  <c r="AH28" i="19"/>
  <c r="AI28" i="19"/>
  <c r="AJ28" i="19"/>
  <c r="AK28" i="19"/>
  <c r="AL28" i="19"/>
  <c r="AM28" i="19"/>
  <c r="AT7" i="19"/>
  <c r="E55" i="11" s="1"/>
  <c r="AR7" i="19"/>
  <c r="C55" i="11" s="1"/>
  <c r="AQ7" i="19"/>
  <c r="E52" i="11" s="1"/>
  <c r="AL17" i="19"/>
  <c r="AK17" i="19"/>
  <c r="AJ17" i="19"/>
  <c r="AI17" i="19"/>
  <c r="AH17" i="19"/>
  <c r="AG17" i="19"/>
  <c r="AF17" i="19"/>
  <c r="AE17" i="19"/>
  <c r="AD18" i="19"/>
  <c r="AD19" i="19"/>
  <c r="AD20" i="19"/>
  <c r="AD21" i="19"/>
  <c r="AD22" i="19"/>
  <c r="AD23" i="19"/>
  <c r="AD24" i="19"/>
  <c r="AD25" i="19"/>
  <c r="AD26" i="19"/>
  <c r="AD27" i="19"/>
  <c r="AD28" i="19"/>
  <c r="AN37" i="15"/>
  <c r="AO37" i="15"/>
  <c r="AP37" i="15"/>
  <c r="AQ37" i="15"/>
  <c r="AR37" i="15"/>
  <c r="AU37" i="15"/>
  <c r="AV37" i="15"/>
  <c r="AW37" i="15"/>
  <c r="AX37" i="15"/>
  <c r="AY37" i="15"/>
  <c r="AZ37" i="15"/>
  <c r="AN38" i="15"/>
  <c r="AO38" i="15"/>
  <c r="AP38" i="15"/>
  <c r="AQ38" i="15"/>
  <c r="AR38" i="15"/>
  <c r="AU38" i="15"/>
  <c r="AV38" i="15"/>
  <c r="AW38" i="15"/>
  <c r="AX38" i="15"/>
  <c r="AY38" i="15"/>
  <c r="AZ38" i="15"/>
  <c r="AN39" i="15"/>
  <c r="AO39" i="15"/>
  <c r="AP39" i="15"/>
  <c r="AQ39" i="15"/>
  <c r="AR39" i="15"/>
  <c r="AU39" i="15"/>
  <c r="AV39" i="15"/>
  <c r="AW39" i="15"/>
  <c r="AX39" i="15"/>
  <c r="AY39" i="15"/>
  <c r="AZ39" i="15"/>
  <c r="AN40" i="15"/>
  <c r="AO40" i="15"/>
  <c r="AP40" i="15"/>
  <c r="AQ40" i="15"/>
  <c r="AR40" i="15"/>
  <c r="AU40" i="15"/>
  <c r="AV40" i="15"/>
  <c r="AW40" i="15"/>
  <c r="AX40" i="15"/>
  <c r="AY40" i="15"/>
  <c r="AZ40" i="15"/>
  <c r="AN41" i="15"/>
  <c r="AO41" i="15"/>
  <c r="AP41" i="15"/>
  <c r="AQ41" i="15"/>
  <c r="AR41" i="15"/>
  <c r="AU41" i="15"/>
  <c r="AV41" i="15"/>
  <c r="AW41" i="15"/>
  <c r="AX41" i="15"/>
  <c r="AY41" i="15"/>
  <c r="AZ41" i="15"/>
  <c r="AN42" i="15"/>
  <c r="AO42" i="15"/>
  <c r="AP42" i="15"/>
  <c r="AQ42" i="15"/>
  <c r="AR42" i="15"/>
  <c r="AU42" i="15"/>
  <c r="AV42" i="15"/>
  <c r="AW42" i="15"/>
  <c r="AX42" i="15"/>
  <c r="AY42" i="15"/>
  <c r="AZ42" i="15"/>
  <c r="AN43" i="15"/>
  <c r="AO43" i="15"/>
  <c r="AP43" i="15"/>
  <c r="AQ43" i="15"/>
  <c r="AR43" i="15"/>
  <c r="AU43" i="15"/>
  <c r="AV43" i="15"/>
  <c r="AW43" i="15"/>
  <c r="AX43" i="15"/>
  <c r="AY43" i="15"/>
  <c r="AZ43" i="15"/>
  <c r="AN44" i="15"/>
  <c r="AO44" i="15"/>
  <c r="AP44" i="15"/>
  <c r="AQ44" i="15"/>
  <c r="AR44" i="15"/>
  <c r="AU44" i="15"/>
  <c r="AV44" i="15"/>
  <c r="AW44" i="15"/>
  <c r="AX44" i="15"/>
  <c r="AY44" i="15"/>
  <c r="AZ44" i="15"/>
  <c r="AN45" i="15"/>
  <c r="AO45" i="15"/>
  <c r="AP45" i="15"/>
  <c r="AQ45" i="15"/>
  <c r="AR45" i="15"/>
  <c r="AU45" i="15"/>
  <c r="AV45" i="15"/>
  <c r="AW45" i="15"/>
  <c r="AX45" i="15"/>
  <c r="AY45" i="15"/>
  <c r="AZ45" i="15"/>
  <c r="AN46" i="15"/>
  <c r="AO46" i="15"/>
  <c r="AP46" i="15"/>
  <c r="AQ46" i="15"/>
  <c r="AR46" i="15"/>
  <c r="AU46" i="15"/>
  <c r="AV46" i="15"/>
  <c r="AW46" i="15"/>
  <c r="AX46" i="15"/>
  <c r="AY46" i="15"/>
  <c r="AZ46" i="15"/>
  <c r="AN47" i="15"/>
  <c r="AO47" i="15"/>
  <c r="AP47" i="15"/>
  <c r="AQ47" i="15"/>
  <c r="AR47" i="15"/>
  <c r="AU47" i="15"/>
  <c r="AV47" i="15"/>
  <c r="AW47" i="15"/>
  <c r="AX47" i="15"/>
  <c r="AY47" i="15"/>
  <c r="AZ47" i="15"/>
  <c r="AN48" i="15"/>
  <c r="AO48" i="15"/>
  <c r="AP48" i="15"/>
  <c r="AQ48" i="15"/>
  <c r="AR48" i="15"/>
  <c r="AU48" i="15"/>
  <c r="AV48" i="15"/>
  <c r="AW48" i="15"/>
  <c r="AX48" i="15"/>
  <c r="AY48" i="15"/>
  <c r="AZ48" i="15"/>
  <c r="AN49" i="15"/>
  <c r="AO49" i="15"/>
  <c r="AP49" i="15"/>
  <c r="AQ49" i="15"/>
  <c r="AR49" i="15"/>
  <c r="AU49" i="15"/>
  <c r="AV49" i="15"/>
  <c r="AW49" i="15"/>
  <c r="AX49" i="15"/>
  <c r="AY49" i="15"/>
  <c r="AZ49" i="15"/>
  <c r="AN50" i="15"/>
  <c r="AO50" i="15"/>
  <c r="AP50" i="15"/>
  <c r="AQ50" i="15"/>
  <c r="AR50" i="15"/>
  <c r="AU50" i="15"/>
  <c r="AV50" i="15"/>
  <c r="AW50" i="15"/>
  <c r="AX50" i="15"/>
  <c r="AY50" i="15"/>
  <c r="AZ50" i="15"/>
  <c r="AN51" i="15"/>
  <c r="AO51" i="15"/>
  <c r="AP51" i="15"/>
  <c r="AQ51" i="15"/>
  <c r="AR51" i="15"/>
  <c r="AU51" i="15"/>
  <c r="AV51" i="15"/>
  <c r="AW51" i="15"/>
  <c r="AX51" i="15"/>
  <c r="AY51" i="15"/>
  <c r="AZ51" i="15"/>
  <c r="AZ36" i="15"/>
  <c r="Y7" i="15" s="1"/>
  <c r="AY36" i="15"/>
  <c r="X7" i="15" s="1"/>
  <c r="AX36" i="15"/>
  <c r="W7" i="15" s="1"/>
  <c r="AW36" i="15"/>
  <c r="V7" i="15" s="1"/>
  <c r="AV36" i="15"/>
  <c r="U7" i="15" s="1"/>
  <c r="AU36" i="15"/>
  <c r="T7" i="15" s="1"/>
  <c r="AR36" i="15"/>
  <c r="Q7" i="15" s="1"/>
  <c r="AQ36" i="15"/>
  <c r="P7" i="15" s="1"/>
  <c r="AP36" i="15"/>
  <c r="O7" i="15" s="1"/>
  <c r="AO36" i="15"/>
  <c r="AN36" i="15"/>
  <c r="M7" i="15" s="1"/>
  <c r="AM37" i="15"/>
  <c r="AM38" i="15"/>
  <c r="AM39" i="15"/>
  <c r="AM40" i="15"/>
  <c r="AM41" i="15"/>
  <c r="AM42" i="15"/>
  <c r="AM43" i="15"/>
  <c r="AM44" i="15"/>
  <c r="AM45" i="15"/>
  <c r="AM46" i="15"/>
  <c r="AM47" i="15"/>
  <c r="AM48" i="15"/>
  <c r="AM49" i="15"/>
  <c r="AM50" i="15"/>
  <c r="AM51" i="15"/>
  <c r="AM36" i="15"/>
  <c r="L7" i="15" s="1"/>
  <c r="N7" i="15" l="1"/>
  <c r="AD7" i="15" s="1"/>
  <c r="BS7" i="19"/>
  <c r="L7" i="19"/>
  <c r="BI7" i="19"/>
  <c r="M7" i="19"/>
  <c r="N7" i="19"/>
  <c r="P7" i="19"/>
  <c r="Q7" i="19"/>
  <c r="R7" i="19"/>
  <c r="S7" i="19"/>
  <c r="M1" i="20"/>
  <c r="J3" i="19"/>
  <c r="F20" i="11" s="1"/>
  <c r="K7" i="19"/>
  <c r="O7" i="19"/>
  <c r="T7" i="19"/>
  <c r="Q28" i="11" s="1"/>
  <c r="BH7" i="19"/>
  <c r="BP7" i="19"/>
  <c r="BJ7" i="19"/>
  <c r="BR7" i="19"/>
  <c r="BQ7" i="19"/>
  <c r="BL7" i="19"/>
  <c r="BT7" i="19"/>
  <c r="BV7" i="19"/>
  <c r="Q49" i="11" s="1"/>
  <c r="BM7" i="19"/>
  <c r="BU7" i="19"/>
  <c r="BN7" i="19"/>
  <c r="CB7" i="19"/>
  <c r="AW7" i="19"/>
  <c r="D46" i="11" s="1"/>
  <c r="BF7" i="19"/>
  <c r="AV7" i="19"/>
  <c r="C46" i="11" s="1"/>
  <c r="AY7" i="19"/>
  <c r="F46" i="11" s="1"/>
  <c r="BB7" i="19"/>
  <c r="I46" i="11" s="1"/>
  <c r="AZ7" i="19"/>
  <c r="G46" i="11" s="1"/>
  <c r="BC7" i="19"/>
  <c r="J46" i="11" s="1"/>
  <c r="AX7" i="19"/>
  <c r="E46" i="11" s="1"/>
  <c r="BA7" i="19"/>
  <c r="H46" i="11" s="1"/>
  <c r="C40" i="11"/>
  <c r="E40" i="11"/>
  <c r="D40" i="11"/>
  <c r="I40" i="11"/>
  <c r="H40" i="11"/>
  <c r="J40" i="11"/>
  <c r="G40" i="11"/>
  <c r="F40" i="11"/>
  <c r="BU7" i="5"/>
  <c r="BQ7" i="5"/>
  <c r="CC7" i="5"/>
  <c r="BW7" i="5"/>
  <c r="BV7" i="5"/>
  <c r="BG7" i="5"/>
  <c r="F37" i="11" s="1"/>
  <c r="BD7" i="5"/>
  <c r="C37" i="11" s="1"/>
  <c r="BT7" i="5"/>
  <c r="BE7" i="5"/>
  <c r="D37" i="11" s="1"/>
  <c r="BN7" i="5"/>
  <c r="BM7" i="5"/>
  <c r="C31" i="11" s="1"/>
  <c r="BS7" i="5"/>
  <c r="CJ7" i="5"/>
  <c r="CB7" i="5"/>
  <c r="BP7" i="5"/>
  <c r="CA7" i="5"/>
  <c r="BF7" i="5"/>
  <c r="E37" i="11" s="1"/>
  <c r="BH7" i="5"/>
  <c r="G37" i="11" s="1"/>
  <c r="BX7" i="5"/>
  <c r="BI7" i="5"/>
  <c r="H37" i="11" s="1"/>
  <c r="BY7" i="5"/>
  <c r="BK7" i="5"/>
  <c r="J37" i="11" s="1"/>
  <c r="BZ7" i="5"/>
  <c r="BJ7" i="5"/>
  <c r="I37" i="11" s="1"/>
  <c r="BR7" i="5"/>
  <c r="AL12" i="5"/>
  <c r="AM12" i="5"/>
  <c r="AN12" i="5"/>
  <c r="AO12" i="5"/>
  <c r="AP12" i="5"/>
  <c r="AR12" i="5"/>
  <c r="AS12" i="5"/>
  <c r="AT12" i="5"/>
  <c r="AU12" i="5"/>
  <c r="AV12" i="5"/>
  <c r="AW12" i="5"/>
  <c r="AX12" i="5"/>
  <c r="AL14" i="5"/>
  <c r="AM14" i="5"/>
  <c r="AN14" i="5"/>
  <c r="AO14" i="5"/>
  <c r="AP14" i="5"/>
  <c r="AR14" i="5"/>
  <c r="AS14" i="5"/>
  <c r="AT14" i="5"/>
  <c r="AU14" i="5"/>
  <c r="AV14" i="5"/>
  <c r="AW14" i="5"/>
  <c r="AX14" i="5"/>
  <c r="AL15" i="5"/>
  <c r="AM15" i="5"/>
  <c r="AN15" i="5"/>
  <c r="AO15" i="5"/>
  <c r="AP15" i="5"/>
  <c r="AR15" i="5"/>
  <c r="AS15" i="5"/>
  <c r="AT15" i="5"/>
  <c r="AU15" i="5"/>
  <c r="AV15" i="5"/>
  <c r="AW15" i="5"/>
  <c r="AX15" i="5"/>
  <c r="AL16" i="5"/>
  <c r="AM16" i="5"/>
  <c r="AN16" i="5"/>
  <c r="AO16" i="5"/>
  <c r="AP16" i="5"/>
  <c r="AR16" i="5"/>
  <c r="AS16" i="5"/>
  <c r="AT16" i="5"/>
  <c r="AU16" i="5"/>
  <c r="AV16" i="5"/>
  <c r="AW16" i="5"/>
  <c r="AX16" i="5"/>
  <c r="AL17" i="5"/>
  <c r="AM17" i="5"/>
  <c r="AN17" i="5"/>
  <c r="AO17" i="5"/>
  <c r="AP17" i="5"/>
  <c r="AR17" i="5"/>
  <c r="AS17" i="5"/>
  <c r="AT17" i="5"/>
  <c r="AU17" i="5"/>
  <c r="AV17" i="5"/>
  <c r="AW17" i="5"/>
  <c r="AX17" i="5"/>
  <c r="AL18" i="5"/>
  <c r="AM18" i="5"/>
  <c r="AN18" i="5"/>
  <c r="AO18" i="5"/>
  <c r="AP18" i="5"/>
  <c r="AR18" i="5"/>
  <c r="AS18" i="5"/>
  <c r="AT18" i="5"/>
  <c r="AU18" i="5"/>
  <c r="AV18" i="5"/>
  <c r="AW18" i="5"/>
  <c r="AX18" i="5"/>
  <c r="AL19" i="5"/>
  <c r="AM19" i="5"/>
  <c r="AN19" i="5"/>
  <c r="AO19" i="5"/>
  <c r="AP19" i="5"/>
  <c r="AR19" i="5"/>
  <c r="AS19" i="5"/>
  <c r="AT19" i="5"/>
  <c r="AU19" i="5"/>
  <c r="AV19" i="5"/>
  <c r="AW19" i="5"/>
  <c r="AX19" i="5"/>
  <c r="AL21" i="5"/>
  <c r="AM21" i="5"/>
  <c r="AN21" i="5"/>
  <c r="AO21" i="5"/>
  <c r="AP21" i="5"/>
  <c r="AR21" i="5"/>
  <c r="AS21" i="5"/>
  <c r="AT21" i="5"/>
  <c r="AU21" i="5"/>
  <c r="AV21" i="5"/>
  <c r="AW21" i="5"/>
  <c r="AX21" i="5"/>
  <c r="AL22" i="5"/>
  <c r="AM22" i="5"/>
  <c r="AN22" i="5"/>
  <c r="AO22" i="5"/>
  <c r="AP22" i="5"/>
  <c r="AR22" i="5"/>
  <c r="AS22" i="5"/>
  <c r="AT22" i="5"/>
  <c r="AU22" i="5"/>
  <c r="AV22" i="5"/>
  <c r="AW22" i="5"/>
  <c r="AX22" i="5"/>
  <c r="AL23" i="5"/>
  <c r="AM23" i="5"/>
  <c r="AN23" i="5"/>
  <c r="AO23" i="5"/>
  <c r="AP23" i="5"/>
  <c r="AR23" i="5"/>
  <c r="AS23" i="5"/>
  <c r="AT23" i="5"/>
  <c r="AU23" i="5"/>
  <c r="AV23" i="5"/>
  <c r="AW23" i="5"/>
  <c r="AX23" i="5"/>
  <c r="AL24" i="5"/>
  <c r="AM24" i="5"/>
  <c r="AN24" i="5"/>
  <c r="AO24" i="5"/>
  <c r="AP24" i="5"/>
  <c r="AR24" i="5"/>
  <c r="AS24" i="5"/>
  <c r="AT24" i="5"/>
  <c r="AU24" i="5"/>
  <c r="AV24" i="5"/>
  <c r="AW24" i="5"/>
  <c r="AX24" i="5"/>
  <c r="AL26" i="5"/>
  <c r="AM26" i="5"/>
  <c r="AN26" i="5"/>
  <c r="AO26" i="5"/>
  <c r="AP26" i="5"/>
  <c r="AR26" i="5"/>
  <c r="AS26" i="5"/>
  <c r="AT26" i="5"/>
  <c r="AU26" i="5"/>
  <c r="AV26" i="5"/>
  <c r="AW26" i="5"/>
  <c r="AX26" i="5"/>
  <c r="AL27" i="5"/>
  <c r="AM27" i="5"/>
  <c r="AN27" i="5"/>
  <c r="AO27" i="5"/>
  <c r="AP27" i="5"/>
  <c r="AR27" i="5"/>
  <c r="AS27" i="5"/>
  <c r="AT27" i="5"/>
  <c r="AU27" i="5"/>
  <c r="AV27" i="5"/>
  <c r="AW27" i="5"/>
  <c r="AX27" i="5"/>
  <c r="AL28" i="5"/>
  <c r="AM28" i="5"/>
  <c r="AN28" i="5"/>
  <c r="AO28" i="5"/>
  <c r="AP28" i="5"/>
  <c r="AR28" i="5"/>
  <c r="AS28" i="5"/>
  <c r="AT28" i="5"/>
  <c r="AU28" i="5"/>
  <c r="AV28" i="5"/>
  <c r="AW28" i="5"/>
  <c r="AX28" i="5"/>
  <c r="AL29" i="5"/>
  <c r="AM29" i="5"/>
  <c r="AN29" i="5"/>
  <c r="AO29" i="5"/>
  <c r="AP29" i="5"/>
  <c r="AR29" i="5"/>
  <c r="AS29" i="5"/>
  <c r="AT29" i="5"/>
  <c r="AU29" i="5"/>
  <c r="AV29" i="5"/>
  <c r="AW29" i="5"/>
  <c r="AX29" i="5"/>
  <c r="AL31" i="5"/>
  <c r="AM31" i="5"/>
  <c r="AN31" i="5"/>
  <c r="AO31" i="5"/>
  <c r="AP31" i="5"/>
  <c r="AR31" i="5"/>
  <c r="AS31" i="5"/>
  <c r="AT31" i="5"/>
  <c r="AU31" i="5"/>
  <c r="AV31" i="5"/>
  <c r="AW31" i="5"/>
  <c r="AX31" i="5"/>
  <c r="AL32" i="5"/>
  <c r="AM32" i="5"/>
  <c r="AN32" i="5"/>
  <c r="AO32" i="5"/>
  <c r="AP32" i="5"/>
  <c r="AR32" i="5"/>
  <c r="AS32" i="5"/>
  <c r="AT32" i="5"/>
  <c r="AU32" i="5"/>
  <c r="AV32" i="5"/>
  <c r="AW32" i="5"/>
  <c r="AX32" i="5"/>
  <c r="AL33" i="5"/>
  <c r="AM33" i="5"/>
  <c r="AN33" i="5"/>
  <c r="AO33" i="5"/>
  <c r="AP33" i="5"/>
  <c r="AR33" i="5"/>
  <c r="AS33" i="5"/>
  <c r="AT33" i="5"/>
  <c r="AU33" i="5"/>
  <c r="AV33" i="5"/>
  <c r="AW33" i="5"/>
  <c r="AX33" i="5"/>
  <c r="AL34" i="5"/>
  <c r="AM34" i="5"/>
  <c r="AN34" i="5"/>
  <c r="AO34" i="5"/>
  <c r="AP34" i="5"/>
  <c r="AR34" i="5"/>
  <c r="AS34" i="5"/>
  <c r="AT34" i="5"/>
  <c r="AU34" i="5"/>
  <c r="AV34" i="5"/>
  <c r="AW34" i="5"/>
  <c r="AX34" i="5"/>
  <c r="AL36" i="5"/>
  <c r="AM36" i="5"/>
  <c r="AN36" i="5"/>
  <c r="AO36" i="5"/>
  <c r="AP36" i="5"/>
  <c r="AR36" i="5"/>
  <c r="AS36" i="5"/>
  <c r="AT36" i="5"/>
  <c r="AU36" i="5"/>
  <c r="AV36" i="5"/>
  <c r="AW36" i="5"/>
  <c r="AX36" i="5"/>
  <c r="AL37" i="5"/>
  <c r="AM37" i="5"/>
  <c r="AN37" i="5"/>
  <c r="AO37" i="5"/>
  <c r="AP37" i="5"/>
  <c r="AR37" i="5"/>
  <c r="AS37" i="5"/>
  <c r="AT37" i="5"/>
  <c r="AU37" i="5"/>
  <c r="AV37" i="5"/>
  <c r="AW37" i="5"/>
  <c r="AX37" i="5"/>
  <c r="AL38" i="5"/>
  <c r="AM38" i="5"/>
  <c r="AN38" i="5"/>
  <c r="AO38" i="5"/>
  <c r="AP38" i="5"/>
  <c r="AR38" i="5"/>
  <c r="AS38" i="5"/>
  <c r="AT38" i="5"/>
  <c r="AU38" i="5"/>
  <c r="AV38" i="5"/>
  <c r="AW38" i="5"/>
  <c r="AX38" i="5"/>
  <c r="AL39" i="5"/>
  <c r="AM39" i="5"/>
  <c r="AN39" i="5"/>
  <c r="AO39" i="5"/>
  <c r="AP39" i="5"/>
  <c r="AR39" i="5"/>
  <c r="AS39" i="5"/>
  <c r="AT39" i="5"/>
  <c r="AU39" i="5"/>
  <c r="AV39" i="5"/>
  <c r="AW39" i="5"/>
  <c r="AX39" i="5"/>
  <c r="AL41" i="5"/>
  <c r="AM41" i="5"/>
  <c r="AN41" i="5"/>
  <c r="AO41" i="5"/>
  <c r="AP41" i="5"/>
  <c r="AR41" i="5"/>
  <c r="AS41" i="5"/>
  <c r="AT41" i="5"/>
  <c r="AU41" i="5"/>
  <c r="AV41" i="5"/>
  <c r="AW41" i="5"/>
  <c r="AX41" i="5"/>
  <c r="AL42" i="5"/>
  <c r="AM42" i="5"/>
  <c r="AN42" i="5"/>
  <c r="AO42" i="5"/>
  <c r="AP42" i="5"/>
  <c r="AR42" i="5"/>
  <c r="AS42" i="5"/>
  <c r="AT42" i="5"/>
  <c r="AU42" i="5"/>
  <c r="AV42" i="5"/>
  <c r="AW42" i="5"/>
  <c r="AX42" i="5"/>
  <c r="AL43" i="5"/>
  <c r="AM43" i="5"/>
  <c r="AN43" i="5"/>
  <c r="AO43" i="5"/>
  <c r="AP43" i="5"/>
  <c r="AR43" i="5"/>
  <c r="AS43" i="5"/>
  <c r="AT43" i="5"/>
  <c r="AU43" i="5"/>
  <c r="AV43" i="5"/>
  <c r="AW43" i="5"/>
  <c r="AX43" i="5"/>
  <c r="AL44" i="5"/>
  <c r="AM44" i="5"/>
  <c r="AN44" i="5"/>
  <c r="AO44" i="5"/>
  <c r="AP44" i="5"/>
  <c r="AR44" i="5"/>
  <c r="AS44" i="5"/>
  <c r="AT44" i="5"/>
  <c r="AU44" i="5"/>
  <c r="AV44" i="5"/>
  <c r="AW44" i="5"/>
  <c r="AX44" i="5"/>
  <c r="AL45" i="5"/>
  <c r="AM45" i="5"/>
  <c r="AN45" i="5"/>
  <c r="AO45" i="5"/>
  <c r="AP45" i="5"/>
  <c r="AR45" i="5"/>
  <c r="AS45" i="5"/>
  <c r="AT45" i="5"/>
  <c r="AU45" i="5"/>
  <c r="AV45" i="5"/>
  <c r="AW45" i="5"/>
  <c r="AX45" i="5"/>
  <c r="AL46" i="5"/>
  <c r="AM46" i="5"/>
  <c r="AN46" i="5"/>
  <c r="AO46" i="5"/>
  <c r="AP46" i="5"/>
  <c r="AR46" i="5"/>
  <c r="AS46" i="5"/>
  <c r="AT46" i="5"/>
  <c r="AU46" i="5"/>
  <c r="AV46" i="5"/>
  <c r="AW46" i="5"/>
  <c r="AX46" i="5"/>
  <c r="AL47" i="5"/>
  <c r="AM47" i="5"/>
  <c r="AN47" i="5"/>
  <c r="AO47" i="5"/>
  <c r="AP47" i="5"/>
  <c r="AR47" i="5"/>
  <c r="AS47" i="5"/>
  <c r="AT47" i="5"/>
  <c r="AU47" i="5"/>
  <c r="AV47" i="5"/>
  <c r="AW47" i="5"/>
  <c r="AX47" i="5"/>
  <c r="AL48" i="5"/>
  <c r="AM48" i="5"/>
  <c r="AN48" i="5"/>
  <c r="AO48" i="5"/>
  <c r="AP48" i="5"/>
  <c r="AR48" i="5"/>
  <c r="AS48" i="5"/>
  <c r="AT48" i="5"/>
  <c r="AU48" i="5"/>
  <c r="AV48" i="5"/>
  <c r="AW48" i="5"/>
  <c r="AX48" i="5"/>
  <c r="AL49" i="5"/>
  <c r="AM49" i="5"/>
  <c r="AN49" i="5"/>
  <c r="AO49" i="5"/>
  <c r="AP49" i="5"/>
  <c r="AR49" i="5"/>
  <c r="AS49" i="5"/>
  <c r="AT49" i="5"/>
  <c r="AU49" i="5"/>
  <c r="AV49" i="5"/>
  <c r="AW49" i="5"/>
  <c r="AX49" i="5"/>
  <c r="AL50" i="5"/>
  <c r="AM50" i="5"/>
  <c r="AN50" i="5"/>
  <c r="AO50" i="5"/>
  <c r="AP50" i="5"/>
  <c r="AR50" i="5"/>
  <c r="AS50" i="5"/>
  <c r="AT50" i="5"/>
  <c r="AU50" i="5"/>
  <c r="AV50" i="5"/>
  <c r="AW50" i="5"/>
  <c r="AX50" i="5"/>
  <c r="AL51" i="5"/>
  <c r="AM51" i="5"/>
  <c r="AN51" i="5"/>
  <c r="AO51" i="5"/>
  <c r="AP51" i="5"/>
  <c r="AR51" i="5"/>
  <c r="AS51" i="5"/>
  <c r="AT51" i="5"/>
  <c r="AU51" i="5"/>
  <c r="AV51" i="5"/>
  <c r="AW51" i="5"/>
  <c r="AX51" i="5"/>
  <c r="AL52" i="5"/>
  <c r="AM52" i="5"/>
  <c r="AN52" i="5"/>
  <c r="AO52" i="5"/>
  <c r="AP52" i="5"/>
  <c r="AR52" i="5"/>
  <c r="AS52" i="5"/>
  <c r="AT52" i="5"/>
  <c r="AU52" i="5"/>
  <c r="AV52" i="5"/>
  <c r="AW52" i="5"/>
  <c r="AX52" i="5"/>
  <c r="AL53" i="5"/>
  <c r="AM53" i="5"/>
  <c r="AN53" i="5"/>
  <c r="AO53" i="5"/>
  <c r="AP53" i="5"/>
  <c r="AR53" i="5"/>
  <c r="AS53" i="5"/>
  <c r="AT53" i="5"/>
  <c r="AU53" i="5"/>
  <c r="AV53" i="5"/>
  <c r="AW53" i="5"/>
  <c r="AX53" i="5"/>
  <c r="AL54" i="5"/>
  <c r="AM54" i="5"/>
  <c r="AN54" i="5"/>
  <c r="AO54" i="5"/>
  <c r="AP54" i="5"/>
  <c r="AR54" i="5"/>
  <c r="AS54" i="5"/>
  <c r="AT54" i="5"/>
  <c r="AU54" i="5"/>
  <c r="AV54" i="5"/>
  <c r="AW54" i="5"/>
  <c r="AX54" i="5"/>
  <c r="AL56" i="5"/>
  <c r="AM56" i="5"/>
  <c r="AN56" i="5"/>
  <c r="AO56" i="5"/>
  <c r="AP56" i="5"/>
  <c r="AR56" i="5"/>
  <c r="AS56" i="5"/>
  <c r="AT56" i="5"/>
  <c r="AU56" i="5"/>
  <c r="AV56" i="5"/>
  <c r="AW56" i="5"/>
  <c r="AX56" i="5"/>
  <c r="AL57" i="5"/>
  <c r="AM57" i="5"/>
  <c r="AN57" i="5"/>
  <c r="AO57" i="5"/>
  <c r="AP57" i="5"/>
  <c r="AR57" i="5"/>
  <c r="AS57" i="5"/>
  <c r="AT57" i="5"/>
  <c r="AU57" i="5"/>
  <c r="AV57" i="5"/>
  <c r="AW57" i="5"/>
  <c r="AX57" i="5"/>
  <c r="AL58" i="5"/>
  <c r="AM58" i="5"/>
  <c r="AN58" i="5"/>
  <c r="AO58" i="5"/>
  <c r="AP58" i="5"/>
  <c r="AR58" i="5"/>
  <c r="AS58" i="5"/>
  <c r="AT58" i="5"/>
  <c r="AU58" i="5"/>
  <c r="AV58" i="5"/>
  <c r="AW58" i="5"/>
  <c r="AX58" i="5"/>
  <c r="AL59" i="5"/>
  <c r="AM59" i="5"/>
  <c r="AN59" i="5"/>
  <c r="AO59" i="5"/>
  <c r="AP59" i="5"/>
  <c r="AR59" i="5"/>
  <c r="AS59" i="5"/>
  <c r="AT59" i="5"/>
  <c r="AU59" i="5"/>
  <c r="AV59" i="5"/>
  <c r="AW59" i="5"/>
  <c r="AX59" i="5"/>
  <c r="AL60" i="5"/>
  <c r="AM60" i="5"/>
  <c r="AN60" i="5"/>
  <c r="AO60" i="5"/>
  <c r="AP60" i="5"/>
  <c r="AR60" i="5"/>
  <c r="AS60" i="5"/>
  <c r="AT60" i="5"/>
  <c r="AU60" i="5"/>
  <c r="AV60" i="5"/>
  <c r="AW60" i="5"/>
  <c r="AX60" i="5"/>
  <c r="AL61" i="5"/>
  <c r="AM61" i="5"/>
  <c r="AN61" i="5"/>
  <c r="AO61" i="5"/>
  <c r="AP61" i="5"/>
  <c r="AR61" i="5"/>
  <c r="AS61" i="5"/>
  <c r="AT61" i="5"/>
  <c r="AU61" i="5"/>
  <c r="AV61" i="5"/>
  <c r="AW61" i="5"/>
  <c r="AX61" i="5"/>
  <c r="AL63" i="5"/>
  <c r="AM63" i="5"/>
  <c r="AN63" i="5"/>
  <c r="AO63" i="5"/>
  <c r="AP63" i="5"/>
  <c r="AR63" i="5"/>
  <c r="AS63" i="5"/>
  <c r="AT63" i="5"/>
  <c r="AU63" i="5"/>
  <c r="AV63" i="5"/>
  <c r="AW63" i="5"/>
  <c r="AX63" i="5"/>
  <c r="AL64" i="5"/>
  <c r="AM64" i="5"/>
  <c r="AN64" i="5"/>
  <c r="AO64" i="5"/>
  <c r="AP64" i="5"/>
  <c r="AR64" i="5"/>
  <c r="AS64" i="5"/>
  <c r="AT64" i="5"/>
  <c r="AU64" i="5"/>
  <c r="AV64" i="5"/>
  <c r="AW64" i="5"/>
  <c r="AX64" i="5"/>
  <c r="AL65" i="5"/>
  <c r="AM65" i="5"/>
  <c r="AN65" i="5"/>
  <c r="AO65" i="5"/>
  <c r="AP65" i="5"/>
  <c r="AR65" i="5"/>
  <c r="AS65" i="5"/>
  <c r="AT65" i="5"/>
  <c r="AU65" i="5"/>
  <c r="AV65" i="5"/>
  <c r="AW65" i="5"/>
  <c r="AX65" i="5"/>
  <c r="AL66" i="5"/>
  <c r="AM66" i="5"/>
  <c r="AN66" i="5"/>
  <c r="AO66" i="5"/>
  <c r="AP66" i="5"/>
  <c r="AR66" i="5"/>
  <c r="AS66" i="5"/>
  <c r="AT66" i="5"/>
  <c r="AU66" i="5"/>
  <c r="AV66" i="5"/>
  <c r="AW66" i="5"/>
  <c r="AX66" i="5"/>
  <c r="AL67" i="5"/>
  <c r="AM67" i="5"/>
  <c r="AN67" i="5"/>
  <c r="AO67" i="5"/>
  <c r="AP67" i="5"/>
  <c r="AR67" i="5"/>
  <c r="AS67" i="5"/>
  <c r="AT67" i="5"/>
  <c r="AU67" i="5"/>
  <c r="AV67" i="5"/>
  <c r="AW67" i="5"/>
  <c r="AX67" i="5"/>
  <c r="AL68" i="5"/>
  <c r="AM68" i="5"/>
  <c r="AN68" i="5"/>
  <c r="AO68" i="5"/>
  <c r="AP68" i="5"/>
  <c r="AR68" i="5"/>
  <c r="AS68" i="5"/>
  <c r="AT68" i="5"/>
  <c r="AU68" i="5"/>
  <c r="AV68" i="5"/>
  <c r="AW68" i="5"/>
  <c r="AX68" i="5"/>
  <c r="AL69" i="5"/>
  <c r="AM69" i="5"/>
  <c r="AN69" i="5"/>
  <c r="AO69" i="5"/>
  <c r="AP69" i="5"/>
  <c r="AR69" i="5"/>
  <c r="AS69" i="5"/>
  <c r="AT69" i="5"/>
  <c r="AU69" i="5"/>
  <c r="AV69" i="5"/>
  <c r="AW69" i="5"/>
  <c r="AX69" i="5"/>
  <c r="AL70" i="5"/>
  <c r="AM70" i="5"/>
  <c r="AN70" i="5"/>
  <c r="AO70" i="5"/>
  <c r="AP70" i="5"/>
  <c r="AR70" i="5"/>
  <c r="AS70" i="5"/>
  <c r="AT70" i="5"/>
  <c r="AU70" i="5"/>
  <c r="AV70" i="5"/>
  <c r="AW70" i="5"/>
  <c r="AX70" i="5"/>
  <c r="AL71" i="5"/>
  <c r="AM71" i="5"/>
  <c r="AN71" i="5"/>
  <c r="AO71" i="5"/>
  <c r="AP71" i="5"/>
  <c r="AR71" i="5"/>
  <c r="AS71" i="5"/>
  <c r="AT71" i="5"/>
  <c r="AU71" i="5"/>
  <c r="AV71" i="5"/>
  <c r="AW71" i="5"/>
  <c r="AX71" i="5"/>
  <c r="AL72" i="5"/>
  <c r="AM72" i="5"/>
  <c r="AN72" i="5"/>
  <c r="AO72" i="5"/>
  <c r="AP72" i="5"/>
  <c r="AR72" i="5"/>
  <c r="AS72" i="5"/>
  <c r="AT72" i="5"/>
  <c r="AU72" i="5"/>
  <c r="AV72" i="5"/>
  <c r="AW72" i="5"/>
  <c r="AX72" i="5"/>
  <c r="AL73" i="5"/>
  <c r="AM73" i="5"/>
  <c r="AN73" i="5"/>
  <c r="AO73" i="5"/>
  <c r="AP73" i="5"/>
  <c r="AR73" i="5"/>
  <c r="AS73" i="5"/>
  <c r="AT73" i="5"/>
  <c r="AU73" i="5"/>
  <c r="AV73" i="5"/>
  <c r="AW73" i="5"/>
  <c r="AX73" i="5"/>
  <c r="AL74" i="5"/>
  <c r="AM74" i="5"/>
  <c r="AN74" i="5"/>
  <c r="AO74" i="5"/>
  <c r="AP74" i="5"/>
  <c r="AR74" i="5"/>
  <c r="AS74" i="5"/>
  <c r="AT74" i="5"/>
  <c r="AU74" i="5"/>
  <c r="AV74" i="5"/>
  <c r="AW74" i="5"/>
  <c r="AX74" i="5"/>
  <c r="AX11" i="5"/>
  <c r="AW11" i="5"/>
  <c r="AV11" i="5"/>
  <c r="AU11" i="5"/>
  <c r="AT11" i="5"/>
  <c r="AS11" i="5"/>
  <c r="AR11" i="5"/>
  <c r="AP11" i="5"/>
  <c r="AO11" i="5"/>
  <c r="AN11" i="5"/>
  <c r="AM11" i="5"/>
  <c r="AL11" i="5"/>
  <c r="AK12" i="5"/>
  <c r="AK14" i="5"/>
  <c r="AK15" i="5"/>
  <c r="AK16" i="5"/>
  <c r="AK17" i="5"/>
  <c r="AK18" i="5"/>
  <c r="AK19" i="5"/>
  <c r="AK21" i="5"/>
  <c r="AK22" i="5"/>
  <c r="AK23" i="5"/>
  <c r="AK24" i="5"/>
  <c r="AK26" i="5"/>
  <c r="AK27" i="5"/>
  <c r="AK28" i="5"/>
  <c r="AK29" i="5"/>
  <c r="AK31" i="5"/>
  <c r="AK32" i="5"/>
  <c r="AK33" i="5"/>
  <c r="AK34" i="5"/>
  <c r="AK36" i="5"/>
  <c r="AK37" i="5"/>
  <c r="AK38" i="5"/>
  <c r="AK39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6" i="5"/>
  <c r="AK57" i="5"/>
  <c r="AK58" i="5"/>
  <c r="AK59" i="5"/>
  <c r="AK60" i="5"/>
  <c r="AK61" i="5"/>
  <c r="AK63" i="5"/>
  <c r="AK64" i="5"/>
  <c r="AK65" i="5"/>
  <c r="AK66" i="5"/>
  <c r="AK67" i="5"/>
  <c r="AK68" i="5"/>
  <c r="AK69" i="5"/>
  <c r="AK70" i="5"/>
  <c r="AK71" i="5"/>
  <c r="AK72" i="5"/>
  <c r="AK73" i="5"/>
  <c r="AK74" i="5"/>
  <c r="AK11" i="5"/>
  <c r="AJ14" i="5"/>
  <c r="AJ15" i="5"/>
  <c r="AJ18" i="5"/>
  <c r="AJ19" i="5"/>
  <c r="AJ21" i="5"/>
  <c r="AJ22" i="5"/>
  <c r="AJ26" i="5"/>
  <c r="AJ27" i="5"/>
  <c r="AJ31" i="5"/>
  <c r="AJ32" i="5"/>
  <c r="AJ36" i="5"/>
  <c r="AJ37" i="5"/>
  <c r="AJ38" i="5"/>
  <c r="AJ39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6" i="5"/>
  <c r="AJ57" i="5"/>
  <c r="AJ58" i="5"/>
  <c r="AJ59" i="5"/>
  <c r="AJ60" i="5"/>
  <c r="AJ61" i="5"/>
  <c r="AJ63" i="5"/>
  <c r="AJ64" i="5"/>
  <c r="AJ65" i="5"/>
  <c r="AJ66" i="5"/>
  <c r="AJ67" i="5"/>
  <c r="AJ68" i="5"/>
  <c r="AJ69" i="5"/>
  <c r="AJ70" i="5"/>
  <c r="AJ71" i="5"/>
  <c r="AJ72" i="5"/>
  <c r="AJ73" i="5"/>
  <c r="AJ74" i="5"/>
  <c r="D31" i="11" l="1"/>
  <c r="N49" i="11"/>
  <c r="O49" i="11"/>
  <c r="G49" i="11"/>
  <c r="P49" i="11"/>
  <c r="D49" i="11"/>
  <c r="U7" i="19"/>
  <c r="P7" i="5"/>
  <c r="E28" i="11" s="1"/>
  <c r="Y7" i="5"/>
  <c r="N28" i="11" s="1"/>
  <c r="C49" i="11"/>
  <c r="U7" i="5"/>
  <c r="J28" i="11" s="1"/>
  <c r="R7" i="5"/>
  <c r="G28" i="11" s="1"/>
  <c r="V7" i="5"/>
  <c r="K28" i="11" s="1"/>
  <c r="S7" i="5"/>
  <c r="H28" i="11" s="1"/>
  <c r="W7" i="5"/>
  <c r="L28" i="11" s="1"/>
  <c r="AA7" i="5"/>
  <c r="P28" i="11" s="1"/>
  <c r="N7" i="5"/>
  <c r="C28" i="11" s="1"/>
  <c r="O7" i="5"/>
  <c r="D28" i="11" s="1"/>
  <c r="X7" i="5"/>
  <c r="M28" i="11" s="1"/>
  <c r="Q7" i="5"/>
  <c r="F28" i="11" s="1"/>
  <c r="Z7" i="5"/>
  <c r="O28" i="11" s="1"/>
  <c r="J49" i="11"/>
  <c r="W49" i="11"/>
  <c r="E49" i="11"/>
  <c r="L49" i="11"/>
  <c r="M49" i="11"/>
  <c r="K49" i="11"/>
  <c r="H49" i="11"/>
  <c r="F49" i="11"/>
  <c r="I49" i="11"/>
  <c r="AB7" i="5" l="1"/>
  <c r="AI34" i="5"/>
  <c r="AJ34" i="5" s="1"/>
  <c r="AI33" i="5"/>
  <c r="AJ33" i="5" s="1"/>
  <c r="AI29" i="5"/>
  <c r="AJ29" i="5" s="1"/>
  <c r="AI28" i="5"/>
  <c r="AJ28" i="5" s="1"/>
  <c r="AI24" i="5"/>
  <c r="AJ24" i="5" s="1"/>
  <c r="AI23" i="5"/>
  <c r="AJ23" i="5" s="1"/>
  <c r="AI17" i="5"/>
  <c r="AJ17" i="5" s="1"/>
  <c r="AI16" i="5"/>
  <c r="AJ16" i="5" s="1"/>
  <c r="AI12" i="5"/>
  <c r="AJ12" i="5" s="1"/>
  <c r="C47" i="18"/>
  <c r="D47" i="18"/>
  <c r="E47" i="18"/>
  <c r="F47" i="18"/>
  <c r="G47" i="18"/>
  <c r="H47" i="18"/>
  <c r="I47" i="18"/>
  <c r="K47" i="18"/>
  <c r="L47" i="18"/>
  <c r="M47" i="18"/>
  <c r="N47" i="18"/>
  <c r="O47" i="18"/>
  <c r="P47" i="18"/>
  <c r="Q47" i="18"/>
  <c r="C48" i="18"/>
  <c r="D48" i="18"/>
  <c r="E48" i="18"/>
  <c r="F48" i="18"/>
  <c r="G48" i="18"/>
  <c r="H48" i="18"/>
  <c r="I48" i="18"/>
  <c r="K48" i="18"/>
  <c r="L48" i="18"/>
  <c r="M48" i="18"/>
  <c r="N48" i="18"/>
  <c r="O48" i="18"/>
  <c r="P48" i="18"/>
  <c r="Q48" i="18"/>
  <c r="C49" i="18"/>
  <c r="D49" i="18"/>
  <c r="E49" i="18"/>
  <c r="F49" i="18"/>
  <c r="G49" i="18"/>
  <c r="H49" i="18"/>
  <c r="I49" i="18"/>
  <c r="K49" i="18"/>
  <c r="L49" i="18"/>
  <c r="M49" i="18"/>
  <c r="N49" i="18"/>
  <c r="O49" i="18"/>
  <c r="P49" i="18"/>
  <c r="Q49" i="18"/>
  <c r="C50" i="18"/>
  <c r="D50" i="18"/>
  <c r="E50" i="18"/>
  <c r="F50" i="18"/>
  <c r="G50" i="18"/>
  <c r="H50" i="18"/>
  <c r="I50" i="18"/>
  <c r="K50" i="18"/>
  <c r="L50" i="18"/>
  <c r="M50" i="18"/>
  <c r="N50" i="18"/>
  <c r="O50" i="18"/>
  <c r="P50" i="18"/>
  <c r="Q50" i="18"/>
  <c r="C51" i="18"/>
  <c r="D51" i="18"/>
  <c r="E51" i="18"/>
  <c r="F51" i="18"/>
  <c r="G51" i="18"/>
  <c r="H51" i="18"/>
  <c r="I51" i="18"/>
  <c r="K51" i="18"/>
  <c r="L51" i="18"/>
  <c r="M51" i="18"/>
  <c r="N51" i="18"/>
  <c r="O51" i="18"/>
  <c r="P51" i="18"/>
  <c r="Q51" i="18"/>
  <c r="C52" i="18"/>
  <c r="D52" i="18"/>
  <c r="E52" i="18"/>
  <c r="F52" i="18"/>
  <c r="G52" i="18"/>
  <c r="H52" i="18"/>
  <c r="I52" i="18"/>
  <c r="K52" i="18"/>
  <c r="L52" i="18"/>
  <c r="M52" i="18"/>
  <c r="N52" i="18"/>
  <c r="O52" i="18"/>
  <c r="P52" i="18"/>
  <c r="Q52" i="18"/>
  <c r="C53" i="18"/>
  <c r="D53" i="18"/>
  <c r="E53" i="18"/>
  <c r="F53" i="18"/>
  <c r="G53" i="18"/>
  <c r="H53" i="18"/>
  <c r="I53" i="18"/>
  <c r="K53" i="18"/>
  <c r="L53" i="18"/>
  <c r="M53" i="18"/>
  <c r="N53" i="18"/>
  <c r="O53" i="18"/>
  <c r="P53" i="18"/>
  <c r="Q53" i="18"/>
  <c r="C54" i="18"/>
  <c r="D54" i="18"/>
  <c r="E54" i="18"/>
  <c r="F54" i="18"/>
  <c r="G54" i="18"/>
  <c r="H54" i="18"/>
  <c r="I54" i="18"/>
  <c r="K54" i="18"/>
  <c r="L54" i="18"/>
  <c r="M54" i="18"/>
  <c r="N54" i="18"/>
  <c r="O54" i="18"/>
  <c r="P54" i="18"/>
  <c r="Q54" i="18"/>
  <c r="C55" i="18"/>
  <c r="D55" i="18"/>
  <c r="E55" i="18"/>
  <c r="F55" i="18"/>
  <c r="G55" i="18"/>
  <c r="H55" i="18"/>
  <c r="I55" i="18"/>
  <c r="K55" i="18"/>
  <c r="L55" i="18"/>
  <c r="M55" i="18"/>
  <c r="N55" i="18"/>
  <c r="O55" i="18"/>
  <c r="P55" i="18"/>
  <c r="Q55" i="18"/>
  <c r="C56" i="18"/>
  <c r="D56" i="18"/>
  <c r="E56" i="18"/>
  <c r="F56" i="18"/>
  <c r="G56" i="18"/>
  <c r="H56" i="18"/>
  <c r="I56" i="18"/>
  <c r="K56" i="18"/>
  <c r="L56" i="18"/>
  <c r="M56" i="18"/>
  <c r="N56" i="18"/>
  <c r="O56" i="18"/>
  <c r="P56" i="18"/>
  <c r="Q56" i="18"/>
  <c r="C57" i="18"/>
  <c r="D57" i="18"/>
  <c r="E57" i="18"/>
  <c r="F57" i="18"/>
  <c r="G57" i="18"/>
  <c r="H57" i="18"/>
  <c r="I57" i="18"/>
  <c r="K57" i="18"/>
  <c r="L57" i="18"/>
  <c r="M57" i="18"/>
  <c r="N57" i="18"/>
  <c r="O57" i="18"/>
  <c r="P57" i="18"/>
  <c r="Q57" i="18"/>
  <c r="C58" i="18"/>
  <c r="D58" i="18"/>
  <c r="E58" i="18"/>
  <c r="F58" i="18"/>
  <c r="G58" i="18"/>
  <c r="H58" i="18"/>
  <c r="I58" i="18"/>
  <c r="K58" i="18"/>
  <c r="L58" i="18"/>
  <c r="M58" i="18"/>
  <c r="N58" i="18"/>
  <c r="O58" i="18"/>
  <c r="P58" i="18"/>
  <c r="Q58" i="18"/>
  <c r="C59" i="18"/>
  <c r="D59" i="18"/>
  <c r="E59" i="18"/>
  <c r="F59" i="18"/>
  <c r="G59" i="18"/>
  <c r="H59" i="18"/>
  <c r="I59" i="18"/>
  <c r="K59" i="18"/>
  <c r="L59" i="18"/>
  <c r="M59" i="18"/>
  <c r="N59" i="18"/>
  <c r="O59" i="18"/>
  <c r="P59" i="18"/>
  <c r="Q59" i="18"/>
  <c r="C60" i="18"/>
  <c r="D60" i="18"/>
  <c r="E60" i="18"/>
  <c r="F60" i="18"/>
  <c r="G60" i="18"/>
  <c r="H60" i="18"/>
  <c r="I60" i="18"/>
  <c r="K60" i="18"/>
  <c r="L60" i="18"/>
  <c r="M60" i="18"/>
  <c r="N60" i="18"/>
  <c r="O60" i="18"/>
  <c r="P60" i="18"/>
  <c r="Q60" i="18"/>
  <c r="C61" i="18"/>
  <c r="D61" i="18"/>
  <c r="E61" i="18"/>
  <c r="F61" i="18"/>
  <c r="G61" i="18"/>
  <c r="H61" i="18"/>
  <c r="I61" i="18"/>
  <c r="K61" i="18"/>
  <c r="L61" i="18"/>
  <c r="M61" i="18"/>
  <c r="N61" i="18"/>
  <c r="O61" i="18"/>
  <c r="P61" i="18"/>
  <c r="Q61" i="18"/>
  <c r="C62" i="18"/>
  <c r="D62" i="18"/>
  <c r="E62" i="18"/>
  <c r="F62" i="18"/>
  <c r="G62" i="18"/>
  <c r="H62" i="18"/>
  <c r="I62" i="18"/>
  <c r="K62" i="18"/>
  <c r="L62" i="18"/>
  <c r="M62" i="18"/>
  <c r="N62" i="18"/>
  <c r="O62" i="18"/>
  <c r="P62" i="18"/>
  <c r="Q62" i="18"/>
  <c r="C63" i="18"/>
  <c r="D63" i="18"/>
  <c r="E63" i="18"/>
  <c r="F63" i="18"/>
  <c r="G63" i="18"/>
  <c r="H63" i="18"/>
  <c r="I63" i="18"/>
  <c r="K63" i="18"/>
  <c r="L63" i="18"/>
  <c r="M63" i="18"/>
  <c r="N63" i="18"/>
  <c r="O63" i="18"/>
  <c r="P63" i="18"/>
  <c r="Q63" i="18"/>
  <c r="C64" i="18"/>
  <c r="D64" i="18"/>
  <c r="E64" i="18"/>
  <c r="F64" i="18"/>
  <c r="G64" i="18"/>
  <c r="H64" i="18"/>
  <c r="I64" i="18"/>
  <c r="K64" i="18"/>
  <c r="L64" i="18"/>
  <c r="M64" i="18"/>
  <c r="N64" i="18"/>
  <c r="O64" i="18"/>
  <c r="P64" i="18"/>
  <c r="Q64" i="18"/>
  <c r="C65" i="18"/>
  <c r="D65" i="18"/>
  <c r="E65" i="18"/>
  <c r="F65" i="18"/>
  <c r="G65" i="18"/>
  <c r="H65" i="18"/>
  <c r="I65" i="18"/>
  <c r="K65" i="18"/>
  <c r="L65" i="18"/>
  <c r="M65" i="18"/>
  <c r="N65" i="18"/>
  <c r="O65" i="18"/>
  <c r="P65" i="18"/>
  <c r="Q65" i="18"/>
  <c r="C66" i="18"/>
  <c r="D66" i="18"/>
  <c r="E66" i="18"/>
  <c r="F66" i="18"/>
  <c r="G66" i="18"/>
  <c r="H66" i="18"/>
  <c r="I66" i="18"/>
  <c r="K66" i="18"/>
  <c r="L66" i="18"/>
  <c r="M66" i="18"/>
  <c r="N66" i="18"/>
  <c r="O66" i="18"/>
  <c r="P66" i="18"/>
  <c r="Q66" i="18"/>
  <c r="A50" i="7"/>
  <c r="B50" i="7"/>
  <c r="A51" i="7"/>
  <c r="B51" i="7"/>
  <c r="A52" i="7"/>
  <c r="B52" i="7"/>
  <c r="A53" i="7"/>
  <c r="B53" i="7"/>
  <c r="A54" i="7"/>
  <c r="B54" i="7"/>
  <c r="A55" i="7"/>
  <c r="B55" i="7"/>
  <c r="A56" i="7"/>
  <c r="B56" i="7"/>
  <c r="A57" i="7"/>
  <c r="B57" i="7"/>
  <c r="A58" i="7"/>
  <c r="B58" i="7"/>
  <c r="A59" i="7"/>
  <c r="B59" i="7"/>
  <c r="A60" i="7"/>
  <c r="B60" i="7"/>
  <c r="A61" i="7"/>
  <c r="B61" i="7"/>
  <c r="A62" i="7"/>
  <c r="B62" i="7"/>
  <c r="A63" i="7"/>
  <c r="B63" i="7"/>
  <c r="A64" i="7"/>
  <c r="B64" i="7"/>
  <c r="A65" i="7"/>
  <c r="B65" i="7"/>
  <c r="A66" i="7"/>
  <c r="B66" i="7"/>
  <c r="A67" i="7"/>
  <c r="B67" i="7"/>
  <c r="A68" i="7"/>
  <c r="B68" i="7"/>
  <c r="A69" i="7"/>
  <c r="B69" i="7"/>
  <c r="AD74" i="5"/>
  <c r="AC74" i="5"/>
  <c r="AD73" i="5"/>
  <c r="AC73" i="5"/>
  <c r="AD72" i="5"/>
  <c r="AC72" i="5"/>
  <c r="AD71" i="5"/>
  <c r="AC71" i="5"/>
  <c r="AD70" i="5"/>
  <c r="AC70" i="5"/>
  <c r="AD69" i="5"/>
  <c r="AC69" i="5"/>
  <c r="AD68" i="5"/>
  <c r="AC68" i="5"/>
  <c r="AD67" i="5"/>
  <c r="AC67" i="5"/>
  <c r="AD66" i="5"/>
  <c r="AC66" i="5"/>
  <c r="AD65" i="5"/>
  <c r="AC65" i="5"/>
  <c r="AD64" i="5"/>
  <c r="AC64" i="5"/>
  <c r="AD63" i="5"/>
  <c r="AC63" i="5"/>
  <c r="AD61" i="5"/>
  <c r="AC61" i="5"/>
  <c r="AD60" i="5"/>
  <c r="AC60" i="5"/>
  <c r="AD59" i="5"/>
  <c r="AC59" i="5"/>
  <c r="AD58" i="5"/>
  <c r="AC58" i="5"/>
  <c r="AD57" i="5"/>
  <c r="AC57" i="5"/>
  <c r="AD56" i="5"/>
  <c r="AC56" i="5"/>
  <c r="C18" i="12"/>
  <c r="D18" i="12"/>
  <c r="E18" i="12"/>
  <c r="F18" i="12"/>
  <c r="G18" i="12"/>
  <c r="H18" i="12"/>
  <c r="I18" i="12"/>
  <c r="K18" i="12"/>
  <c r="L18" i="12"/>
  <c r="M18" i="12"/>
  <c r="N18" i="12"/>
  <c r="O18" i="12"/>
  <c r="P18" i="12"/>
  <c r="Q18" i="12"/>
  <c r="C19" i="12"/>
  <c r="D19" i="12"/>
  <c r="E19" i="12"/>
  <c r="F19" i="12"/>
  <c r="G19" i="12"/>
  <c r="H19" i="12"/>
  <c r="I19" i="12"/>
  <c r="K19" i="12"/>
  <c r="L19" i="12"/>
  <c r="M19" i="12"/>
  <c r="N19" i="12"/>
  <c r="O19" i="12"/>
  <c r="P19" i="12"/>
  <c r="Q19" i="12"/>
  <c r="C5" i="12"/>
  <c r="D5" i="12"/>
  <c r="E5" i="12"/>
  <c r="F5" i="12"/>
  <c r="G5" i="12"/>
  <c r="H5" i="12"/>
  <c r="I5" i="12"/>
  <c r="K5" i="12"/>
  <c r="L5" i="12"/>
  <c r="M5" i="12"/>
  <c r="N5" i="12"/>
  <c r="O5" i="12"/>
  <c r="P5" i="12"/>
  <c r="Q5" i="12"/>
  <c r="AF51" i="15"/>
  <c r="AF50" i="15"/>
  <c r="AF37" i="15"/>
  <c r="M3" i="5" l="1"/>
  <c r="R65" i="7"/>
  <c r="R69" i="7"/>
  <c r="R57" i="7"/>
  <c r="R53" i="7"/>
  <c r="R61" i="7"/>
  <c r="R68" i="7"/>
  <c r="S68" i="7" s="1"/>
  <c r="R52" i="7"/>
  <c r="S52" i="7" s="1"/>
  <c r="R66" i="7"/>
  <c r="S66" i="7" s="1"/>
  <c r="R55" i="7"/>
  <c r="S55" i="7" s="1"/>
  <c r="R67" i="7"/>
  <c r="S67" i="7" s="1"/>
  <c r="R62" i="7"/>
  <c r="S62" i="7" s="1"/>
  <c r="R60" i="7"/>
  <c r="S60" i="7" s="1"/>
  <c r="R51" i="7"/>
  <c r="S51" i="7" s="1"/>
  <c r="R59" i="7"/>
  <c r="S59" i="7" s="1"/>
  <c r="R56" i="7"/>
  <c r="S56" i="7" s="1"/>
  <c r="R54" i="7"/>
  <c r="S54" i="7" s="1"/>
  <c r="R64" i="7"/>
  <c r="S64" i="7" s="1"/>
  <c r="R50" i="7"/>
  <c r="S50" i="7" s="1"/>
  <c r="R63" i="7"/>
  <c r="S63" i="7" s="1"/>
  <c r="R58" i="7"/>
  <c r="S58" i="7" s="1"/>
  <c r="J1227" i="22"/>
  <c r="M1873" i="22"/>
  <c r="N1798" i="22"/>
  <c r="N1625" i="22"/>
  <c r="J1593" i="22"/>
  <c r="J1475" i="22"/>
  <c r="N1253" i="22"/>
  <c r="J1426" i="22"/>
  <c r="M1537" i="22"/>
  <c r="K1533" i="22"/>
  <c r="M1755" i="22"/>
  <c r="M1921" i="22"/>
  <c r="J1299" i="22"/>
  <c r="I1658" i="22"/>
  <c r="I1445" i="22"/>
  <c r="M1474" i="22"/>
  <c r="N1525" i="22"/>
  <c r="I1686" i="22"/>
  <c r="J1220" i="22"/>
  <c r="I1370" i="22"/>
  <c r="I1225" i="22"/>
  <c r="J1775" i="22"/>
  <c r="K1764" i="22"/>
  <c r="K1419" i="22"/>
  <c r="J1214" i="22"/>
  <c r="J1511" i="22"/>
  <c r="I1271" i="22"/>
  <c r="I1742" i="22"/>
  <c r="K1544" i="22"/>
  <c r="K1886" i="22"/>
  <c r="J1264" i="22"/>
  <c r="N1949" i="22"/>
  <c r="I1428" i="22"/>
  <c r="I1278" i="22"/>
  <c r="M1846" i="22"/>
  <c r="N1833" i="22"/>
  <c r="J1360" i="22"/>
  <c r="K1555" i="22"/>
  <c r="K1371" i="22"/>
  <c r="M1269" i="22"/>
  <c r="K1376" i="22"/>
  <c r="K1638" i="22"/>
  <c r="J1970" i="22"/>
  <c r="K1700" i="22"/>
  <c r="I1895" i="22"/>
  <c r="M1650" i="22"/>
  <c r="K1267" i="22"/>
  <c r="J1393" i="22"/>
  <c r="I1480" i="22"/>
  <c r="M1329" i="22"/>
  <c r="I1834" i="22"/>
  <c r="M1382" i="22"/>
  <c r="N1786" i="22"/>
  <c r="I1860" i="22"/>
  <c r="M1694" i="22"/>
  <c r="K1873" i="22"/>
  <c r="K1600" i="22"/>
  <c r="N1276" i="22"/>
  <c r="K1254" i="22"/>
  <c r="J1493" i="22"/>
  <c r="I1831" i="22"/>
  <c r="M1368" i="22"/>
  <c r="M1942" i="22"/>
  <c r="M1722" i="22"/>
  <c r="M1440" i="22"/>
  <c r="J1825" i="22"/>
  <c r="M1739" i="22"/>
  <c r="N1284" i="22"/>
  <c r="K1231" i="22"/>
  <c r="I1956" i="22"/>
  <c r="J1948" i="22"/>
  <c r="M1614" i="22"/>
  <c r="J1441" i="22"/>
  <c r="J1581" i="22"/>
  <c r="J1567" i="22"/>
  <c r="M1832" i="22"/>
  <c r="K1335" i="22"/>
  <c r="M1617" i="22"/>
  <c r="K1813" i="22"/>
  <c r="I1405" i="22"/>
  <c r="N1658" i="22"/>
  <c r="K1346" i="22"/>
  <c r="K1651" i="22"/>
  <c r="I1350" i="22"/>
  <c r="J1749" i="22"/>
  <c r="N1348" i="22"/>
  <c r="J1732" i="22"/>
  <c r="N1554" i="22"/>
  <c r="I1560" i="22"/>
  <c r="M1603" i="22"/>
  <c r="K1441" i="22"/>
  <c r="I1646" i="22"/>
  <c r="K1846" i="22"/>
  <c r="N1552" i="22"/>
  <c r="K1876" i="22"/>
  <c r="J1759" i="22"/>
  <c r="N1792" i="22"/>
  <c r="I1342" i="22"/>
  <c r="J1592" i="22"/>
  <c r="I1549" i="22"/>
  <c r="N1842" i="22"/>
  <c r="I1739" i="22"/>
  <c r="K1314" i="22"/>
  <c r="N1412" i="22"/>
  <c r="K1961" i="22"/>
  <c r="M1601" i="22"/>
  <c r="J1632" i="22"/>
  <c r="K1832" i="22"/>
  <c r="K1662" i="22"/>
  <c r="N1489" i="22"/>
  <c r="K1464" i="22"/>
  <c r="M1273" i="22"/>
  <c r="K1483" i="22"/>
  <c r="J1398" i="22"/>
  <c r="M1772" i="22"/>
  <c r="J1508" i="22"/>
  <c r="J1413" i="22"/>
  <c r="I1211" i="22"/>
  <c r="I1527" i="22"/>
  <c r="J1431" i="22"/>
  <c r="K1234" i="22"/>
  <c r="M1361" i="22"/>
  <c r="I1607" i="22"/>
  <c r="N1950" i="22"/>
  <c r="K1225" i="22"/>
  <c r="M1917" i="22"/>
  <c r="M1495" i="22"/>
  <c r="I1431" i="22"/>
  <c r="J1235" i="22"/>
  <c r="M1963" i="22"/>
  <c r="J1229" i="22"/>
  <c r="K1794" i="22"/>
  <c r="J1799" i="22"/>
  <c r="K1590" i="22"/>
  <c r="I1711" i="22"/>
  <c r="J1612" i="22"/>
  <c r="N1693" i="22"/>
  <c r="I1654" i="22"/>
  <c r="N1452" i="22"/>
  <c r="M1820" i="22"/>
  <c r="M1637" i="22"/>
  <c r="N1328" i="22"/>
  <c r="M1926" i="22"/>
  <c r="J1850" i="22"/>
  <c r="N1569" i="22"/>
  <c r="K1312" i="22"/>
  <c r="J1971" i="22"/>
  <c r="J1492" i="22"/>
  <c r="K1682" i="22"/>
  <c r="N1956" i="22"/>
  <c r="K1787" i="22"/>
  <c r="N1800" i="22"/>
  <c r="J1424" i="22"/>
  <c r="M1227" i="22"/>
  <c r="J1577" i="22"/>
  <c r="K1587" i="22"/>
  <c r="M1209" i="22"/>
  <c r="M1767" i="22"/>
  <c r="N1727" i="22"/>
  <c r="M1337" i="22"/>
  <c r="M1788" i="22"/>
  <c r="N1874" i="22"/>
  <c r="I1858" i="22"/>
  <c r="J1699" i="22"/>
  <c r="N1428" i="22"/>
  <c r="M1708" i="22"/>
  <c r="J1496" i="22"/>
  <c r="M1590" i="22"/>
  <c r="I1576" i="22"/>
  <c r="I1637" i="22"/>
  <c r="J1858" i="22"/>
  <c r="N1819" i="22"/>
  <c r="K1427" i="22"/>
  <c r="N1479" i="22"/>
  <c r="I1559" i="22"/>
  <c r="N1962" i="22"/>
  <c r="K1973" i="22"/>
  <c r="I1733" i="22"/>
  <c r="J1316" i="22"/>
  <c r="N1281" i="22"/>
  <c r="I1785" i="22"/>
  <c r="J1211" i="22"/>
  <c r="K1292" i="22"/>
  <c r="J1757" i="22"/>
  <c r="K1655" i="22"/>
  <c r="K1426" i="22"/>
  <c r="J1490" i="22"/>
  <c r="N1732" i="22"/>
  <c r="N1329" i="22"/>
  <c r="M1925" i="22"/>
  <c r="K1913" i="22"/>
  <c r="N1963" i="22"/>
  <c r="J1843" i="22"/>
  <c r="N1953" i="22"/>
  <c r="N1280" i="22"/>
  <c r="N1532" i="22"/>
  <c r="N1304" i="22"/>
  <c r="I1469" i="22"/>
  <c r="J1935" i="22"/>
  <c r="K1721" i="22"/>
  <c r="J1304" i="22"/>
  <c r="J1506" i="22"/>
  <c r="M1853" i="22"/>
  <c r="J1947" i="22"/>
  <c r="M1693" i="22"/>
  <c r="M1663" i="22"/>
  <c r="K1517" i="22"/>
  <c r="K1616" i="22"/>
  <c r="I1531" i="22"/>
  <c r="M1514" i="22"/>
  <c r="J1218" i="22"/>
  <c r="M1627" i="22"/>
  <c r="K1507" i="22"/>
  <c r="N1230" i="22"/>
  <c r="K1750" i="22"/>
  <c r="I1568" i="22"/>
  <c r="M1941" i="22"/>
  <c r="M1609" i="22"/>
  <c r="J1501" i="22"/>
  <c r="K1657" i="22"/>
  <c r="K1759" i="22"/>
  <c r="N1913" i="22"/>
  <c r="N1296" i="22"/>
  <c r="K1362" i="22"/>
  <c r="M1621" i="22"/>
  <c r="K1817" i="22"/>
  <c r="I1508" i="22"/>
  <c r="I1608" i="22"/>
  <c r="N1553" i="22"/>
  <c r="N1449" i="22"/>
  <c r="N1946" i="22"/>
  <c r="K1325" i="22"/>
  <c r="K1928" i="22"/>
  <c r="M1747" i="22"/>
  <c r="J1503" i="22"/>
  <c r="J1526" i="22"/>
  <c r="M1673" i="22"/>
  <c r="K1493" i="22"/>
  <c r="K1315" i="22"/>
  <c r="K1562" i="22"/>
  <c r="M1677" i="22"/>
  <c r="J1362" i="22"/>
  <c r="I1807" i="22"/>
  <c r="J1919" i="22"/>
  <c r="N1438" i="22"/>
  <c r="I1781" i="22"/>
  <c r="N1524" i="22"/>
  <c r="J1253" i="22"/>
  <c r="N1634" i="22"/>
  <c r="K1500" i="22"/>
  <c r="N1483" i="22"/>
  <c r="N1944" i="22"/>
  <c r="J1472" i="22"/>
  <c r="K1809" i="22"/>
  <c r="I1335" i="22"/>
  <c r="I1705" i="22"/>
  <c r="K1406" i="22"/>
  <c r="I1477" i="22"/>
  <c r="N1354" i="22"/>
  <c r="N1660" i="22"/>
  <c r="K1819" i="22"/>
  <c r="M1836" i="22"/>
  <c r="K1970" i="22"/>
  <c r="N1399" i="22"/>
  <c r="J1650" i="22"/>
  <c r="M1527" i="22"/>
  <c r="J1618" i="22"/>
  <c r="J1345" i="22"/>
  <c r="J1402" i="22"/>
  <c r="I1869" i="22"/>
  <c r="M1908" i="22"/>
  <c r="N1674" i="22"/>
  <c r="M1715" i="22"/>
  <c r="N1417" i="22"/>
  <c r="K1644" i="22"/>
  <c r="K1293" i="22"/>
  <c r="I1700" i="22"/>
  <c r="K1270" i="22"/>
  <c r="I1291" i="22"/>
  <c r="M1427" i="22"/>
  <c r="N1973" i="22"/>
  <c r="N1335" i="22"/>
  <c r="K1338" i="22"/>
  <c r="N1676" i="22"/>
  <c r="M1573" i="22"/>
  <c r="M1651" i="22"/>
  <c r="J1284" i="22"/>
  <c r="K1321" i="22"/>
  <c r="J1635" i="22"/>
  <c r="K1697" i="22"/>
  <c r="I1728" i="22"/>
  <c r="N1825" i="22"/>
  <c r="K1216" i="22"/>
  <c r="M1639" i="22"/>
  <c r="K1506" i="22"/>
  <c r="I1518" i="22"/>
  <c r="J1784" i="22"/>
  <c r="K1767" i="22"/>
  <c r="J1344" i="22"/>
  <c r="K1527" i="22"/>
  <c r="M1721" i="22"/>
  <c r="I1399" i="22"/>
  <c r="N1708" i="22"/>
  <c r="N1712" i="22"/>
  <c r="K1530" i="22"/>
  <c r="M1521" i="22"/>
  <c r="J1368" i="22"/>
  <c r="J1686" i="22"/>
  <c r="I1219" i="22"/>
  <c r="J1701" i="22"/>
  <c r="K1444" i="22"/>
  <c r="I1506" i="22"/>
  <c r="I1522" i="22"/>
  <c r="M1709" i="22"/>
  <c r="K1870" i="22"/>
  <c r="N1883" i="22"/>
  <c r="J1412" i="22"/>
  <c r="N1816" i="22"/>
  <c r="J1637" i="22"/>
  <c r="I1786" i="22"/>
  <c r="K1895" i="22"/>
  <c r="I1293" i="22"/>
  <c r="I1847" i="22"/>
  <c r="K1387" i="22"/>
  <c r="J1262" i="22"/>
  <c r="I1222" i="22"/>
  <c r="M1295" i="22"/>
  <c r="K1643" i="22"/>
  <c r="N1463" i="22"/>
  <c r="M1771" i="22"/>
  <c r="K1927" i="22"/>
  <c r="I1647" i="22"/>
  <c r="M1541" i="22"/>
  <c r="I1928" i="22"/>
  <c r="N1648" i="22"/>
  <c r="J1314" i="22"/>
  <c r="I1229" i="22"/>
  <c r="M1342" i="22"/>
  <c r="K1311" i="22"/>
  <c r="K1607" i="22"/>
  <c r="M1266" i="22"/>
  <c r="M1272" i="22"/>
  <c r="N1443" i="22"/>
  <c r="I1246" i="22"/>
  <c r="K1835" i="22"/>
  <c r="M1629" i="22"/>
  <c r="K1931" i="22"/>
  <c r="I1927" i="22"/>
  <c r="I1614" i="22"/>
  <c r="K1797" i="22"/>
  <c r="K1502" i="22"/>
  <c r="K1878" i="22"/>
  <c r="M1623" i="22"/>
  <c r="J1885" i="22"/>
  <c r="K1277" i="22"/>
  <c r="K1316" i="22"/>
  <c r="M1854" i="22"/>
  <c r="M1624" i="22"/>
  <c r="M1539" i="22"/>
  <c r="I1653" i="22"/>
  <c r="K1899" i="22"/>
  <c r="I1947" i="22"/>
  <c r="N1448" i="22"/>
  <c r="M1689" i="22"/>
  <c r="K1279" i="22"/>
  <c r="N1810" i="22"/>
  <c r="K1257" i="22"/>
  <c r="I1581" i="22"/>
  <c r="I1468" i="22"/>
  <c r="J1914" i="22"/>
  <c r="N1387" i="22"/>
  <c r="M1710" i="22"/>
  <c r="N1736" i="22"/>
  <c r="M1577" i="22"/>
  <c r="N1747" i="22"/>
  <c r="I1803" i="22"/>
  <c r="M1738" i="22"/>
  <c r="J1954" i="22"/>
  <c r="J1633" i="22"/>
  <c r="K1660" i="22"/>
  <c r="I1328" i="22"/>
  <c r="K1242" i="22"/>
  <c r="K1505" i="22"/>
  <c r="N1305" i="22"/>
  <c r="N1744" i="22"/>
  <c r="K1438" i="22"/>
  <c r="I1377" i="22"/>
  <c r="M1798" i="22"/>
  <c r="M1459" i="22"/>
  <c r="I1683" i="22"/>
  <c r="I1215" i="22"/>
  <c r="N1893" i="22"/>
  <c r="M1538" i="22"/>
  <c r="K1611" i="22"/>
  <c r="K1582" i="22"/>
  <c r="M1465" i="22"/>
  <c r="K1904" i="22"/>
  <c r="J1522" i="22"/>
  <c r="I1555" i="22"/>
  <c r="M1618" i="22"/>
  <c r="I1504" i="22"/>
  <c r="M1894" i="22"/>
  <c r="M1823" i="22"/>
  <c r="I1725" i="22"/>
  <c r="K1890" i="22"/>
  <c r="I1498" i="22"/>
  <c r="M1713" i="22"/>
  <c r="J1715" i="22"/>
  <c r="K1789" i="22"/>
  <c r="I1460" i="22"/>
  <c r="K1737" i="22"/>
  <c r="M1936" i="22"/>
  <c r="M1528" i="22"/>
  <c r="I1950" i="22"/>
  <c r="J1527" i="22"/>
  <c r="N1303" i="22"/>
  <c r="K1429" i="22"/>
  <c r="M1595" i="22"/>
  <c r="K1922" i="22"/>
  <c r="N1860" i="22"/>
  <c r="N1806" i="22"/>
  <c r="I1541" i="22"/>
  <c r="M1878" i="22"/>
  <c r="M1565" i="22"/>
  <c r="N1488" i="22"/>
  <c r="I1635" i="22"/>
  <c r="K1921" i="22"/>
  <c r="K1365" i="22"/>
  <c r="M1604" i="22"/>
  <c r="N1783" i="22"/>
  <c r="I1362" i="22"/>
  <c r="J1219" i="22"/>
  <c r="N1587" i="22"/>
  <c r="M1938" i="22"/>
  <c r="M1734" i="22"/>
  <c r="K1753" i="22"/>
  <c r="K1630" i="22"/>
  <c r="I1462" i="22"/>
  <c r="M1400" i="22"/>
  <c r="K1310" i="22"/>
  <c r="I1716" i="22"/>
  <c r="I1430" i="22"/>
  <c r="J1720" i="22"/>
  <c r="J1494" i="22"/>
  <c r="I1722" i="22"/>
  <c r="J1690" i="22"/>
  <c r="K1937" i="22"/>
  <c r="J1675" i="22"/>
  <c r="M1796" i="22"/>
  <c r="M1268" i="22"/>
  <c r="M1808" i="22"/>
  <c r="K1433" i="22"/>
  <c r="M1672" i="22"/>
  <c r="N1323" i="22"/>
  <c r="I1668" i="22"/>
  <c r="I1307" i="22"/>
  <c r="N1368" i="22"/>
  <c r="M1924" i="22"/>
  <c r="N1434" i="22"/>
  <c r="J1467" i="22"/>
  <c r="N1941" i="22"/>
  <c r="J1549" i="22"/>
  <c r="J1666" i="22"/>
  <c r="M1900" i="22"/>
  <c r="K1334" i="22"/>
  <c r="J1574" i="22"/>
  <c r="I1859" i="22"/>
  <c r="N1851" i="22"/>
  <c r="I1937" i="22"/>
  <c r="N1576" i="22"/>
  <c r="N1404" i="22"/>
  <c r="J1335" i="22"/>
  <c r="K1945" i="22"/>
  <c r="M1975" i="22"/>
  <c r="M1344" i="22"/>
  <c r="J1845" i="22"/>
  <c r="I1761" i="22"/>
  <c r="K1337" i="22"/>
  <c r="N1856" i="22"/>
  <c r="M1742" i="22"/>
  <c r="M1865" i="22"/>
  <c r="I1268" i="22"/>
  <c r="N1778" i="22"/>
  <c r="K1265" i="22"/>
  <c r="M1817" i="22"/>
  <c r="N1663" i="22"/>
  <c r="K1877" i="22"/>
  <c r="N1546" i="22"/>
  <c r="I1340" i="22"/>
  <c r="M1720" i="22"/>
  <c r="I1932" i="22"/>
  <c r="K1577" i="22"/>
  <c r="M1641" i="22"/>
  <c r="M1330" i="22"/>
  <c r="I1216" i="22"/>
  <c r="I1864" i="22"/>
  <c r="N1729" i="22"/>
  <c r="M1454" i="22"/>
  <c r="I1938" i="22"/>
  <c r="N1588" i="22"/>
  <c r="J1265" i="22"/>
  <c r="M1911" i="22"/>
  <c r="J1730" i="22"/>
  <c r="K1366" i="22"/>
  <c r="I1890" i="22"/>
  <c r="M1257" i="22"/>
  <c r="N1607" i="22"/>
  <c r="K1558" i="22"/>
  <c r="K1323" i="22"/>
  <c r="N1781" i="22"/>
  <c r="N1695" i="22"/>
  <c r="M1685" i="22"/>
  <c r="N1255" i="22"/>
  <c r="M1335" i="22"/>
  <c r="J1491" i="22"/>
  <c r="K1589" i="22"/>
  <c r="M1661" i="22"/>
  <c r="J1603" i="22"/>
  <c r="I1389" i="22"/>
  <c r="N1858" i="22"/>
  <c r="I1715" i="22"/>
  <c r="N1347" i="22"/>
  <c r="K1757" i="22"/>
  <c r="K1841" i="22"/>
  <c r="K1352" i="22"/>
  <c r="J1334" i="22"/>
  <c r="N1889" i="22"/>
  <c r="I1417" i="22"/>
  <c r="M1390" i="22"/>
  <c r="M1793" i="22"/>
  <c r="I1874" i="22"/>
  <c r="N1704" i="22"/>
  <c r="K1882" i="22"/>
  <c r="N1337" i="22"/>
  <c r="J1590" i="22"/>
  <c r="I1401" i="22"/>
  <c r="N1210" i="22"/>
  <c r="M1723" i="22"/>
  <c r="M1948" i="22"/>
  <c r="N1320" i="22"/>
  <c r="N1548" i="22"/>
  <c r="M1267" i="22"/>
  <c r="K1480" i="22"/>
  <c r="K1726" i="22"/>
  <c r="I1954" i="22"/>
  <c r="M1431" i="22"/>
  <c r="I1880" i="22"/>
  <c r="I1261" i="22"/>
  <c r="J1245" i="22"/>
  <c r="K1525" i="22"/>
  <c r="K1661" i="22"/>
  <c r="K1724" i="22"/>
  <c r="K1572" i="22"/>
  <c r="J1464" i="22"/>
  <c r="K1933" i="22"/>
  <c r="J1442" i="22"/>
  <c r="N1635" i="22"/>
  <c r="I1757" i="22"/>
  <c r="I1679" i="22"/>
  <c r="J1920" i="22"/>
  <c r="K1516" i="22"/>
  <c r="K1775" i="22"/>
  <c r="N1321" i="22"/>
  <c r="M1784" i="22"/>
  <c r="K1463" i="22"/>
  <c r="J1544" i="22"/>
  <c r="K1297" i="22"/>
  <c r="K1275" i="22"/>
  <c r="M1291" i="22"/>
  <c r="M1654" i="22"/>
  <c r="J1543" i="22"/>
  <c r="I1499" i="22"/>
  <c r="M1556" i="22"/>
  <c r="M1733" i="22"/>
  <c r="N1844" i="22"/>
  <c r="K1910" i="22"/>
  <c r="M1758" i="22"/>
  <c r="J1667" i="22"/>
  <c r="J1694" i="22"/>
  <c r="N1406" i="22"/>
  <c r="J1217" i="22"/>
  <c r="K1898" i="22"/>
  <c r="I1391" i="22"/>
  <c r="J1861" i="22"/>
  <c r="N1471" i="22"/>
  <c r="J1580" i="22"/>
  <c r="N1455" i="22"/>
  <c r="N1332" i="22"/>
  <c r="K1424" i="22"/>
  <c r="M1380" i="22"/>
  <c r="I1384" i="22"/>
  <c r="M1249" i="22"/>
  <c r="N1661" i="22"/>
  <c r="K1284" i="22"/>
  <c r="J1755" i="22"/>
  <c r="M1447" i="22"/>
  <c r="J1891" i="22"/>
  <c r="M1584" i="22"/>
  <c r="N1788" i="22"/>
  <c r="N1868" i="22"/>
  <c r="K1576" i="22"/>
  <c r="J1444" i="22"/>
  <c r="K1935" i="22"/>
  <c r="J1647" i="22"/>
  <c r="M1961" i="22"/>
  <c r="N1768" i="22"/>
  <c r="I1615" i="22"/>
  <c r="N1264" i="22"/>
  <c r="J1369" i="22"/>
  <c r="M1884" i="22"/>
  <c r="M1684" i="22"/>
  <c r="K1473" i="22"/>
  <c r="J1463" i="22"/>
  <c r="N1839" i="22"/>
  <c r="M1446" i="22"/>
  <c r="N1272" i="22"/>
  <c r="K1556" i="22"/>
  <c r="M1235" i="22"/>
  <c r="N1319" i="22"/>
  <c r="K1918" i="22"/>
  <c r="J1547" i="22"/>
  <c r="N1656" i="22"/>
  <c r="M1592" i="22"/>
  <c r="M1605" i="22"/>
  <c r="K1241" i="22"/>
  <c r="J1315" i="22"/>
  <c r="I1915" i="22"/>
  <c r="I1330" i="22"/>
  <c r="M1859" i="22"/>
  <c r="I1862" i="22"/>
  <c r="N1346" i="22"/>
  <c r="I1249" i="22"/>
  <c r="K1725" i="22"/>
  <c r="J1461" i="22"/>
  <c r="J1296" i="22"/>
  <c r="K1416" i="22"/>
  <c r="I1290" i="22"/>
  <c r="K1488" i="22"/>
  <c r="J1631" i="22"/>
  <c r="M1929" i="22"/>
  <c r="I1539" i="22"/>
  <c r="K1596" i="22"/>
  <c r="N1497" i="22"/>
  <c r="M1385" i="22"/>
  <c r="J1300" i="22"/>
  <c r="M1667" i="22"/>
  <c r="I1729" i="22"/>
  <c r="K1515" i="22"/>
  <c r="J1268" i="22"/>
  <c r="I1439" i="22"/>
  <c r="K1856" i="22"/>
  <c r="K1474" i="22"/>
  <c r="J1242" i="22"/>
  <c r="N1515" i="22"/>
  <c r="M1762" i="22"/>
  <c r="N1208" i="22"/>
  <c r="I1784" i="22"/>
  <c r="J1471" i="22"/>
  <c r="J1294" i="22"/>
  <c r="I1354" i="22"/>
  <c r="N1422" i="22"/>
  <c r="I1457" i="22"/>
  <c r="N1641" i="22"/>
  <c r="N1936" i="22"/>
  <c r="N1561" i="22"/>
  <c r="J1288" i="22"/>
  <c r="M1850" i="22"/>
  <c r="J1655" i="22"/>
  <c r="K1322" i="22"/>
  <c r="J1305" i="22"/>
  <c r="M1711" i="22"/>
  <c r="N1741" i="22"/>
  <c r="M1387" i="22"/>
  <c r="M1238" i="22"/>
  <c r="N1534" i="22"/>
  <c r="K1523" i="22"/>
  <c r="M1442" i="22"/>
  <c r="I1779" i="22"/>
  <c r="I1332" i="22"/>
  <c r="J1216" i="22"/>
  <c r="N1279" i="22"/>
  <c r="K1251" i="22"/>
  <c r="K1213" i="22"/>
  <c r="K1569" i="22"/>
  <c r="I1853" i="22"/>
  <c r="M1341" i="22"/>
  <c r="I1263" i="22"/>
  <c r="K1367" i="22"/>
  <c r="K1770" i="22"/>
  <c r="J1233" i="22"/>
  <c r="J1596" i="22"/>
  <c r="J1339" i="22"/>
  <c r="K1227" i="22"/>
  <c r="N1544" i="22"/>
  <c r="K1274" i="22"/>
  <c r="K1368" i="22"/>
  <c r="J1657" i="22"/>
  <c r="I1589" i="22"/>
  <c r="K1567" i="22"/>
  <c r="N1600" i="22"/>
  <c r="K1646" i="22"/>
  <c r="J1283" i="22"/>
  <c r="K1860" i="22"/>
  <c r="I1866" i="22"/>
  <c r="J1584" i="22"/>
  <c r="K1537" i="22"/>
  <c r="M1388" i="22"/>
  <c r="J1665" i="22"/>
  <c r="M1326" i="22"/>
  <c r="N1922" i="22"/>
  <c r="K1535" i="22"/>
  <c r="I1599" i="22"/>
  <c r="M1649" i="22"/>
  <c r="K1466" i="22"/>
  <c r="J1425" i="22"/>
  <c r="K1549" i="22"/>
  <c r="K1261" i="22"/>
  <c r="N1401" i="22"/>
  <c r="N1739" i="22"/>
  <c r="I1280" i="22"/>
  <c r="N1707" i="22"/>
  <c r="N1885" i="22"/>
  <c r="K1883" i="22"/>
  <c r="M1501" i="22"/>
  <c r="N1884" i="22"/>
  <c r="K1534" i="22"/>
  <c r="I1905" i="22"/>
  <c r="M1470" i="22"/>
  <c r="M1855" i="22"/>
  <c r="M1940" i="22"/>
  <c r="N1934" i="22"/>
  <c r="J1721" i="22"/>
  <c r="K1573" i="22"/>
  <c r="K1659" i="22"/>
  <c r="N1403" i="22"/>
  <c r="N1501" i="22"/>
  <c r="I1655" i="22"/>
  <c r="J1834" i="22"/>
  <c r="I1421" i="22"/>
  <c r="N1209" i="22"/>
  <c r="N1723" i="22"/>
  <c r="N1823" i="22"/>
  <c r="M1426" i="22"/>
  <c r="K1287" i="22"/>
  <c r="M1764" i="22"/>
  <c r="M1502" i="22"/>
  <c r="M1571" i="22"/>
  <c r="M1834" i="22"/>
  <c r="J1629" i="22"/>
  <c r="M1691" i="22"/>
  <c r="I1708" i="22"/>
  <c r="J1452" i="22"/>
  <c r="M1348" i="22"/>
  <c r="K1519" i="22"/>
  <c r="M1303" i="22"/>
  <c r="I1882" i="22"/>
  <c r="M1634" i="22"/>
  <c r="I1551" i="22"/>
  <c r="N1617" i="22"/>
  <c r="M1943" i="22"/>
  <c r="M1743" i="22"/>
  <c r="I1413" i="22"/>
  <c r="I1305" i="22"/>
  <c r="I1791" i="22"/>
  <c r="N1436" i="22"/>
  <c r="I1487" i="22"/>
  <c r="N1366" i="22"/>
  <c r="I1584" i="22"/>
  <c r="M1562" i="22"/>
  <c r="K1246" i="22"/>
  <c r="K1295" i="22"/>
  <c r="N1829" i="22"/>
  <c r="K1349" i="22"/>
  <c r="M1835" i="22"/>
  <c r="I1886" i="22"/>
  <c r="J1848" i="22"/>
  <c r="J1774" i="22"/>
  <c r="I1347" i="22"/>
  <c r="M1606" i="22"/>
  <c r="K1665" i="22"/>
  <c r="N1476" i="22"/>
  <c r="K1374" i="22"/>
  <c r="I1743" i="22"/>
  <c r="N1652" i="22"/>
  <c r="I1851" i="22"/>
  <c r="N1933" i="22"/>
  <c r="K1908" i="22"/>
  <c r="I1213" i="22"/>
  <c r="K1807" i="22"/>
  <c r="J1232" i="22"/>
  <c r="N1292" i="22"/>
  <c r="M1216" i="22"/>
  <c r="K1914" i="22"/>
  <c r="N1595" i="22"/>
  <c r="M1455" i="22"/>
  <c r="N1890" i="22"/>
  <c r="M1928" i="22"/>
  <c r="N1957" i="22"/>
  <c r="I1288" i="22"/>
  <c r="N1263" i="22"/>
  <c r="K1869" i="22"/>
  <c r="N1855" i="22"/>
  <c r="K1955" i="22"/>
  <c r="N1650" i="22"/>
  <c r="N1224" i="22"/>
  <c r="I1351" i="22"/>
  <c r="M1557" i="22"/>
  <c r="I1371" i="22"/>
  <c r="N1509" i="22"/>
  <c r="M1875" i="22"/>
  <c r="N1624" i="22"/>
  <c r="J1400" i="22"/>
  <c r="K1805" i="22"/>
  <c r="M1759" i="22"/>
  <c r="M1396" i="22"/>
  <c r="J1710" i="22"/>
  <c r="K1354" i="22"/>
  <c r="I1364" i="22"/>
  <c r="N1659" i="22"/>
  <c r="K1468" i="22"/>
  <c r="N1231" i="22"/>
  <c r="I1712" i="22"/>
  <c r="N1698" i="22"/>
  <c r="M1863" i="22"/>
  <c r="M1398" i="22"/>
  <c r="N1221" i="22"/>
  <c r="M1516" i="22"/>
  <c r="J1347" i="22"/>
  <c r="I1313" i="22"/>
  <c r="N1620" i="22"/>
  <c r="M1699" i="22"/>
  <c r="I1971" i="22"/>
  <c r="K1435" i="22"/>
  <c r="M1727" i="22"/>
  <c r="J1913" i="22"/>
  <c r="N1951" i="22"/>
  <c r="J1687" i="22"/>
  <c r="J1826" i="22"/>
  <c r="K1290" i="22"/>
  <c r="K1451" i="22"/>
  <c r="M1729" i="22"/>
  <c r="N1220" i="22"/>
  <c r="K1948" i="22"/>
  <c r="J1542" i="22"/>
  <c r="J1916" i="22"/>
  <c r="K1780" i="22"/>
  <c r="I1241" i="22"/>
  <c r="I1709" i="22"/>
  <c r="K1465" i="22"/>
  <c r="I1564" i="22"/>
  <c r="M1674" i="22"/>
  <c r="J1773" i="22"/>
  <c r="I1382" i="22"/>
  <c r="I1240" i="22"/>
  <c r="M1687" i="22"/>
  <c r="I1787" i="22"/>
  <c r="N1299" i="22"/>
  <c r="M1591" i="22"/>
  <c r="K1871" i="22"/>
  <c r="N1603" i="22"/>
  <c r="K1635" i="22"/>
  <c r="M1660" i="22"/>
  <c r="N1657" i="22"/>
  <c r="J1758" i="22"/>
  <c r="K1818" i="22"/>
  <c r="K1903" i="22"/>
  <c r="I1606" i="22"/>
  <c r="I1656" i="22"/>
  <c r="N1358" i="22"/>
  <c r="I1471" i="22"/>
  <c r="J1358" i="22"/>
  <c r="K1228" i="22"/>
  <c r="K1896" i="22"/>
  <c r="I1891" i="22"/>
  <c r="I1451" i="22"/>
  <c r="J1310" i="22"/>
  <c r="M1676" i="22"/>
  <c r="M1293" i="22"/>
  <c r="N1702" i="22"/>
  <c r="I1737" i="22"/>
  <c r="J1648" i="22"/>
  <c r="M1779" i="22"/>
  <c r="J1781" i="22"/>
  <c r="K1550" i="22"/>
  <c r="J1342" i="22"/>
  <c r="I1661" i="22"/>
  <c r="M1548" i="22"/>
  <c r="I1285" i="22"/>
  <c r="N1847" i="22"/>
  <c r="N1267" i="22"/>
  <c r="I1296" i="22"/>
  <c r="M1960" i="22"/>
  <c r="K1447" i="22"/>
  <c r="N1608" i="22"/>
  <c r="K1331" i="22"/>
  <c r="J1550" i="22"/>
  <c r="N1257" i="22"/>
  <c r="J1949" i="22"/>
  <c r="M1486" i="22"/>
  <c r="N1869" i="22"/>
  <c r="N1679" i="22"/>
  <c r="K1907" i="22"/>
  <c r="K1925" i="22"/>
  <c r="K1814" i="22"/>
  <c r="K1278" i="22"/>
  <c r="M1683" i="22"/>
  <c r="N1761" i="22"/>
  <c r="J1900" i="22"/>
  <c r="K1490" i="22"/>
  <c r="I1611" i="22"/>
  <c r="M1338" i="22"/>
  <c r="M1559" i="22"/>
  <c r="M1781" i="22"/>
  <c r="M1737" i="22"/>
  <c r="K1553" i="22"/>
  <c r="K1610" i="22"/>
  <c r="K1902" i="22"/>
  <c r="K1709" i="22"/>
  <c r="N1955" i="22"/>
  <c r="I1788" i="22"/>
  <c r="J1389" i="22"/>
  <c r="K1915" i="22"/>
  <c r="J1656" i="22"/>
  <c r="I1736" i="22"/>
  <c r="M1468" i="22"/>
  <c r="M1701" i="22"/>
  <c r="N1881" i="22"/>
  <c r="J1488" i="22"/>
  <c r="I1336" i="22"/>
  <c r="J1670" i="22"/>
  <c r="K1373" i="22"/>
  <c r="K1825" i="22"/>
  <c r="K1484" i="22"/>
  <c r="J1800" i="22"/>
  <c r="N1571" i="22"/>
  <c r="M1316" i="22"/>
  <c r="N1654" i="22"/>
  <c r="K1595" i="22"/>
  <c r="M1791" i="22"/>
  <c r="K1359" i="22"/>
  <c r="J1634" i="22"/>
  <c r="K1539" i="22"/>
  <c r="M1675" i="22"/>
  <c r="N1542" i="22"/>
  <c r="J1960" i="22"/>
  <c r="N1494" i="22"/>
  <c r="J1968" i="22"/>
  <c r="K1894" i="22"/>
  <c r="N1233" i="22"/>
  <c r="N1528" i="22"/>
  <c r="M1373" i="22"/>
  <c r="I1220" i="22"/>
  <c r="I1395" i="22"/>
  <c r="N1594" i="22"/>
  <c r="J1607" i="22"/>
  <c r="I1624" i="22"/>
  <c r="I1595" i="22"/>
  <c r="K1491" i="22"/>
  <c r="M1971" i="22"/>
  <c r="N1796" i="22"/>
  <c r="M1466" i="22"/>
  <c r="K1606" i="22"/>
  <c r="J1705" i="22"/>
  <c r="J1889" i="22"/>
  <c r="I1597" i="22"/>
  <c r="I1879" i="22"/>
  <c r="J1669" i="22"/>
  <c r="I1205" i="22"/>
  <c r="K1450" i="22"/>
  <c r="K1774" i="22"/>
  <c r="K1363" i="22"/>
  <c r="N1251" i="22"/>
  <c r="N1644" i="22"/>
  <c r="I1207" i="22"/>
  <c r="K1623" i="22"/>
  <c r="N1696" i="22"/>
  <c r="M1789" i="22"/>
  <c r="I1528" i="22"/>
  <c r="M1476" i="22"/>
  <c r="N1743" i="22"/>
  <c r="M1322" i="22"/>
  <c r="M1600" i="22"/>
  <c r="J1863" i="22"/>
  <c r="J1780" i="22"/>
  <c r="M1892" i="22"/>
  <c r="M1974" i="22"/>
  <c r="I1485" i="22"/>
  <c r="J1823" i="22"/>
  <c r="K1380" i="22"/>
  <c r="N1599" i="22"/>
  <c r="I1617" i="22"/>
  <c r="K1580" i="22"/>
  <c r="I1420" i="22"/>
  <c r="K1510" i="22"/>
  <c r="J1403" i="22"/>
  <c r="I1929" i="22"/>
  <c r="J1630" i="22"/>
  <c r="K1288" i="22"/>
  <c r="J1695" i="22"/>
  <c r="J1783" i="22"/>
  <c r="J1946" i="22"/>
  <c r="I1636" i="22"/>
  <c r="M1305" i="22"/>
  <c r="M1752" i="22"/>
  <c r="I1849" i="22"/>
  <c r="J1639" i="22"/>
  <c r="N1861" i="22"/>
  <c r="I1872" i="22"/>
  <c r="I1651" i="22"/>
  <c r="K1499" i="22"/>
  <c r="K1627" i="22"/>
  <c r="N1456" i="22"/>
  <c r="K1395" i="22"/>
  <c r="K1317" i="22"/>
  <c r="M1262" i="22"/>
  <c r="M1375" i="22"/>
  <c r="N1746" i="22"/>
  <c r="K1739" i="22"/>
  <c r="N1735" i="22"/>
  <c r="M1653" i="22"/>
  <c r="N1677" i="22"/>
  <c r="J1391" i="22"/>
  <c r="K1674" i="22"/>
  <c r="I1300" i="22"/>
  <c r="K1514" i="22"/>
  <c r="N1565" i="22"/>
  <c r="I1678" i="22"/>
  <c r="I1673" i="22"/>
  <c r="M1966" i="22"/>
  <c r="J1613" i="22"/>
  <c r="N1666" i="22"/>
  <c r="J1387" i="22"/>
  <c r="M1552" i="22"/>
  <c r="N1273" i="22"/>
  <c r="I1863" i="22"/>
  <c r="K1563" i="22"/>
  <c r="J1585" i="22"/>
  <c r="K1731" i="22"/>
  <c r="I1314" i="22"/>
  <c r="J1392" i="22"/>
  <c r="N1952" i="22"/>
  <c r="K1872" i="22"/>
  <c r="K1620" i="22"/>
  <c r="M1207" i="22"/>
  <c r="M1973" i="22"/>
  <c r="M1777" i="22"/>
  <c r="J1468" i="22"/>
  <c r="K1911" i="22"/>
  <c r="J1443" i="22"/>
  <c r="N1285" i="22"/>
  <c r="N1848" i="22"/>
  <c r="N1539" i="22"/>
  <c r="K1751" i="22"/>
  <c r="M1420" i="22"/>
  <c r="K1858" i="22"/>
  <c r="I1524" i="22"/>
  <c r="N1646" i="22"/>
  <c r="M1254" i="22"/>
  <c r="I1904" i="22"/>
  <c r="J1239" i="22"/>
  <c r="N1360" i="22"/>
  <c r="N1689" i="22"/>
  <c r="J1477" i="22"/>
  <c r="I1231" i="22"/>
  <c r="K1755" i="22"/>
  <c r="I1265" i="22"/>
  <c r="I1318" i="22"/>
  <c r="I1345" i="22"/>
  <c r="J1244" i="22"/>
  <c r="J1965" i="22"/>
  <c r="N1728" i="22"/>
  <c r="K1394" i="22"/>
  <c r="I1406" i="22"/>
  <c r="K1418" i="22"/>
  <c r="M1599" i="22"/>
  <c r="I1911" i="22"/>
  <c r="M1750" i="22"/>
  <c r="N1563" i="22"/>
  <c r="N1478" i="22"/>
  <c r="N1711" i="22"/>
  <c r="M1704" i="22"/>
  <c r="J1287" i="22"/>
  <c r="K1392" i="22"/>
  <c r="M1576" i="22"/>
  <c r="J1321" i="22"/>
  <c r="M1414" i="22"/>
  <c r="N1814" i="22"/>
  <c r="I1802" i="22"/>
  <c r="M1274" i="22"/>
  <c r="I1526" i="22"/>
  <c r="J1928" i="22"/>
  <c r="I1572" i="22"/>
  <c r="I1458" i="22"/>
  <c r="K1924" i="22"/>
  <c r="I1843" i="22"/>
  <c r="J1645" i="22"/>
  <c r="I1865" i="22"/>
  <c r="J1548" i="22"/>
  <c r="K1564" i="22"/>
  <c r="J1836" i="22"/>
  <c r="M1237" i="22"/>
  <c r="K1897" i="22"/>
  <c r="I1952" i="22"/>
  <c r="M1879" i="22"/>
  <c r="N1359" i="22"/>
  <c r="I1573" i="22"/>
  <c r="M1686" i="22"/>
  <c r="J1616" i="22"/>
  <c r="M1909" i="22"/>
  <c r="M1490" i="22"/>
  <c r="N1891" i="22"/>
  <c r="K1888" i="22"/>
  <c r="K1276" i="22"/>
  <c r="N1843" i="22"/>
  <c r="K1301" i="22"/>
  <c r="K1262" i="22"/>
  <c r="J1736" i="22"/>
  <c r="K1237" i="22"/>
  <c r="M1931" i="22"/>
  <c r="N1254" i="22"/>
  <c r="N1803" i="22"/>
  <c r="N1867" i="22"/>
  <c r="J1290" i="22"/>
  <c r="M1355" i="22"/>
  <c r="I1960" i="22"/>
  <c r="K1439" i="22"/>
  <c r="K1492" i="22"/>
  <c r="I1650" i="22"/>
  <c r="K1949" i="22"/>
  <c r="I1255" i="22"/>
  <c r="I1861" i="22"/>
  <c r="K1472" i="22"/>
  <c r="M1429" i="22"/>
  <c r="J1404" i="22"/>
  <c r="N1923" i="22"/>
  <c r="M1945" i="22"/>
  <c r="K1875" i="22"/>
  <c r="K1385" i="22"/>
  <c r="J1609" i="22"/>
  <c r="I1789" i="22"/>
  <c r="N1790" i="22"/>
  <c r="M1805" i="22"/>
  <c r="I1510" i="22"/>
  <c r="K1425" i="22"/>
  <c r="K1796" i="22"/>
  <c r="K1401" i="22"/>
  <c r="K1449" i="22"/>
  <c r="J1854" i="22"/>
  <c r="J1256" i="22"/>
  <c r="M1415" i="22"/>
  <c r="M1644" i="22"/>
  <c r="N1808" i="22"/>
  <c r="J1898" i="22"/>
  <c r="I1844" i="22"/>
  <c r="N1877" i="22"/>
  <c r="M1719" i="22"/>
  <c r="N1938" i="22"/>
  <c r="N1430" i="22"/>
  <c r="I1641" i="22"/>
  <c r="K1532" i="22"/>
  <c r="M1417" i="22"/>
  <c r="K1624" i="22"/>
  <c r="N1787" i="22"/>
  <c r="I1921" i="22"/>
  <c r="J1489" i="22"/>
  <c r="N1523" i="22"/>
  <c r="N1414" i="22"/>
  <c r="N1671" i="22"/>
  <c r="K1712" i="22"/>
  <c r="N1453" i="22"/>
  <c r="I1266" i="22"/>
  <c r="I1750" i="22"/>
  <c r="N1830" i="22"/>
  <c r="I1976" i="22"/>
  <c r="N1925" i="22"/>
  <c r="M1730" i="22"/>
  <c r="N1826" i="22"/>
  <c r="K1309" i="22"/>
  <c r="I1443" i="22"/>
  <c r="K1221" i="22"/>
  <c r="I1648" i="22"/>
  <c r="I1304" i="22"/>
  <c r="J1476" i="22"/>
  <c r="K1482" i="22"/>
  <c r="K1273" i="22"/>
  <c r="K1808" i="22"/>
  <c r="K1521" i="22"/>
  <c r="K1319" i="22"/>
  <c r="N1932" i="22"/>
  <c r="I1833" i="22"/>
  <c r="M1843" i="22"/>
  <c r="J1364" i="22"/>
  <c r="J1719" i="22"/>
  <c r="I1500" i="22"/>
  <c r="N1394" i="22"/>
  <c r="K1663" i="22"/>
  <c r="I1507" i="22"/>
  <c r="K1916" i="22"/>
  <c r="M1379" i="22"/>
  <c r="N1331" i="22"/>
  <c r="N1872" i="22"/>
  <c r="M1233" i="22"/>
  <c r="K1489" i="22"/>
  <c r="J1849" i="22"/>
  <c r="J1332" i="22"/>
  <c r="M1826" i="22"/>
  <c r="M1413" i="22"/>
  <c r="M1922" i="22"/>
  <c r="N1378" i="22"/>
  <c r="J1569" i="22"/>
  <c r="K1594" i="22"/>
  <c r="K1452" i="22"/>
  <c r="N1633" i="22"/>
  <c r="M1492" i="22"/>
  <c r="N1662" i="22"/>
  <c r="I1341" i="22"/>
  <c r="J1408" i="22"/>
  <c r="M1712" i="22"/>
  <c r="N1773" i="22"/>
  <c r="J1893" i="22"/>
  <c r="I1397" i="22"/>
  <c r="K1843" i="22"/>
  <c r="I1677" i="22"/>
  <c r="I1726" i="22"/>
  <c r="K1690" i="22"/>
  <c r="I1920" i="22"/>
  <c r="J1355" i="22"/>
  <c r="I1825" i="22"/>
  <c r="J1680" i="22"/>
  <c r="I1885" i="22"/>
  <c r="J1588" i="22"/>
  <c r="I1409" i="22"/>
  <c r="I1665" i="22"/>
  <c r="K1772" i="22"/>
  <c r="K1212" i="22"/>
  <c r="M1280" i="22"/>
  <c r="J1927" i="22"/>
  <c r="I1826" i="22"/>
  <c r="M1469" i="22"/>
  <c r="N1776" i="22"/>
  <c r="K1552" i="22"/>
  <c r="I1669" i="22"/>
  <c r="I1823" i="22"/>
  <c r="I1621" i="22"/>
  <c r="N1441" i="22"/>
  <c r="I1964" i="22"/>
  <c r="K1634" i="22"/>
  <c r="N1373" i="22"/>
  <c r="I1326" i="22"/>
  <c r="K1962" i="22"/>
  <c r="I1957" i="22"/>
  <c r="M1790" i="22"/>
  <c r="J1377" i="22"/>
  <c r="N1212" i="22"/>
  <c r="M1631" i="22"/>
  <c r="I1543" i="22"/>
  <c r="K1714" i="22"/>
  <c r="I1247" i="22"/>
  <c r="M1566" i="22"/>
  <c r="M1435" i="22"/>
  <c r="N1742" i="22"/>
  <c r="K1850" i="22"/>
  <c r="M1837" i="22"/>
  <c r="J1583" i="22"/>
  <c r="N1290" i="22"/>
  <c r="M1698" i="22"/>
  <c r="K1386" i="22"/>
  <c r="N1815" i="22"/>
  <c r="M1877" i="22"/>
  <c r="K1974" i="22"/>
  <c r="N1715" i="22"/>
  <c r="I1822" i="22"/>
  <c r="I1759" i="22"/>
  <c r="N1274" i="22"/>
  <c r="N1538" i="22"/>
  <c r="J1763" i="22"/>
  <c r="N1794" i="22"/>
  <c r="M1702" i="22"/>
  <c r="I1752" i="22"/>
  <c r="J1320" i="22"/>
  <c r="M1619" i="22"/>
  <c r="K1861" i="22"/>
  <c r="J1704" i="22"/>
  <c r="I1358" i="22"/>
  <c r="N1540" i="22"/>
  <c r="N1850" i="22"/>
  <c r="K1965" i="22"/>
  <c r="K1940" i="22"/>
  <c r="N1614" i="22"/>
  <c r="K1481" i="22"/>
  <c r="M1505" i="22"/>
  <c r="J1943" i="22"/>
  <c r="I1427" i="22"/>
  <c r="J1341" i="22"/>
  <c r="J1972" i="22"/>
  <c r="M1569" i="22"/>
  <c r="M1608" i="22"/>
  <c r="K1746" i="22"/>
  <c r="N1801" i="22"/>
  <c r="K1302" i="22"/>
  <c r="K1677" i="22"/>
  <c r="K1578" i="22"/>
  <c r="K1248" i="22"/>
  <c r="J1838" i="22"/>
  <c r="M1234" i="22"/>
  <c r="J1703" i="22"/>
  <c r="M1753" i="22"/>
  <c r="M1876" i="22"/>
  <c r="K1689" i="22"/>
  <c r="J1247" i="22"/>
  <c r="K1842" i="22"/>
  <c r="I1659" i="22"/>
  <c r="J1728" i="22"/>
  <c r="J1215" i="22"/>
  <c r="M1405" i="22"/>
  <c r="J1513" i="22"/>
  <c r="N1719" i="22"/>
  <c r="I1236" i="22"/>
  <c r="I1232" i="22"/>
  <c r="N1529" i="22"/>
  <c r="I1306" i="22"/>
  <c r="I1482" i="22"/>
  <c r="K1443" i="22"/>
  <c r="J1879" i="22"/>
  <c r="M1622" i="22"/>
  <c r="I1408" i="22"/>
  <c r="J1401" i="22"/>
  <c r="J1554" i="22"/>
  <c r="J1225" i="22"/>
  <c r="J1482" i="22"/>
  <c r="K1559" i="22"/>
  <c r="J1536" i="22"/>
  <c r="K1723" i="22"/>
  <c r="K1636" i="22"/>
  <c r="M1844" i="22"/>
  <c r="K1960" i="22"/>
  <c r="K1966" i="22"/>
  <c r="J1855" i="22"/>
  <c r="K1551" i="22"/>
  <c r="N1726" i="22"/>
  <c r="J1901" i="22"/>
  <c r="J1908" i="22"/>
  <c r="J1228" i="22"/>
  <c r="J1598" i="22"/>
  <c r="K1601" i="22"/>
  <c r="N1622" i="22"/>
  <c r="K1357" i="22"/>
  <c r="J1378" i="22"/>
  <c r="M1904" i="22"/>
  <c r="N1582" i="22"/>
  <c r="N1300" i="22"/>
  <c r="J1897" i="22"/>
  <c r="K1258" i="22"/>
  <c r="K1211" i="22"/>
  <c r="I1575" i="22"/>
  <c r="K1964" i="22"/>
  <c r="J1942" i="22"/>
  <c r="K1536" i="22"/>
  <c r="I1720" i="22"/>
  <c r="M1491" i="22"/>
  <c r="K1710" i="22"/>
  <c r="N1228" i="22"/>
  <c r="N1205" i="22"/>
  <c r="K1844" i="22"/>
  <c r="I1799" i="22"/>
  <c r="J1628" i="22"/>
  <c r="N1864" i="22"/>
  <c r="K1740" i="22"/>
  <c r="M1582" i="22"/>
  <c r="N1396" i="22"/>
  <c r="M1814" i="22"/>
  <c r="J1365" i="22"/>
  <c r="I1245" i="22"/>
  <c r="M1401" i="22"/>
  <c r="M1506" i="22"/>
  <c r="I1773" i="22"/>
  <c r="K1327" i="22"/>
  <c r="J1556" i="22"/>
  <c r="N1939" i="22"/>
  <c r="I1838" i="22"/>
  <c r="K1343" i="22"/>
  <c r="J1386" i="22"/>
  <c r="I1907" i="22"/>
  <c r="K1769" i="22"/>
  <c r="J1486" i="22"/>
  <c r="N1782" i="22"/>
  <c r="J1909" i="22"/>
  <c r="J1241" i="22"/>
  <c r="M1255" i="22"/>
  <c r="I1474" i="22"/>
  <c r="N1560" i="22"/>
  <c r="K1233" i="22"/>
  <c r="M1671" i="22"/>
  <c r="K1958" i="22"/>
  <c r="M1664" i="22"/>
  <c r="K1281" i="22"/>
  <c r="M1488" i="22"/>
  <c r="I1243" i="22"/>
  <c r="M1374" i="22"/>
  <c r="M1806" i="22"/>
  <c r="K1280" i="22"/>
  <c r="K1864" i="22"/>
  <c r="M1972" i="22"/>
  <c r="J1523" i="22"/>
  <c r="N1330" i="22"/>
  <c r="K1891" i="22"/>
  <c r="J1555" i="22"/>
  <c r="J1961" i="22"/>
  <c r="I1919" i="22"/>
  <c r="K1752" i="22"/>
  <c r="J1480" i="22"/>
  <c r="J1856" i="22"/>
  <c r="M1968" i="22"/>
  <c r="J1725" i="22"/>
  <c r="N1733" i="22"/>
  <c r="N1392" i="22"/>
  <c r="M1593" i="22"/>
  <c r="I1912" i="22"/>
  <c r="I1852" i="22"/>
  <c r="N1651" i="22"/>
  <c r="I1557" i="22"/>
  <c r="I1640" i="22"/>
  <c r="K1705" i="22"/>
  <c r="K1324" i="22"/>
  <c r="J1959" i="22"/>
  <c r="M1471" i="22"/>
  <c r="M1918" i="22"/>
  <c r="J1301" i="22"/>
  <c r="N1716" i="22"/>
  <c r="N1903" i="22"/>
  <c r="K1917" i="22"/>
  <c r="J1964" i="22"/>
  <c r="I1758" i="22"/>
  <c r="K1291" i="22"/>
  <c r="M1347" i="22"/>
  <c r="N1407" i="22"/>
  <c r="N1468" i="22"/>
  <c r="M1688" i="22"/>
  <c r="J1385" i="22"/>
  <c r="J1782" i="22"/>
  <c r="N1748" i="22"/>
  <c r="N1685" i="22"/>
  <c r="N1244" i="22"/>
  <c r="N1901" i="22"/>
  <c r="N1314" i="22"/>
  <c r="J1624" i="22"/>
  <c r="J1945" i="22"/>
  <c r="N1758" i="22"/>
  <c r="J1922" i="22"/>
  <c r="I1520" i="22"/>
  <c r="K1259" i="22"/>
  <c r="J1702" i="22"/>
  <c r="N1632" i="22"/>
  <c r="J1384" i="22"/>
  <c r="N1670" i="22"/>
  <c r="J1644" i="22"/>
  <c r="J1333" i="22"/>
  <c r="N1762" i="22"/>
  <c r="K1361" i="22"/>
  <c r="N1730" i="22"/>
  <c r="M1874" i="22"/>
  <c r="I1870" i="22"/>
  <c r="N1818" i="22"/>
  <c r="K1866" i="22"/>
  <c r="J1450" i="22"/>
  <c r="J1529" i="22"/>
  <c r="I1546" i="22"/>
  <c r="K1758" i="22"/>
  <c r="J1558" i="22"/>
  <c r="J1528" i="22"/>
  <c r="J1821" i="22"/>
  <c r="M1484" i="22"/>
  <c r="M1568" i="22"/>
  <c r="K1865" i="22"/>
  <c r="M1437" i="22"/>
  <c r="N1914" i="22"/>
  <c r="K1698" i="22"/>
  <c r="N1245" i="22"/>
  <c r="J1886" i="22"/>
  <c r="J1798" i="22"/>
  <c r="M1638" i="22"/>
  <c r="N1750" i="22"/>
  <c r="N1593" i="22"/>
  <c r="K1851" i="22"/>
  <c r="N1495" i="22"/>
  <c r="J1904" i="22"/>
  <c r="N1503" i="22"/>
  <c r="J1499" i="22"/>
  <c r="M1451" i="22"/>
  <c r="J1343" i="22"/>
  <c r="K1930" i="22"/>
  <c r="I1286" i="22"/>
  <c r="I1845" i="22"/>
  <c r="I1634" i="22"/>
  <c r="M1810" i="22"/>
  <c r="M1307" i="22"/>
  <c r="I1766" i="22"/>
  <c r="I1727" i="22"/>
  <c r="N1749" i="22"/>
  <c r="M1220" i="22"/>
  <c r="K1252" i="22"/>
  <c r="M1821" i="22"/>
  <c r="K1760" i="22"/>
  <c r="M1841" i="22"/>
  <c r="J1500" i="22"/>
  <c r="K1495" i="22"/>
  <c r="J1752" i="22"/>
  <c r="K1554" i="22"/>
  <c r="N1866" i="22"/>
  <c r="N1779" i="22"/>
  <c r="N1705" i="22"/>
  <c r="M1212" i="22"/>
  <c r="J1611" i="22"/>
  <c r="J1512" i="22"/>
  <c r="J1818" i="22"/>
  <c r="I1588" i="22"/>
  <c r="I1691" i="22"/>
  <c r="K1574" i="22"/>
  <c r="J1744" i="22"/>
  <c r="K1943" i="22"/>
  <c r="J1456" i="22"/>
  <c r="J1878" i="22"/>
  <c r="J1707" i="22"/>
  <c r="N1510" i="22"/>
  <c r="M1648" i="22"/>
  <c r="N1797" i="22"/>
  <c r="M1228" i="22"/>
  <c r="K1791" i="22"/>
  <c r="I1703" i="22"/>
  <c r="J1748" i="22"/>
  <c r="N1757" i="22"/>
  <c r="M1736" i="22"/>
  <c r="J1428" i="22"/>
  <c r="I1745" i="22"/>
  <c r="I1488" i="22"/>
  <c r="N1841" i="22"/>
  <c r="N1398" i="22"/>
  <c r="J1869" i="22"/>
  <c r="K1543" i="22"/>
  <c r="K1824" i="22"/>
  <c r="K1923" i="22"/>
  <c r="N1386" i="22"/>
  <c r="I1760" i="22"/>
  <c r="N1846" i="22"/>
  <c r="J1743" i="22"/>
  <c r="N1931" i="22"/>
  <c r="J1353" i="22"/>
  <c r="J1351" i="22"/>
  <c r="I1694" i="22"/>
  <c r="K1804" i="22"/>
  <c r="J1735" i="22"/>
  <c r="I1481" i="22"/>
  <c r="M1445" i="22"/>
  <c r="N1902" i="22"/>
  <c r="I1492" i="22"/>
  <c r="J1691" i="22"/>
  <c r="I1295" i="22"/>
  <c r="N1906" i="22"/>
  <c r="K1827" i="22"/>
  <c r="N1416" i="22"/>
  <c r="N1976" i="22"/>
  <c r="K1971" i="22"/>
  <c r="M1839" i="22"/>
  <c r="J1941" i="22"/>
  <c r="M1579" i="22"/>
  <c r="M1430" i="22"/>
  <c r="M1882" i="22"/>
  <c r="J1903" i="22"/>
  <c r="K1330" i="22"/>
  <c r="I1260" i="22"/>
  <c r="N1521" i="22"/>
  <c r="M1550" i="22"/>
  <c r="J1417" i="22"/>
  <c r="K1782" i="22"/>
  <c r="K1477" i="22"/>
  <c r="N1713" i="22"/>
  <c r="J1594" i="22"/>
  <c r="I1424" i="22"/>
  <c r="I1209" i="22"/>
  <c r="I1774" i="22"/>
  <c r="K1249" i="22"/>
  <c r="N1813" i="22"/>
  <c r="I1618" i="22"/>
  <c r="N1943" i="22"/>
  <c r="K1693" i="22"/>
  <c r="M1386" i="22"/>
  <c r="M1543" i="22"/>
  <c r="J1226" i="22"/>
  <c r="K1806" i="22"/>
  <c r="J1429" i="22"/>
  <c r="N1372" i="22"/>
  <c r="K1299" i="22"/>
  <c r="I1476" i="22"/>
  <c r="K1619" i="22"/>
  <c r="J1605" i="22"/>
  <c r="N1645" i="22"/>
  <c r="M1378" i="22"/>
  <c r="J1969" i="22"/>
  <c r="N1665" i="22"/>
  <c r="N1423" i="22"/>
  <c r="N1638" i="22"/>
  <c r="N1820" i="22"/>
  <c r="N1564" i="22"/>
  <c r="K1676" i="22"/>
  <c r="J1317" i="22"/>
  <c r="M1735" i="22"/>
  <c r="J1436" i="22"/>
  <c r="N1831" i="22"/>
  <c r="M1899" i="22"/>
  <c r="M1252" i="22"/>
  <c r="M1555" i="22"/>
  <c r="N1420" i="22"/>
  <c r="J1251" i="22"/>
  <c r="M1563" i="22"/>
  <c r="K1588" i="22"/>
  <c r="M1561" i="22"/>
  <c r="I1906" i="22"/>
  <c r="J1465" i="22"/>
  <c r="J1357" i="22"/>
  <c r="I1628" i="22"/>
  <c r="N1419" i="22"/>
  <c r="N1537" i="22"/>
  <c r="M1594" i="22"/>
  <c r="J1842" i="22"/>
  <c r="K1240" i="22"/>
  <c r="K1741" i="22"/>
  <c r="I1410" i="22"/>
  <c r="M1523" i="22"/>
  <c r="K1269" i="22"/>
  <c r="M1794" i="22"/>
  <c r="J1793" i="22"/>
  <c r="J1779" i="22"/>
  <c r="K1906" i="22"/>
  <c r="M1626" i="22"/>
  <c r="M1611" i="22"/>
  <c r="M1670" i="22"/>
  <c r="J1255" i="22"/>
  <c r="K1788" i="22"/>
  <c r="I1922" i="22"/>
  <c r="J1668" i="22"/>
  <c r="N1409" i="22"/>
  <c r="J1684" i="22"/>
  <c r="M1206" i="22"/>
  <c r="N1353" i="22"/>
  <c r="M1646" i="22"/>
  <c r="N1277" i="22"/>
  <c r="J1600" i="22"/>
  <c r="J1884" i="22"/>
  <c r="M1890" i="22"/>
  <c r="I1206" i="22"/>
  <c r="K1952" i="22"/>
  <c r="N1920" i="22"/>
  <c r="J1934" i="22"/>
  <c r="I1562" i="22"/>
  <c r="M1244" i="22"/>
  <c r="N1752" i="22"/>
  <c r="M1845" i="22"/>
  <c r="N1804" i="22"/>
  <c r="I1571" i="22"/>
  <c r="N1611" i="22"/>
  <c r="N1344" i="22"/>
  <c r="J1336" i="22"/>
  <c r="K1968" i="22"/>
  <c r="M1589" i="22"/>
  <c r="N1764" i="22"/>
  <c r="K1264" i="22"/>
  <c r="M1888" i="22"/>
  <c r="J1610" i="22"/>
  <c r="N1306" i="22"/>
  <c r="N1845" i="22"/>
  <c r="M1662" i="22"/>
  <c r="K1232" i="22"/>
  <c r="N1232" i="22"/>
  <c r="N1892" i="22"/>
  <c r="K1683" i="22"/>
  <c r="N1959" i="22"/>
  <c r="N1545" i="22"/>
  <c r="M1782" i="22"/>
  <c r="I1375" i="22"/>
  <c r="J1750" i="22"/>
  <c r="K1342" i="22"/>
  <c r="M1829" i="22"/>
  <c r="I1530" i="22"/>
  <c r="N1473" i="22"/>
  <c r="N1701" i="22"/>
  <c r="I1685" i="22"/>
  <c r="N1301" i="22"/>
  <c r="N1496" i="22"/>
  <c r="M1967" i="22"/>
  <c r="N1585" i="22"/>
  <c r="K1830" i="22"/>
  <c r="N1551" i="22"/>
  <c r="N1226" i="22"/>
  <c r="K1939" i="22"/>
  <c r="N1895" i="22"/>
  <c r="K1761" i="22"/>
  <c r="M1869" i="22"/>
  <c r="N1697" i="22"/>
  <c r="N1444" i="22"/>
  <c r="J1237" i="22"/>
  <c r="M1746" i="22"/>
  <c r="N1767" i="22"/>
  <c r="K1289" i="22"/>
  <c r="N1639" i="22"/>
  <c r="M1927" i="22"/>
  <c r="M1679" i="22"/>
  <c r="K1802" i="22"/>
  <c r="M1969" i="22"/>
  <c r="K1729" i="22"/>
  <c r="I1452" i="22"/>
  <c r="N1577" i="22"/>
  <c r="M1510" i="22"/>
  <c r="N1793" i="22"/>
  <c r="J1418" i="22"/>
  <c r="N1236" i="22"/>
  <c r="M1669" i="22"/>
  <c r="M1695" i="22"/>
  <c r="K1784" i="22"/>
  <c r="N1312" i="22"/>
  <c r="J1498" i="22"/>
  <c r="K1328" i="22"/>
  <c r="M1321" i="22"/>
  <c r="M1389" i="22"/>
  <c r="I1387" i="22"/>
  <c r="M1612" i="22"/>
  <c r="I1383" i="22"/>
  <c r="N1917" i="22"/>
  <c r="M1519" i="22"/>
  <c r="M1852" i="22"/>
  <c r="M1602" i="22"/>
  <c r="N1240" i="22"/>
  <c r="N1694" i="22"/>
  <c r="K1208" i="22"/>
  <c r="N1215" i="22"/>
  <c r="N1784" i="22"/>
  <c r="J1975" i="22"/>
  <c r="K1667" i="22"/>
  <c r="M1422" i="22"/>
  <c r="N1293" i="22"/>
  <c r="N1388" i="22"/>
  <c r="N1612" i="22"/>
  <c r="I1251" i="22"/>
  <c r="J1859" i="22"/>
  <c r="K1455" i="22"/>
  <c r="J1937" i="22"/>
  <c r="I1322" i="22"/>
  <c r="K1586" i="22"/>
  <c r="M1851" i="22"/>
  <c r="N1589" i="22"/>
  <c r="K1364" i="22"/>
  <c r="M1858" i="22"/>
  <c r="K1522" i="22"/>
  <c r="M1276" i="22"/>
  <c r="M1870" i="22"/>
  <c r="I1790" i="22"/>
  <c r="K1622" i="22"/>
  <c r="J1230" i="22"/>
  <c r="N1699" i="22"/>
  <c r="N1543" i="22"/>
  <c r="I1883" i="22"/>
  <c r="N1311" i="22"/>
  <c r="J1835" i="22"/>
  <c r="K1845" i="22"/>
  <c r="M1950" i="22"/>
  <c r="K1409" i="22"/>
  <c r="J1738" i="22"/>
  <c r="K1214" i="22"/>
  <c r="M1545" i="22"/>
  <c r="N1302" i="22"/>
  <c r="N1909" i="22"/>
  <c r="K1282" i="22"/>
  <c r="I1603" i="22"/>
  <c r="K1350" i="22"/>
  <c r="K1944" i="22"/>
  <c r="K1255" i="22"/>
  <c r="M1763" i="22"/>
  <c r="J1747" i="22"/>
  <c r="K1253" i="22"/>
  <c r="K1742" i="22"/>
  <c r="K1848" i="22"/>
  <c r="M1391" i="22"/>
  <c r="M1350" i="22"/>
  <c r="J1531" i="22"/>
  <c r="I1561" i="22"/>
  <c r="K1701" i="22"/>
  <c r="K1781" i="22"/>
  <c r="I1514" i="22"/>
  <c r="K1381" i="22"/>
  <c r="M1732" i="22"/>
  <c r="K1859" i="22"/>
  <c r="K1326" i="22"/>
  <c r="N1837" i="22"/>
  <c r="J1517" i="22"/>
  <c r="M1635" i="22"/>
  <c r="I1544" i="22"/>
  <c r="K1219" i="22"/>
  <c r="M1586" i="22"/>
  <c r="N1234" i="22"/>
  <c r="M1558" i="22"/>
  <c r="N1294" i="22"/>
  <c r="J1474" i="22"/>
  <c r="K1382" i="22"/>
  <c r="I1625" i="22"/>
  <c r="I1800" i="22"/>
  <c r="K1631" i="22"/>
  <c r="M1354" i="22"/>
  <c r="K1675" i="22"/>
  <c r="J1420" i="22"/>
  <c r="J1651" i="22"/>
  <c r="J1790" i="22"/>
  <c r="K1647" i="22"/>
  <c r="K1685" i="22"/>
  <c r="I1818" i="22"/>
  <c r="N1391" i="22"/>
  <c r="K1857" i="22"/>
  <c r="M1958" i="22"/>
  <c r="M1628" i="22"/>
  <c r="N1474" i="22"/>
  <c r="N1446" i="22"/>
  <c r="I1386" i="22"/>
  <c r="J1676" i="22"/>
  <c r="J1538" i="22"/>
  <c r="I1440" i="22"/>
  <c r="N1929" i="22"/>
  <c r="I1771" i="22"/>
  <c r="I1270" i="22"/>
  <c r="I1925" i="22"/>
  <c r="J1328" i="22"/>
  <c r="N1721" i="22"/>
  <c r="N1350" i="22"/>
  <c r="J1815" i="22"/>
  <c r="N1875" i="22"/>
  <c r="M1489" i="22"/>
  <c r="M1932" i="22"/>
  <c r="J1973" i="22"/>
  <c r="M1478" i="22"/>
  <c r="N1341" i="22"/>
  <c r="M1659" i="22"/>
  <c r="K1300" i="22"/>
  <c r="N1578" i="22"/>
  <c r="N1605" i="22"/>
  <c r="J1309" i="22"/>
  <c r="N1623" i="22"/>
  <c r="N1480" i="22"/>
  <c r="K1909" i="22"/>
  <c r="K1881" i="22"/>
  <c r="J1380" i="22"/>
  <c r="I1756" i="22"/>
  <c r="I1550" i="22"/>
  <c r="N1683" i="22"/>
  <c r="I1824" i="22"/>
  <c r="I1613" i="22"/>
  <c r="M1264" i="22"/>
  <c r="I1767" i="22"/>
  <c r="K1836" i="22"/>
  <c r="M1210" i="22"/>
  <c r="N1361" i="22"/>
  <c r="N1734" i="22"/>
  <c r="N1930" i="22"/>
  <c r="J1541" i="22"/>
  <c r="K1733" i="22"/>
  <c r="J1847" i="22"/>
  <c r="I1366" i="22"/>
  <c r="J1221" i="22"/>
  <c r="M1885" i="22"/>
  <c r="K1271" i="22"/>
  <c r="N1269" i="22"/>
  <c r="I1631" i="22"/>
  <c r="J1812" i="22"/>
  <c r="I1819" i="22"/>
  <c r="M1910" i="22"/>
  <c r="I1448" i="22"/>
  <c r="J1560" i="22"/>
  <c r="K1621" i="22"/>
  <c r="K1650" i="22"/>
  <c r="K1540" i="22"/>
  <c r="J1808" i="22"/>
  <c r="K1526" i="22"/>
  <c r="M1358" i="22"/>
  <c r="K1749" i="22"/>
  <c r="K1478" i="22"/>
  <c r="N1504" i="22"/>
  <c r="K1336" i="22"/>
  <c r="J1234" i="22"/>
  <c r="M1866" i="22"/>
  <c r="M1376" i="22"/>
  <c r="M1765" i="22"/>
  <c r="J1337" i="22"/>
  <c r="N1882" i="22"/>
  <c r="J1646" i="22"/>
  <c r="I1553" i="22"/>
  <c r="M1404" i="22"/>
  <c r="I1812" i="22"/>
  <c r="I1490" i="22"/>
  <c r="I1730" i="22"/>
  <c r="N1289" i="22"/>
  <c r="J1405" i="22"/>
  <c r="K1946" i="22"/>
  <c r="K1272" i="22"/>
  <c r="J1479" i="22"/>
  <c r="J1623" i="22"/>
  <c r="K1568" i="22"/>
  <c r="M1891" i="22"/>
  <c r="I1444" i="22"/>
  <c r="K1353" i="22"/>
  <c r="N1558" i="22"/>
  <c r="M1883" i="22"/>
  <c r="N1435" i="22"/>
  <c r="N1317" i="22"/>
  <c r="K1557" i="22"/>
  <c r="J1711" i="22"/>
  <c r="I1888" i="22"/>
  <c r="M1409" i="22"/>
  <c r="N1507" i="22"/>
  <c r="M1443" i="22"/>
  <c r="N1530" i="22"/>
  <c r="J1483" i="22"/>
  <c r="I1319" i="22"/>
  <c r="M1460" i="22"/>
  <c r="N1363" i="22"/>
  <c r="K1467" i="22"/>
  <c r="N1327" i="22"/>
  <c r="N1609" i="22"/>
  <c r="M1258" i="22"/>
  <c r="M1296" i="22"/>
  <c r="I1411" i="22"/>
  <c r="M1251" i="22"/>
  <c r="N1960" i="22"/>
  <c r="N1425" i="22"/>
  <c r="N1288" i="22"/>
  <c r="K1358" i="22"/>
  <c r="M1525" i="22"/>
  <c r="I1871" i="22"/>
  <c r="N1926" i="22"/>
  <c r="I1402" i="22"/>
  <c r="K1640" i="22"/>
  <c r="I1969" i="22"/>
  <c r="J1370" i="22"/>
  <c r="M1867" i="22"/>
  <c r="N1283" i="22"/>
  <c r="N1268" i="22"/>
  <c r="J1275" i="22"/>
  <c r="M1645" i="22"/>
  <c r="N1849" i="22"/>
  <c r="J1604" i="22"/>
  <c r="M1301" i="22"/>
  <c r="I1348" i="22"/>
  <c r="I1486" i="22"/>
  <c r="J1713" i="22"/>
  <c r="M1613" i="22"/>
  <c r="J1552" i="22"/>
  <c r="J1366" i="22"/>
  <c r="N1629" i="22"/>
  <c r="I1949" i="22"/>
  <c r="N1852" i="22"/>
  <c r="M1392" i="22"/>
  <c r="K1679" i="22"/>
  <c r="N1602" i="22"/>
  <c r="J1514" i="22"/>
  <c r="N1610" i="22"/>
  <c r="N1355" i="22"/>
  <c r="K1440" i="22"/>
  <c r="J1860" i="22"/>
  <c r="K1454" i="22"/>
  <c r="I1848" i="22"/>
  <c r="N1262" i="22"/>
  <c r="N1675" i="22"/>
  <c r="M1776" i="22"/>
  <c r="N1579" i="22"/>
  <c r="I1302" i="22"/>
  <c r="J1432" i="22"/>
  <c r="J1423" i="22"/>
  <c r="N1450" i="22"/>
  <c r="J1451" i="22"/>
  <c r="K1934" i="22"/>
  <c r="K1920" i="22"/>
  <c r="J1367" i="22"/>
  <c r="M1312" i="22"/>
  <c r="M1218" i="22"/>
  <c r="N1462" i="22"/>
  <c r="K1318" i="22"/>
  <c r="K1612" i="22"/>
  <c r="M1452" i="22"/>
  <c r="K1398" i="22"/>
  <c r="J1521" i="22"/>
  <c r="K1880" i="22"/>
  <c r="N1397" i="22"/>
  <c r="K1431" i="22"/>
  <c r="N1250" i="22"/>
  <c r="I1753" i="22"/>
  <c r="I1297" i="22"/>
  <c r="I1681" i="22"/>
  <c r="N1402" i="22"/>
  <c r="M1498" i="22"/>
  <c r="M1895" i="22"/>
  <c r="M1360" i="22"/>
  <c r="I1836" i="22"/>
  <c r="K1377" i="22"/>
  <c r="N1379" i="22"/>
  <c r="J1902" i="22"/>
  <c r="N1395" i="22"/>
  <c r="I1616" i="22"/>
  <c r="K1975" i="22"/>
  <c r="I1404" i="22"/>
  <c r="N1853" i="22"/>
  <c r="K1428" i="22"/>
  <c r="J1641" i="22"/>
  <c r="I1556" i="22"/>
  <c r="M1726" i="22"/>
  <c r="M1309" i="22"/>
  <c r="J1931" i="22"/>
  <c r="M1564" i="22"/>
  <c r="K1470" i="22"/>
  <c r="M1716" i="22"/>
  <c r="M1728" i="22"/>
  <c r="N1492" i="22"/>
  <c r="I1217" i="22"/>
  <c r="K1351" i="22"/>
  <c r="I1682" i="22"/>
  <c r="I1896" i="22"/>
  <c r="M1740" i="22"/>
  <c r="N1426" i="22"/>
  <c r="M1581" i="22"/>
  <c r="I1582" i="22"/>
  <c r="J1615" i="22"/>
  <c r="K1236" i="22"/>
  <c r="I1963" i="22"/>
  <c r="I1418" i="22"/>
  <c r="N1219" i="22"/>
  <c r="J1545" i="22"/>
  <c r="I1923" i="22"/>
  <c r="I1926" i="22"/>
  <c r="I1570" i="22"/>
  <c r="K1239" i="22"/>
  <c r="I1701" i="22"/>
  <c r="J1974" i="22"/>
  <c r="N1520" i="22"/>
  <c r="K1304" i="22"/>
  <c r="J1811" i="22"/>
  <c r="M1540" i="22"/>
  <c r="K1736" i="22"/>
  <c r="N1260" i="22"/>
  <c r="J1853" i="22"/>
  <c r="I1924" i="22"/>
  <c r="I1454" i="22"/>
  <c r="K1583" i="22"/>
  <c r="N1904" i="22"/>
  <c r="J1652" i="22"/>
  <c r="J1918" i="22"/>
  <c r="J1485" i="22"/>
  <c r="I1392" i="22"/>
  <c r="M1761" i="22"/>
  <c r="M1513" i="22"/>
  <c r="I1538" i="22"/>
  <c r="N1865" i="22"/>
  <c r="I1385" i="22"/>
  <c r="I1972" i="22"/>
  <c r="J1787" i="22"/>
  <c r="J1473" i="22"/>
  <c r="I1676" i="22"/>
  <c r="I1256" i="22"/>
  <c r="M1372" i="22"/>
  <c r="J1788" i="22"/>
  <c r="J1435" i="22"/>
  <c r="J1277" i="22"/>
  <c r="I1273" i="22"/>
  <c r="K1329" i="22"/>
  <c r="M1399" i="22"/>
  <c r="I1940" i="22"/>
  <c r="M1314" i="22"/>
  <c r="M1625" i="22"/>
  <c r="J1445" i="22"/>
  <c r="I1334" i="22"/>
  <c r="M1813" i="22"/>
  <c r="N1754" i="22"/>
  <c r="N1958" i="22"/>
  <c r="N1894" i="22"/>
  <c r="I1355" i="22"/>
  <c r="K1704" i="22"/>
  <c r="J1572" i="22"/>
  <c r="N1286" i="22"/>
  <c r="J1575" i="22"/>
  <c r="M1949" i="22"/>
  <c r="I1566" i="22"/>
  <c r="N1601" i="22"/>
  <c r="N1604" i="22"/>
  <c r="M1741" i="22"/>
  <c r="J1329" i="22"/>
  <c r="I1372" i="22"/>
  <c r="N1247" i="22"/>
  <c r="I1687" i="22"/>
  <c r="I1310" i="22"/>
  <c r="K1779" i="22"/>
  <c r="M1905" i="22"/>
  <c r="N1261" i="22"/>
  <c r="J1921" i="22"/>
  <c r="J1571" i="22"/>
  <c r="N1513" i="22"/>
  <c r="M1587" i="22"/>
  <c r="N1533" i="22"/>
  <c r="N1954" i="22"/>
  <c r="J1807" i="22"/>
  <c r="I1272" i="22"/>
  <c r="N1896" i="22"/>
  <c r="J1520" i="22"/>
  <c r="K1306" i="22"/>
  <c r="I1645" i="22"/>
  <c r="M1915" i="22"/>
  <c r="I1943" i="22"/>
  <c r="N1775" i="22"/>
  <c r="N1772" i="22"/>
  <c r="I1660" i="22"/>
  <c r="M1804" i="22"/>
  <c r="I1569" i="22"/>
  <c r="I1535" i="22"/>
  <c r="J1925" i="22"/>
  <c r="N1586" i="22"/>
  <c r="N1838" i="22"/>
  <c r="K1777" i="22"/>
  <c r="I1590" i="22"/>
  <c r="J1816" i="22"/>
  <c r="I1837" i="22"/>
  <c r="J1865" i="22"/>
  <c r="K1976" i="22"/>
  <c r="M1880" i="22"/>
  <c r="M1461" i="22"/>
  <c r="J1559" i="22"/>
  <c r="J1642" i="22"/>
  <c r="N1888" i="22"/>
  <c r="M1265" i="22"/>
  <c r="I1542" i="22"/>
  <c r="N1791" i="22"/>
  <c r="J1352" i="22"/>
  <c r="I1854" i="22"/>
  <c r="M1246" i="22"/>
  <c r="I1344" i="22"/>
  <c r="M1965" i="22"/>
  <c r="K1575" i="22"/>
  <c r="I1254" i="22"/>
  <c r="I1633" i="22"/>
  <c r="I1365" i="22"/>
  <c r="J1907" i="22"/>
  <c r="J1260" i="22"/>
  <c r="M1213" i="22"/>
  <c r="I1602" i="22"/>
  <c r="I1398" i="22"/>
  <c r="N1216" i="22"/>
  <c r="J1844" i="22"/>
  <c r="M1208" i="22"/>
  <c r="J1340" i="22"/>
  <c r="N1374" i="22"/>
  <c r="K1215" i="22"/>
  <c r="I1438" i="22"/>
  <c r="K1503" i="22"/>
  <c r="J1756" i="22"/>
  <c r="K1936" i="22"/>
  <c r="J1484" i="22"/>
  <c r="K1229" i="22"/>
  <c r="I1626" i="22"/>
  <c r="K1263" i="22"/>
  <c r="K1919" i="22"/>
  <c r="K1307" i="22"/>
  <c r="I1298" i="22"/>
  <c r="J1765" i="22"/>
  <c r="K1570" i="22"/>
  <c r="J1586" i="22"/>
  <c r="M1828" i="22"/>
  <c r="K1901" i="22"/>
  <c r="I1331" i="22"/>
  <c r="N1731" i="22"/>
  <c r="J1868" i="22"/>
  <c r="N1613" i="22"/>
  <c r="I1519" i="22"/>
  <c r="M1418" i="22"/>
  <c r="I1783" i="22"/>
  <c r="M1370" i="22"/>
  <c r="J1532" i="22"/>
  <c r="J1700" i="22"/>
  <c r="N1466" i="22"/>
  <c r="I1456" i="22"/>
  <c r="J1875" i="22"/>
  <c r="K1696" i="22"/>
  <c r="N1458" i="22"/>
  <c r="I1327" i="22"/>
  <c r="J1940" i="22"/>
  <c r="I1601" i="22"/>
  <c r="N1308" i="22"/>
  <c r="K1206" i="22"/>
  <c r="I1317" i="22"/>
  <c r="I1511" i="22"/>
  <c r="J1570" i="22"/>
  <c r="N1505" i="22"/>
  <c r="I1363" i="22"/>
  <c r="N1567" i="22"/>
  <c r="M1783" i="22"/>
  <c r="J1354" i="22"/>
  <c r="I1698" i="22"/>
  <c r="K1728" i="22"/>
  <c r="M1792" i="22"/>
  <c r="I1587" i="22"/>
  <c r="N1969" i="22"/>
  <c r="K1793" i="22"/>
  <c r="M1480" i="22"/>
  <c r="J1396" i="22"/>
  <c r="J1814" i="22"/>
  <c r="K1296" i="22"/>
  <c r="K1479" i="22"/>
  <c r="I1856" i="22"/>
  <c r="J1291" i="22"/>
  <c r="J1729" i="22"/>
  <c r="N1415" i="22"/>
  <c r="N1484" i="22"/>
  <c r="M1956" i="22"/>
  <c r="K1967" i="22"/>
  <c r="K1496" i="22"/>
  <c r="J1282" i="22"/>
  <c r="I1214" i="22"/>
  <c r="J1375" i="22"/>
  <c r="J1338" i="22"/>
  <c r="M1657" i="22"/>
  <c r="I1643" i="22"/>
  <c r="I1315" i="22"/>
  <c r="M1530" i="22"/>
  <c r="J1677" i="22"/>
  <c r="K1656" i="22"/>
  <c r="N1357" i="22"/>
  <c r="I1765" i="22"/>
  <c r="I1554" i="22"/>
  <c r="N1222" i="22"/>
  <c r="K1618" i="22"/>
  <c r="I1461" i="22"/>
  <c r="N1518" i="22"/>
  <c r="M1325" i="22"/>
  <c r="M1824" i="22"/>
  <c r="K1285" i="22"/>
  <c r="N1555" i="22"/>
  <c r="J1289" i="22"/>
  <c r="I1494" i="22"/>
  <c r="K1722" i="22"/>
  <c r="N1647" i="22"/>
  <c r="I1792" i="22"/>
  <c r="J1857" i="22"/>
  <c r="I1390" i="22"/>
  <c r="I1292" i="22"/>
  <c r="K1691" i="22"/>
  <c r="J1696" i="22"/>
  <c r="I1463" i="22"/>
  <c r="J1606" i="22"/>
  <c r="N1774" i="22"/>
  <c r="K1379" i="22"/>
  <c r="K1884" i="22"/>
  <c r="K1434" i="22"/>
  <c r="N1339" i="22"/>
  <c r="J1621" i="22"/>
  <c r="I1662" i="22"/>
  <c r="M1504" i="22"/>
  <c r="I1380" i="22"/>
  <c r="N1429" i="22"/>
  <c r="I1423" i="22"/>
  <c r="K1541" i="22"/>
  <c r="J1359" i="22"/>
  <c r="J1356" i="22"/>
  <c r="M1359" i="22"/>
  <c r="J1625" i="22"/>
  <c r="M1421" i="22"/>
  <c r="K1699" i="22"/>
  <c r="M1366" i="22"/>
  <c r="N1393" i="22"/>
  <c r="K1951" i="22"/>
  <c r="M1818" i="22"/>
  <c r="J1912" i="22"/>
  <c r="I1835" i="22"/>
  <c r="I1868" i="22"/>
  <c r="M1700" i="22"/>
  <c r="I1965" i="22"/>
  <c r="J1207" i="22"/>
  <c r="M1934" i="22"/>
  <c r="K1458" i="22"/>
  <c r="N1547" i="22"/>
  <c r="I1521" i="22"/>
  <c r="K1695" i="22"/>
  <c r="I1768" i="22"/>
  <c r="M1775" i="22"/>
  <c r="K1852" i="22"/>
  <c r="M1532" i="22"/>
  <c r="M1245" i="22"/>
  <c r="I1483" i="22"/>
  <c r="M1278" i="22"/>
  <c r="K1393" i="22"/>
  <c r="N1467" i="22"/>
  <c r="K1210" i="22"/>
  <c r="I1426" i="22"/>
  <c r="K1942" i="22"/>
  <c r="J1683" i="22"/>
  <c r="M1334" i="22"/>
  <c r="I1598" i="22"/>
  <c r="M1802" i="22"/>
  <c r="N1937" i="22"/>
  <c r="I1663" i="22"/>
  <c r="K1840" i="22"/>
  <c r="I1274" i="22"/>
  <c r="K1707" i="22"/>
  <c r="M1607" i="22"/>
  <c r="I1343" i="22"/>
  <c r="I1754" i="22"/>
  <c r="K1235" i="22"/>
  <c r="N1469" i="22"/>
  <c r="M1298" i="22"/>
  <c r="M1630" i="22"/>
  <c r="M1428" i="22"/>
  <c r="K1598" i="22"/>
  <c r="N1298" i="22"/>
  <c r="N1325" i="22"/>
  <c r="K1821" i="22"/>
  <c r="K1531" i="22"/>
  <c r="I1235" i="22"/>
  <c r="N1326" i="22"/>
  <c r="K1803" i="22"/>
  <c r="J1830" i="22"/>
  <c r="I1900" i="22"/>
  <c r="M1340" i="22"/>
  <c r="N1918" i="22"/>
  <c r="J1415" i="22"/>
  <c r="K1632" i="22"/>
  <c r="M1939" i="22"/>
  <c r="J1740" i="22"/>
  <c r="K1702" i="22"/>
  <c r="J1478" i="22"/>
  <c r="N1493" i="22"/>
  <c r="M1901" i="22"/>
  <c r="J1772" i="22"/>
  <c r="M1838" i="22"/>
  <c r="M1616" i="22"/>
  <c r="K1754" i="22"/>
  <c r="N1678" i="22"/>
  <c r="M1678" i="22"/>
  <c r="I1805" i="22"/>
  <c r="K1708" i="22"/>
  <c r="M1260" i="22"/>
  <c r="M1751" i="22"/>
  <c r="N1807" i="22"/>
  <c r="K1673" i="22"/>
  <c r="J1896" i="22"/>
  <c r="K1209" i="22"/>
  <c r="J1966" i="22"/>
  <c r="I1876" i="22"/>
  <c r="J1319" i="22"/>
  <c r="K1462" i="22"/>
  <c r="K1250" i="22"/>
  <c r="M1546" i="22"/>
  <c r="M1849" i="22"/>
  <c r="N1653" i="22"/>
  <c r="K1815" i="22"/>
  <c r="I1855" i="22"/>
  <c r="M1551" i="22"/>
  <c r="K1828" i="22"/>
  <c r="N1519" i="22"/>
  <c r="M1864" i="22"/>
  <c r="M1436" i="22"/>
  <c r="K1430" i="22"/>
  <c r="N1258" i="22"/>
  <c r="J1674" i="22"/>
  <c r="J1322" i="22"/>
  <c r="M1286" i="22"/>
  <c r="I1368" i="22"/>
  <c r="M1282" i="22"/>
  <c r="M1381" i="22"/>
  <c r="J1259" i="22"/>
  <c r="J1518" i="22"/>
  <c r="N1295" i="22"/>
  <c r="I1517" i="22"/>
  <c r="I1436" i="22"/>
  <c r="J1224" i="22"/>
  <c r="N1433" i="22"/>
  <c r="J1827" i="22"/>
  <c r="K1885" i="22"/>
  <c r="I1968" i="22"/>
  <c r="M1393" i="22"/>
  <c r="K1613" i="22"/>
  <c r="M1801" i="22"/>
  <c r="M1598" i="22"/>
  <c r="K1414" i="22"/>
  <c r="N1527" i="22"/>
  <c r="J1562" i="22"/>
  <c r="I1301" i="22"/>
  <c r="N1342" i="22"/>
  <c r="J1619" i="22"/>
  <c r="I1719" i="22"/>
  <c r="J1455" i="22"/>
  <c r="I1696" i="22"/>
  <c r="M1682" i="22"/>
  <c r="K1812" i="22"/>
  <c r="M1944" i="22"/>
  <c r="M1449" i="22"/>
  <c r="N1541" i="22"/>
  <c r="N1817" i="22"/>
  <c r="M1724" i="22"/>
  <c r="J1533" i="22"/>
  <c r="I1948" i="22"/>
  <c r="M1903" i="22"/>
  <c r="K1887" i="22"/>
  <c r="M1320" i="22"/>
  <c r="I1680" i="22"/>
  <c r="J1654" i="22"/>
  <c r="K1738" i="22"/>
  <c r="N1637" i="22"/>
  <c r="I1441" i="22"/>
  <c r="M1575" i="22"/>
  <c r="N1900" i="22"/>
  <c r="M1241" i="22"/>
  <c r="I1349" i="22"/>
  <c r="K1602" i="22"/>
  <c r="J1261" i="22"/>
  <c r="N1500" i="22"/>
  <c r="J1890" i="22"/>
  <c r="K1378" i="22"/>
  <c r="J1602" i="22"/>
  <c r="I1798" i="22"/>
  <c r="J1789" i="22"/>
  <c r="J1601" i="22"/>
  <c r="J1796" i="22"/>
  <c r="J1820" i="22"/>
  <c r="N1516" i="22"/>
  <c r="J1760" i="22"/>
  <c r="N1271" i="22"/>
  <c r="J1497" i="22"/>
  <c r="J1487" i="22"/>
  <c r="K1629" i="22"/>
  <c r="J1439" i="22"/>
  <c r="J1742" i="22"/>
  <c r="M1290" i="22"/>
  <c r="J1712" i="22"/>
  <c r="I1429" i="22"/>
  <c r="N1580" i="22"/>
  <c r="M1897" i="22"/>
  <c r="I1877" i="22"/>
  <c r="I1283" i="22"/>
  <c r="K1460" i="22"/>
  <c r="J1434" i="22"/>
  <c r="K1397" i="22"/>
  <c r="I1931" i="22"/>
  <c r="J1422" i="22"/>
  <c r="M1809" i="22"/>
  <c r="M1706" i="22"/>
  <c r="M1343" i="22"/>
  <c r="M1533" i="22"/>
  <c r="K1509" i="22"/>
  <c r="M1756" i="22"/>
  <c r="M1336" i="22"/>
  <c r="I1262" i="22"/>
  <c r="J1240" i="22"/>
  <c r="J1862" i="22"/>
  <c r="N1248" i="22"/>
  <c r="N1687" i="22"/>
  <c r="K1581" i="22"/>
  <c r="J1786" i="22"/>
  <c r="M1205" i="22"/>
  <c r="J1430" i="22"/>
  <c r="N1575" i="22"/>
  <c r="M1620" i="22"/>
  <c r="J1785" i="22"/>
  <c r="J1851" i="22"/>
  <c r="K1799" i="22"/>
  <c r="I1324" i="22"/>
  <c r="N1447" i="22"/>
  <c r="K1591" i="22"/>
  <c r="I1699" i="22"/>
  <c r="M1643" i="22"/>
  <c r="M1697" i="22"/>
  <c r="M1898" i="22"/>
  <c r="I1704" i="22"/>
  <c r="K1320" i="22"/>
  <c r="N1562" i="22"/>
  <c r="K1415" i="22"/>
  <c r="J1372" i="22"/>
  <c r="K1542" i="22"/>
  <c r="I1619" i="22"/>
  <c r="I1323" i="22"/>
  <c r="I1238" i="22"/>
  <c r="I1361" i="22"/>
  <c r="I1671" i="22"/>
  <c r="N1536" i="22"/>
  <c r="I1672" i="22"/>
  <c r="J1692" i="22"/>
  <c r="N1573" i="22"/>
  <c r="K1585" i="22"/>
  <c r="M1902" i="22"/>
  <c r="I1269" i="22"/>
  <c r="M1313" i="22"/>
  <c r="I1962" i="22"/>
  <c r="N1461" i="22"/>
  <c r="N1381" i="22"/>
  <c r="K1957" i="22"/>
  <c r="M1952" i="22"/>
  <c r="I1357" i="22"/>
  <c r="K1497" i="22"/>
  <c r="K1626" i="22"/>
  <c r="M1515" i="22"/>
  <c r="M1263" i="22"/>
  <c r="J1917" i="22"/>
  <c r="M1297" i="22"/>
  <c r="K1403" i="22"/>
  <c r="K1771" i="22"/>
  <c r="J1791" i="22"/>
  <c r="J1509" i="22"/>
  <c r="N1459" i="22"/>
  <c r="J1867" i="22"/>
  <c r="M1692" i="22"/>
  <c r="K1529" i="22"/>
  <c r="K1798" i="22"/>
  <c r="K1912" i="22"/>
  <c r="J1679" i="22"/>
  <c r="J1504" i="22"/>
  <c r="N1672" i="22"/>
  <c r="N1590" i="22"/>
  <c r="M1536" i="22"/>
  <c r="M1770" i="22"/>
  <c r="K1829" i="22"/>
  <c r="K1344" i="22"/>
  <c r="N1472" i="22"/>
  <c r="K1412" i="22"/>
  <c r="K1645" i="22"/>
  <c r="I1780" i="22"/>
  <c r="M1707" i="22"/>
  <c r="M1261" i="22"/>
  <c r="I1809" i="22"/>
  <c r="I1946" i="22"/>
  <c r="I1407" i="22"/>
  <c r="K1220" i="22"/>
  <c r="N1315" i="22"/>
  <c r="M1315" i="22"/>
  <c r="N1915" i="22"/>
  <c r="J1591" i="22"/>
  <c r="M1656" i="22"/>
  <c r="N1655" i="22"/>
  <c r="J1546" i="22"/>
  <c r="N1424" i="22"/>
  <c r="K1388" i="22"/>
  <c r="I1893" i="22"/>
  <c r="J1803" i="22"/>
  <c r="I1565" i="22"/>
  <c r="I1604" i="22"/>
  <c r="M1754" i="22"/>
  <c r="J1767" i="22"/>
  <c r="I1244" i="22"/>
  <c r="K1303" i="22"/>
  <c r="J1578" i="22"/>
  <c r="M1778" i="22"/>
  <c r="I1639" i="22"/>
  <c r="J1957" i="22"/>
  <c r="N1919" i="22"/>
  <c r="J1524" i="22"/>
  <c r="M1930" i="22"/>
  <c r="J1540" i="22"/>
  <c r="K1730" i="22"/>
  <c r="I1942" i="22"/>
  <c r="K1546" i="22"/>
  <c r="N1854" i="22"/>
  <c r="I1516" i="22"/>
  <c r="I1747" i="22"/>
  <c r="M1457" i="22"/>
  <c r="N1437" i="22"/>
  <c r="I1242" i="22"/>
  <c r="M1250" i="22"/>
  <c r="I1532" i="22"/>
  <c r="I1442" i="22"/>
  <c r="I1941" i="22"/>
  <c r="N1910" i="22"/>
  <c r="N1477" i="22"/>
  <c r="K1854" i="22"/>
  <c r="J1537" i="22"/>
  <c r="J1222" i="22"/>
  <c r="M1953" i="22"/>
  <c r="I1585" i="22"/>
  <c r="J1899" i="22"/>
  <c r="J1407" i="22"/>
  <c r="J1274" i="22"/>
  <c r="N1574" i="22"/>
  <c r="K1680" i="22"/>
  <c r="J1563" i="22"/>
  <c r="M1367" i="22"/>
  <c r="M1690" i="22"/>
  <c r="J1958" i="22"/>
  <c r="N1485" i="22"/>
  <c r="J1331" i="22"/>
  <c r="I1902" i="22"/>
  <c r="K1822" i="22"/>
  <c r="M1299" i="22"/>
  <c r="M1822" i="22"/>
  <c r="J1433" i="22"/>
  <c r="N1669" i="22"/>
  <c r="J1427" i="22"/>
  <c r="I1578" i="22"/>
  <c r="M1219" i="22"/>
  <c r="J1566" i="22"/>
  <c r="N1766" i="22"/>
  <c r="N1770" i="22"/>
  <c r="J1809" i="22"/>
  <c r="N1275" i="22"/>
  <c r="K1853" i="22"/>
  <c r="I1228" i="22"/>
  <c r="N1365" i="22"/>
  <c r="I1227" i="22"/>
  <c r="I1944" i="22"/>
  <c r="N1596" i="22"/>
  <c r="I1778" i="22"/>
  <c r="I1796" i="22"/>
  <c r="M1655" i="22"/>
  <c r="M1479" i="22"/>
  <c r="N1380" i="22"/>
  <c r="N1413" i="22"/>
  <c r="K1370" i="22"/>
  <c r="K1356" i="22"/>
  <c r="I1667" i="22"/>
  <c r="N1252" i="22"/>
  <c r="K1664" i="22"/>
  <c r="N1439" i="22"/>
  <c r="N1313" i="22"/>
  <c r="M1749" i="22"/>
  <c r="K1218" i="22"/>
  <c r="J1462" i="22"/>
  <c r="M1450" i="22"/>
  <c r="J1852" i="22"/>
  <c r="N1897" i="22"/>
  <c r="J1446" i="22"/>
  <c r="M1292" i="22"/>
  <c r="J1272" i="22"/>
  <c r="I1689" i="22"/>
  <c r="I1649" i="22"/>
  <c r="K1498" i="22"/>
  <c r="M1560" i="22"/>
  <c r="K1879" i="22"/>
  <c r="N1487" i="22"/>
  <c r="K1405" i="22"/>
  <c r="K1511" i="22"/>
  <c r="N1384" i="22"/>
  <c r="I1512" i="22"/>
  <c r="I1509" i="22"/>
  <c r="N1522" i="22"/>
  <c r="J1421" i="22"/>
  <c r="N1912" i="22"/>
  <c r="N1751" i="22"/>
  <c r="N1377" i="22"/>
  <c r="J1326" i="22"/>
  <c r="I1934" i="22"/>
  <c r="I1894" i="22"/>
  <c r="N1862" i="22"/>
  <c r="N1621" i="22"/>
  <c r="J1411" i="22"/>
  <c r="N1965" i="22"/>
  <c r="N1340" i="22"/>
  <c r="I1820" i="22"/>
  <c r="J1281" i="22"/>
  <c r="K1513" i="22"/>
  <c r="I1622" i="22"/>
  <c r="J1769" i="22"/>
  <c r="N1828" i="22"/>
  <c r="N1972" i="22"/>
  <c r="K1671" i="22"/>
  <c r="J1348" i="22"/>
  <c r="M1744" i="22"/>
  <c r="N1418" i="22"/>
  <c r="N1886" i="22"/>
  <c r="J1250" i="22"/>
  <c r="I1808" i="22"/>
  <c r="J1263" i="22"/>
  <c r="I1422" i="22"/>
  <c r="J1841" i="22"/>
  <c r="I1381" i="22"/>
  <c r="K1592" i="22"/>
  <c r="K1603" i="22"/>
  <c r="M1665" i="22"/>
  <c r="K1437" i="22"/>
  <c r="N1627" i="22"/>
  <c r="J1762" i="22"/>
  <c r="K1475" i="22"/>
  <c r="J1323" i="22"/>
  <c r="K1831" i="22"/>
  <c r="I1239" i="22"/>
  <c r="I1770" i="22"/>
  <c r="J1516" i="22"/>
  <c r="M1786" i="22"/>
  <c r="I1311" i="22"/>
  <c r="I1605" i="22"/>
  <c r="N1907" i="22"/>
  <c r="J1877" i="22"/>
  <c r="N1217" i="22"/>
  <c r="I1777" i="22"/>
  <c r="J1739" i="22"/>
  <c r="M1842" i="22"/>
  <c r="K1833" i="22"/>
  <c r="J1231" i="22"/>
  <c r="K1839" i="22"/>
  <c r="N1626" i="22"/>
  <c r="N1464" i="22"/>
  <c r="K1816" i="22"/>
  <c r="N1481" i="22"/>
  <c r="N1636" i="22"/>
  <c r="J1706" i="22"/>
  <c r="N1802" i="22"/>
  <c r="M1703" i="22"/>
  <c r="J1573" i="22"/>
  <c r="M1913" i="22"/>
  <c r="K1512" i="22"/>
  <c r="I1630" i="22"/>
  <c r="J1831" i="22"/>
  <c r="K1727" i="22"/>
  <c r="I1846" i="22"/>
  <c r="I1309" i="22"/>
  <c r="M1868" i="22"/>
  <c r="J1469" i="22"/>
  <c r="I1579" i="22"/>
  <c r="M1860" i="22"/>
  <c r="I1594" i="22"/>
  <c r="K1560" i="22"/>
  <c r="N1668" i="22"/>
  <c r="J1371" i="22"/>
  <c r="M1214" i="22"/>
  <c r="N1859" i="22"/>
  <c r="N1664" i="22"/>
  <c r="J1388" i="22"/>
  <c r="J1507" i="22"/>
  <c r="M1615" i="22"/>
  <c r="K1625" i="22"/>
  <c r="J1243" i="22"/>
  <c r="M1757" i="22"/>
  <c r="N1740" i="22"/>
  <c r="J1746" i="22"/>
  <c r="M1346" i="22"/>
  <c r="N1343" i="22"/>
  <c r="K1666" i="22"/>
  <c r="J1778" i="22"/>
  <c r="N1878" i="22"/>
  <c r="K1390" i="22"/>
  <c r="N1780" i="22"/>
  <c r="K1224" i="22"/>
  <c r="K1305" i="22"/>
  <c r="N1411" i="22"/>
  <c r="I1505" i="22"/>
  <c r="J1505" i="22"/>
  <c r="J1724" i="22"/>
  <c r="J1638" i="22"/>
  <c r="M1524" i="22"/>
  <c r="J1307" i="22"/>
  <c r="K1947" i="22"/>
  <c r="I1881" i="22"/>
  <c r="I1432" i="22"/>
  <c r="N1559" i="22"/>
  <c r="I1281" i="22"/>
  <c r="I1811" i="22"/>
  <c r="M1482" i="22"/>
  <c r="J1318" i="22"/>
  <c r="J1734" i="22"/>
  <c r="N1832" i="22"/>
  <c r="I1688" i="22"/>
  <c r="I1642" i="22"/>
  <c r="I1970" i="22"/>
  <c r="J1382" i="22"/>
  <c r="K1820" i="22"/>
  <c r="K1900" i="22"/>
  <c r="M1410" i="22"/>
  <c r="N1724" i="22"/>
  <c r="I1873" i="22"/>
  <c r="N1581" i="22"/>
  <c r="I1933" i="22"/>
  <c r="I1299" i="22"/>
  <c r="I1930" i="22"/>
  <c r="N1514" i="22"/>
  <c r="N1364" i="22"/>
  <c r="I1563" i="22"/>
  <c r="I1710" i="22"/>
  <c r="J1876" i="22"/>
  <c r="N1961" i="22"/>
  <c r="I1400" i="22"/>
  <c r="J1267" i="22"/>
  <c r="I1666" i="22"/>
  <c r="M1271" i="22"/>
  <c r="M1825" i="22"/>
  <c r="K1404" i="22"/>
  <c r="N1238" i="22"/>
  <c r="K1756" i="22"/>
  <c r="I1425" i="22"/>
  <c r="I1258" i="22"/>
  <c r="M1287" i="22"/>
  <c r="I1973" i="22"/>
  <c r="J1882" i="22"/>
  <c r="K1294" i="22"/>
  <c r="N1771" i="22"/>
  <c r="J1697" i="22"/>
  <c r="N1307" i="22"/>
  <c r="J1716" i="22"/>
  <c r="K1648" i="22"/>
  <c r="N1738" i="22"/>
  <c r="I1333" i="22"/>
  <c r="K1763" i="22"/>
  <c r="K1867" i="22"/>
  <c r="I1489" i="22"/>
  <c r="J1895" i="22"/>
  <c r="J1872" i="22"/>
  <c r="K1548" i="22"/>
  <c r="M1760" i="22"/>
  <c r="M1774" i="22"/>
  <c r="J1236" i="22"/>
  <c r="J1871" i="22"/>
  <c r="K1633" i="22"/>
  <c r="M1705" i="22"/>
  <c r="N1549" i="22"/>
  <c r="J1649" i="22"/>
  <c r="J1302" i="22"/>
  <c r="N1809" i="22"/>
  <c r="I1967" i="22"/>
  <c r="J1589" i="22"/>
  <c r="N1737" i="22"/>
  <c r="M1526" i="22"/>
  <c r="I1472" i="22"/>
  <c r="J1688" i="22"/>
  <c r="M1458" i="22"/>
  <c r="M1327" i="22"/>
  <c r="K1838" i="22"/>
  <c r="I1419" i="22"/>
  <c r="N1643" i="22"/>
  <c r="M1785" i="22"/>
  <c r="M1856" i="22"/>
  <c r="K1599" i="22"/>
  <c r="M1462" i="22"/>
  <c r="M1247" i="22"/>
  <c r="J1659" i="22"/>
  <c r="K1442" i="22"/>
  <c r="K1963" i="22"/>
  <c r="I1857" i="22"/>
  <c r="M1512" i="22"/>
  <c r="N1352" i="22"/>
  <c r="J1911" i="22"/>
  <c r="K1400" i="22"/>
  <c r="M1906" i="22"/>
  <c r="I1353" i="22"/>
  <c r="J1447" i="22"/>
  <c r="K1308" i="22"/>
  <c r="N1606" i="22"/>
  <c r="J1682" i="22"/>
  <c r="I1609" i="22"/>
  <c r="N1256" i="22"/>
  <c r="K1207" i="22"/>
  <c r="K1711" i="22"/>
  <c r="I1329" i="22"/>
  <c r="K1389" i="22"/>
  <c r="N1491" i="22"/>
  <c r="M1503" i="22"/>
  <c r="J1926" i="22"/>
  <c r="J1561" i="22"/>
  <c r="I1813" i="22"/>
  <c r="J1915" i="22"/>
  <c r="J1733" i="22"/>
  <c r="I1693" i="22"/>
  <c r="J1534" i="22"/>
  <c r="J1205" i="22"/>
  <c r="I1479" i="22"/>
  <c r="I1434" i="22"/>
  <c r="I1670" i="22"/>
  <c r="K1604" i="22"/>
  <c r="M1402" i="22"/>
  <c r="N1239" i="22"/>
  <c r="J1525" i="22"/>
  <c r="M1279" i="22"/>
  <c r="N1667" i="22"/>
  <c r="I1610" i="22"/>
  <c r="N1265" i="22"/>
  <c r="I1503" i="22"/>
  <c r="K1223" i="22"/>
  <c r="M1456" i="22"/>
  <c r="J1502" i="22"/>
  <c r="K1445" i="22"/>
  <c r="I1652" i="22"/>
  <c r="I1591" i="22"/>
  <c r="I1455" i="22"/>
  <c r="I1897" i="22"/>
  <c r="K1953" i="22"/>
  <c r="N1592" i="22"/>
  <c r="J1663" i="22"/>
  <c r="J1312" i="22"/>
  <c r="M1302" i="22"/>
  <c r="I1961" i="22"/>
  <c r="K1383" i="22"/>
  <c r="J1313" i="22"/>
  <c r="I1592" i="22"/>
  <c r="N1427" i="22"/>
  <c r="N1835" i="22"/>
  <c r="N1506" i="22"/>
  <c r="J1565" i="22"/>
  <c r="M1270" i="22"/>
  <c r="K1605" i="22"/>
  <c r="I1567" i="22"/>
  <c r="J1894" i="22"/>
  <c r="M1681" i="22"/>
  <c r="J1678" i="22"/>
  <c r="K1524" i="22"/>
  <c r="K1413" i="22"/>
  <c r="N1899" i="22"/>
  <c r="N1568" i="22"/>
  <c r="J1714" i="22"/>
  <c r="N1680" i="22"/>
  <c r="J1519" i="22"/>
  <c r="N1297" i="22"/>
  <c r="M1816" i="22"/>
  <c r="J1286" i="22"/>
  <c r="M1507" i="22"/>
  <c r="K1672" i="22"/>
  <c r="I1740" i="22"/>
  <c r="I1376" i="22"/>
  <c r="M1494" i="22"/>
  <c r="I1416" i="22"/>
  <c r="I1914" i="22"/>
  <c r="K1743" i="22"/>
  <c r="J1698" i="22"/>
  <c r="J1636" i="22"/>
  <c r="N1316" i="22"/>
  <c r="J1768" i="22"/>
  <c r="N1371" i="22"/>
  <c r="I1793" i="22"/>
  <c r="I1695" i="22"/>
  <c r="I1898" i="22"/>
  <c r="K1268" i="22"/>
  <c r="N1777" i="22"/>
  <c r="J1864" i="22"/>
  <c r="I1493" i="22"/>
  <c r="M1919" i="22"/>
  <c r="M1323" i="22"/>
  <c r="I1533" i="22"/>
  <c r="J1832" i="22"/>
  <c r="N1935" i="22"/>
  <c r="M1477" i="22"/>
  <c r="M1319" i="22"/>
  <c r="J1976" i="22"/>
  <c r="I1734" i="22"/>
  <c r="I1884" i="22"/>
  <c r="K1238" i="22"/>
  <c r="M1529" i="22"/>
  <c r="J1873" i="22"/>
  <c r="M1357" i="22"/>
  <c r="K1348" i="22"/>
  <c r="M1815" i="22"/>
  <c r="N1442" i="22"/>
  <c r="I1356" i="22"/>
  <c r="K1954" i="22"/>
  <c r="I1276" i="22"/>
  <c r="K1341" i="22"/>
  <c r="N1763" i="22"/>
  <c r="J1311" i="22"/>
  <c r="N1291" i="22"/>
  <c r="M1542" i="22"/>
  <c r="M1535" i="22"/>
  <c r="I1702" i="22"/>
  <c r="I1953" i="22"/>
  <c r="M1583" i="22"/>
  <c r="M1964" i="22"/>
  <c r="J1568" i="22"/>
  <c r="I1732" i="22"/>
  <c r="J1751" i="22"/>
  <c r="K1862" i="22"/>
  <c r="J1276" i="22"/>
  <c r="N1241" i="22"/>
  <c r="N1249" i="22"/>
  <c r="K1837" i="22"/>
  <c r="K1584" i="22"/>
  <c r="K1785" i="22"/>
  <c r="N1700" i="22"/>
  <c r="I1267" i="22"/>
  <c r="K1637" i="22"/>
  <c r="M1283" i="22"/>
  <c r="I1951" i="22"/>
  <c r="I1339" i="22"/>
  <c r="I1958" i="22"/>
  <c r="N1390" i="22"/>
  <c r="I1284" i="22"/>
  <c r="M1289" i="22"/>
  <c r="K1561" i="22"/>
  <c r="J1553" i="22"/>
  <c r="J1595" i="22"/>
  <c r="I1226" i="22"/>
  <c r="K1786" i="22"/>
  <c r="J1617" i="22"/>
  <c r="J1660" i="22"/>
  <c r="N1206" i="22"/>
  <c r="K1230" i="22"/>
  <c r="M1232" i="22"/>
  <c r="I1839" i="22"/>
  <c r="K1565" i="22"/>
  <c r="I1337" i="22"/>
  <c r="K1703" i="22"/>
  <c r="N1684" i="22"/>
  <c r="N1246" i="22"/>
  <c r="I1475" i="22"/>
  <c r="I1433" i="22"/>
  <c r="J1622" i="22"/>
  <c r="K1402" i="22"/>
  <c r="I1447" i="22"/>
  <c r="J1373" i="22"/>
  <c r="N1572" i="22"/>
  <c r="J1661" i="22"/>
  <c r="I1466" i="22"/>
  <c r="N1591" i="22"/>
  <c r="N1376" i="22"/>
  <c r="K1834" i="22"/>
  <c r="M1239" i="22"/>
  <c r="J1308" i="22"/>
  <c r="I1830" i="22"/>
  <c r="J1248" i="22"/>
  <c r="K1810" i="22"/>
  <c r="J1374" i="22"/>
  <c r="K1847" i="22"/>
  <c r="N1640" i="22"/>
  <c r="K1571" i="22"/>
  <c r="N1967" i="22"/>
  <c r="M1221" i="22"/>
  <c r="M1787" i="22"/>
  <c r="N1834" i="22"/>
  <c r="I1769" i="22"/>
  <c r="N1686" i="22"/>
  <c r="J1579" i="22"/>
  <c r="M1731" i="22"/>
  <c r="M1369" i="22"/>
  <c r="J1881" i="22"/>
  <c r="J1822" i="22"/>
  <c r="I1909" i="22"/>
  <c r="M1284" i="22"/>
  <c r="M1610" i="22"/>
  <c r="J1723" i="22"/>
  <c r="M1412" i="22"/>
  <c r="I1815" i="22"/>
  <c r="J1967" i="22"/>
  <c r="N1971" i="22"/>
  <c r="I1878" i="22"/>
  <c r="N1237" i="22"/>
  <c r="I1797" i="22"/>
  <c r="N1338" i="22"/>
  <c r="J1726" i="22"/>
  <c r="N1945" i="22"/>
  <c r="M1970" i="22"/>
  <c r="J1608" i="22"/>
  <c r="K1494" i="22"/>
  <c r="N1322" i="22"/>
  <c r="M1383" i="22"/>
  <c r="K1260" i="22"/>
  <c r="J1955" i="22"/>
  <c r="N1227" i="22"/>
  <c r="M1914" i="22"/>
  <c r="K1669" i="22"/>
  <c r="I1829" i="22"/>
  <c r="K1905" i="22"/>
  <c r="I1574" i="22"/>
  <c r="M1217" i="22"/>
  <c r="K1732" i="22"/>
  <c r="N1795" i="22"/>
  <c r="J1458" i="22"/>
  <c r="M1352" i="22"/>
  <c r="I1369" i="22"/>
  <c r="N1470" i="22"/>
  <c r="I1801" i="22"/>
  <c r="J1664" i="22"/>
  <c r="M1518" i="22"/>
  <c r="K1411" i="22"/>
  <c r="K1579" i="22"/>
  <c r="N1908" i="22"/>
  <c r="M1807" i="22"/>
  <c r="K1959" i="22"/>
  <c r="I1537" i="22"/>
  <c r="I1776" i="22"/>
  <c r="N1898" i="22"/>
  <c r="N1812" i="22"/>
  <c r="N1356" i="22"/>
  <c r="I1600" i="22"/>
  <c r="J1278" i="22"/>
  <c r="J1792" i="22"/>
  <c r="M1259" i="22"/>
  <c r="N1615" i="22"/>
  <c r="I1842" i="22"/>
  <c r="J1923" i="22"/>
  <c r="K1892" i="22"/>
  <c r="I1275" i="22"/>
  <c r="M1531" i="22"/>
  <c r="N1682" i="22"/>
  <c r="J1794" i="22"/>
  <c r="N1282" i="22"/>
  <c r="M1797" i="22"/>
  <c r="I1612" i="22"/>
  <c r="N1911" i="22"/>
  <c r="K1384" i="22"/>
  <c r="M1642" i="22"/>
  <c r="M1324" i="22"/>
  <c r="K1716" i="22"/>
  <c r="N1799" i="22"/>
  <c r="I1746" i="22"/>
  <c r="N1225" i="22"/>
  <c r="M1472" i="22"/>
  <c r="M1881" i="22"/>
  <c r="I1762" i="22"/>
  <c r="M1766" i="22"/>
  <c r="M1847" i="22"/>
  <c r="J1905" i="22"/>
  <c r="M1433" i="22"/>
  <c r="M1222" i="22"/>
  <c r="M1499" i="22"/>
  <c r="I1312" i="22"/>
  <c r="J1330" i="22"/>
  <c r="I1548" i="22"/>
  <c r="M1680" i="22"/>
  <c r="I1473" i="22"/>
  <c r="K1826" i="22"/>
  <c r="J1801" i="22"/>
  <c r="K1313" i="22"/>
  <c r="M1434" i="22"/>
  <c r="M1800" i="22"/>
  <c r="I1495" i="22"/>
  <c r="K1614" i="22"/>
  <c r="M1364" i="22"/>
  <c r="N1454" i="22"/>
  <c r="J1727" i="22"/>
  <c r="K1205" i="22"/>
  <c r="I1794" i="22"/>
  <c r="M1773" i="22"/>
  <c r="M1696" i="22"/>
  <c r="N1710" i="22"/>
  <c r="N1642" i="22"/>
  <c r="N1927" i="22"/>
  <c r="I1810" i="22"/>
  <c r="N1975" i="22"/>
  <c r="I1644" i="22"/>
  <c r="I1675" i="22"/>
  <c r="I1221" i="22"/>
  <c r="N1383" i="22"/>
  <c r="I1763" i="22"/>
  <c r="M1496" i="22"/>
  <c r="K1745" i="22"/>
  <c r="M1481" i="22"/>
  <c r="N1382" i="22"/>
  <c r="M1438" i="22"/>
  <c r="I1775" i="22"/>
  <c r="M1416" i="22"/>
  <c r="J1932" i="22"/>
  <c r="N1722" i="22"/>
  <c r="M1578" i="22"/>
  <c r="N1706" i="22"/>
  <c r="K1355" i="22"/>
  <c r="J1557" i="22"/>
  <c r="N1879" i="22"/>
  <c r="M1572" i="22"/>
  <c r="K1421" i="22"/>
  <c r="M1211" i="22"/>
  <c r="N1628" i="22"/>
  <c r="J1406" i="22"/>
  <c r="I1945" i="22"/>
  <c r="K1347" i="22"/>
  <c r="M1517" i="22"/>
  <c r="M1406" i="22"/>
  <c r="I1735" i="22"/>
  <c r="J1797" i="22"/>
  <c r="K1823" i="22"/>
  <c r="J1399" i="22"/>
  <c r="M1819" i="22"/>
  <c r="M1857" i="22"/>
  <c r="K1597" i="22"/>
  <c r="M1277" i="22"/>
  <c r="I1259" i="22"/>
  <c r="I1374" i="22"/>
  <c r="M1253" i="22"/>
  <c r="K1217" i="22"/>
  <c r="M1597" i="22"/>
  <c r="I1955" i="22"/>
  <c r="I1208" i="22"/>
  <c r="K1593" i="22"/>
  <c r="K1609" i="22"/>
  <c r="N1229" i="22"/>
  <c r="I1403" i="22"/>
  <c r="N1550" i="22"/>
  <c r="K1762" i="22"/>
  <c r="I1233" i="22"/>
  <c r="I1867" i="22"/>
  <c r="M1353" i="22"/>
  <c r="K1457" i="22"/>
  <c r="K1486" i="22"/>
  <c r="I1828" i="22"/>
  <c r="I1887" i="22"/>
  <c r="K1508" i="22"/>
  <c r="I1277" i="22"/>
  <c r="M1554" i="22"/>
  <c r="I1974" i="22"/>
  <c r="J1839" i="22"/>
  <c r="I1623" i="22"/>
  <c r="K1340" i="22"/>
  <c r="M1317" i="22"/>
  <c r="N1214" i="22"/>
  <c r="I1741" i="22"/>
  <c r="K1639" i="22"/>
  <c r="M1896" i="22"/>
  <c r="I1321" i="22"/>
  <c r="I1534" i="22"/>
  <c r="J1495" i="22"/>
  <c r="N1566" i="22"/>
  <c r="N1431" i="22"/>
  <c r="J1266" i="22"/>
  <c r="J1510" i="22"/>
  <c r="N1805" i="22"/>
  <c r="K1720" i="22"/>
  <c r="M1957" i="22"/>
  <c r="M1580" i="22"/>
  <c r="I1446" i="22"/>
  <c r="M1920" i="22"/>
  <c r="K1396" i="22"/>
  <c r="J1963" i="22"/>
  <c r="M1658" i="22"/>
  <c r="M1889" i="22"/>
  <c r="M1871" i="22"/>
  <c r="J1685" i="22"/>
  <c r="M1236" i="22"/>
  <c r="M1570" i="22"/>
  <c r="J1539" i="22"/>
  <c r="K1766" i="22"/>
  <c r="N1616" i="22"/>
  <c r="I1804" i="22"/>
  <c r="I1731" i="22"/>
  <c r="N1367" i="22"/>
  <c r="N1876" i="22"/>
  <c r="K1765" i="22"/>
  <c r="I1453" i="22"/>
  <c r="I1378" i="22"/>
  <c r="J1681" i="22"/>
  <c r="I1437" i="22"/>
  <c r="J1846" i="22"/>
  <c r="J1770" i="22"/>
  <c r="K1868" i="22"/>
  <c r="I1234" i="22"/>
  <c r="I1580" i="22"/>
  <c r="N1309" i="22"/>
  <c r="J1627" i="22"/>
  <c r="M1444" i="22"/>
  <c r="N1310" i="22"/>
  <c r="I1892" i="22"/>
  <c r="K1972" i="22"/>
  <c r="J1303" i="22"/>
  <c r="I1632" i="22"/>
  <c r="M1463" i="22"/>
  <c r="J1416" i="22"/>
  <c r="N1692" i="22"/>
  <c r="I1910" i="22"/>
  <c r="N1619" i="22"/>
  <c r="J1888" i="22"/>
  <c r="M1310" i="22"/>
  <c r="J1270" i="22"/>
  <c r="I1664" i="22"/>
  <c r="I1252" i="22"/>
  <c r="N1445" i="22"/>
  <c r="I1450" i="22"/>
  <c r="M1311" i="22"/>
  <c r="M1230" i="22"/>
  <c r="J1440" i="22"/>
  <c r="M1365" i="22"/>
  <c r="M1769" i="22"/>
  <c r="M1339" i="22"/>
  <c r="M1395" i="22"/>
  <c r="K1453" i="22"/>
  <c r="J1414" i="22"/>
  <c r="M1633" i="22"/>
  <c r="J1460" i="22"/>
  <c r="I1721" i="22"/>
  <c r="M1345" i="22"/>
  <c r="K1929" i="22"/>
  <c r="M1893" i="22"/>
  <c r="N1440" i="22"/>
  <c r="M1811" i="22"/>
  <c r="M1497" i="22"/>
  <c r="N1703" i="22"/>
  <c r="N1490" i="22"/>
  <c r="J1246" i="22"/>
  <c r="J1810" i="22"/>
  <c r="I1360" i="22"/>
  <c r="K1654" i="22"/>
  <c r="N1512" i="22"/>
  <c r="M1226" i="22"/>
  <c r="N1836" i="22"/>
  <c r="M1362" i="22"/>
  <c r="M1240" i="22"/>
  <c r="I1749" i="22"/>
  <c r="I1593" i="22"/>
  <c r="K1642" i="22"/>
  <c r="N1570" i="22"/>
  <c r="I1913" i="22"/>
  <c r="K1938" i="22"/>
  <c r="J1481" i="22"/>
  <c r="M1959" i="22"/>
  <c r="K1681" i="22"/>
  <c r="I1294" i="22"/>
  <c r="N1824" i="22"/>
  <c r="M1411" i="22"/>
  <c r="M1509" i="22"/>
  <c r="I1657" i="22"/>
  <c r="J1804" i="22"/>
  <c r="J1438" i="22"/>
  <c r="I1707" i="22"/>
  <c r="N1531" i="22"/>
  <c r="I1889" i="22"/>
  <c r="N1966" i="22"/>
  <c r="N1968" i="22"/>
  <c r="M1596" i="22"/>
  <c r="M1916" i="22"/>
  <c r="K1713" i="22"/>
  <c r="J1892" i="22"/>
  <c r="K1658" i="22"/>
  <c r="N1499" i="22"/>
  <c r="M1636" i="22"/>
  <c r="N1789" i="22"/>
  <c r="K1471" i="22"/>
  <c r="N1821" i="22"/>
  <c r="J1564" i="22"/>
  <c r="I1629" i="22"/>
  <c r="J1254" i="22"/>
  <c r="K1950" i="22"/>
  <c r="I1620" i="22"/>
  <c r="I1916" i="22"/>
  <c r="K1333" i="22"/>
  <c r="J1731" i="22"/>
  <c r="N1460" i="22"/>
  <c r="K1461" i="22"/>
  <c r="K1391" i="22"/>
  <c r="K1243" i="22"/>
  <c r="M1407" i="22"/>
  <c r="I1465" i="22"/>
  <c r="K1641" i="22"/>
  <c r="M1229" i="22"/>
  <c r="N1235" i="22"/>
  <c r="K1849" i="22"/>
  <c r="J1672" i="22"/>
  <c r="K1889" i="22"/>
  <c r="M1748" i="22"/>
  <c r="I1525" i="22"/>
  <c r="J1238" i="22"/>
  <c r="K1686" i="22"/>
  <c r="J1515" i="22"/>
  <c r="J1829" i="22"/>
  <c r="I1713" i="22"/>
  <c r="M1328" i="22"/>
  <c r="J1466" i="22"/>
  <c r="K1436" i="22"/>
  <c r="N1887" i="22"/>
  <c r="M1803" i="22"/>
  <c r="J1381" i="22"/>
  <c r="M1947" i="22"/>
  <c r="I1738" i="22"/>
  <c r="I1903" i="22"/>
  <c r="J1376" i="22"/>
  <c r="N1243" i="22"/>
  <c r="J1658" i="22"/>
  <c r="I1515" i="22"/>
  <c r="M1487" i="22"/>
  <c r="K1773" i="22"/>
  <c r="N1502" i="22"/>
  <c r="N1400" i="22"/>
  <c r="I1491" i="22"/>
  <c r="M1408" i="22"/>
  <c r="I1817" i="22"/>
  <c r="M1308" i="22"/>
  <c r="M1242" i="22"/>
  <c r="J1383" i="22"/>
  <c r="N1318" i="22"/>
  <c r="N1756" i="22"/>
  <c r="I1959" i="22"/>
  <c r="N1811" i="22"/>
  <c r="N1511" i="22"/>
  <c r="J1298" i="22"/>
  <c r="K1776" i="22"/>
  <c r="J1325" i="22"/>
  <c r="K1504" i="22"/>
  <c r="J1962" i="22"/>
  <c r="I1230" i="22"/>
  <c r="M1349" i="22"/>
  <c r="M1397" i="22"/>
  <c r="I1674" i="22"/>
  <c r="I1212" i="22"/>
  <c r="N1916" i="22"/>
  <c r="I1827" i="22"/>
  <c r="K1423" i="22"/>
  <c r="M1425" i="22"/>
  <c r="K1790" i="22"/>
  <c r="N1362" i="22"/>
  <c r="I1502" i="22"/>
  <c r="I1210" i="22"/>
  <c r="J1210" i="22"/>
  <c r="I1523" i="22"/>
  <c r="I1706" i="22"/>
  <c r="N1618" i="22"/>
  <c r="I1497" i="22"/>
  <c r="N1475" i="22"/>
  <c r="M1886" i="22"/>
  <c r="K1286" i="22"/>
  <c r="J1292" i="22"/>
  <c r="N1451" i="22"/>
  <c r="K1448" i="22"/>
  <c r="E1717" i="22"/>
  <c r="K1801" i="22"/>
  <c r="N1863" i="22"/>
  <c r="I1975" i="22"/>
  <c r="K1684" i="22"/>
  <c r="J1327" i="22"/>
  <c r="J1285" i="22"/>
  <c r="N1207" i="22"/>
  <c r="J1409" i="22"/>
  <c r="N1964" i="22"/>
  <c r="J1223" i="22"/>
  <c r="J1833" i="22"/>
  <c r="J1887" i="22"/>
  <c r="M1493" i="22"/>
  <c r="J1753" i="22"/>
  <c r="N1584" i="22"/>
  <c r="J1587" i="22"/>
  <c r="N1270" i="22"/>
  <c r="K1345" i="22"/>
  <c r="N1369" i="22"/>
  <c r="N1486" i="22"/>
  <c r="K1649" i="22"/>
  <c r="I1303" i="22"/>
  <c r="N1709" i="22"/>
  <c r="N1785" i="22"/>
  <c r="I1901" i="22"/>
  <c r="M1725" i="22"/>
  <c r="N1349" i="22"/>
  <c r="N1948" i="22"/>
  <c r="M1923" i="22"/>
  <c r="K1615" i="22"/>
  <c r="N1942" i="22"/>
  <c r="K1778" i="22"/>
  <c r="M1827" i="22"/>
  <c r="K1244" i="22"/>
  <c r="K1222" i="22"/>
  <c r="K1547" i="22"/>
  <c r="N1631" i="22"/>
  <c r="I1764" i="22"/>
  <c r="N1218" i="22"/>
  <c r="I1484" i="22"/>
  <c r="M1215" i="22"/>
  <c r="I1237" i="22"/>
  <c r="K1811" i="22"/>
  <c r="K1408" i="22"/>
  <c r="K1538" i="22"/>
  <c r="K1266" i="22"/>
  <c r="K1617" i="22"/>
  <c r="N1408" i="22"/>
  <c r="K1688" i="22"/>
  <c r="K1245" i="22"/>
  <c r="M1394" i="22"/>
  <c r="J1620" i="22"/>
  <c r="K1485" i="22"/>
  <c r="M1306" i="22"/>
  <c r="J1295" i="22"/>
  <c r="M1331" i="22"/>
  <c r="I1744" i="22"/>
  <c r="I1806" i="22"/>
  <c r="K1783" i="22"/>
  <c r="I1250" i="22"/>
  <c r="M1275" i="22"/>
  <c r="I1850" i="22"/>
  <c r="N1873" i="22"/>
  <c r="M1248" i="22"/>
  <c r="M1574" i="22"/>
  <c r="I1814" i="22"/>
  <c r="M1403" i="22"/>
  <c r="M1567" i="22"/>
  <c r="J1837" i="22"/>
  <c r="K1874" i="22"/>
  <c r="J1870" i="22"/>
  <c r="K1608" i="22"/>
  <c r="I1782" i="22"/>
  <c r="M1371" i="22"/>
  <c r="J1453" i="22"/>
  <c r="J1394" i="22"/>
  <c r="K1410" i="22"/>
  <c r="N1375" i="22"/>
  <c r="M1500" i="22"/>
  <c r="I1692" i="22"/>
  <c r="M1522" i="22"/>
  <c r="I1394" i="22"/>
  <c r="J1950" i="22"/>
  <c r="M1419" i="22"/>
  <c r="M1467" i="22"/>
  <c r="I1918" i="22"/>
  <c r="K1747" i="22"/>
  <c r="I1540" i="22"/>
  <c r="J1324" i="22"/>
  <c r="K1417" i="22"/>
  <c r="K1863" i="22"/>
  <c r="N1753" i="22"/>
  <c r="I1459" i="22"/>
  <c r="I1388" i="22"/>
  <c r="N1333" i="22"/>
  <c r="I1714" i="22"/>
  <c r="I1253" i="22"/>
  <c r="J1840" i="22"/>
  <c r="J1805" i="22"/>
  <c r="N1921" i="22"/>
  <c r="N1970" i="22"/>
  <c r="N1334" i="22"/>
  <c r="J1766" i="22"/>
  <c r="N1714" i="22"/>
  <c r="I1899" i="22"/>
  <c r="J1626" i="22"/>
  <c r="J1535" i="22"/>
  <c r="K1372" i="22"/>
  <c r="I1723" i="22"/>
  <c r="K1932" i="22"/>
  <c r="M1224" i="22"/>
  <c r="J1271" i="22"/>
  <c r="N1583" i="22"/>
  <c r="N1389" i="22"/>
  <c r="J1806" i="22"/>
  <c r="J1883" i="22"/>
  <c r="I1638" i="22"/>
  <c r="J1273" i="22"/>
  <c r="I1841" i="22"/>
  <c r="J1741" i="22"/>
  <c r="M1225" i="22"/>
  <c r="M1935" i="22"/>
  <c r="I1449" i="22"/>
  <c r="K1969" i="22"/>
  <c r="N1673" i="22"/>
  <c r="N1370" i="22"/>
  <c r="N1556" i="22"/>
  <c r="M1831" i="22"/>
  <c r="I1248" i="22"/>
  <c r="K1956" i="22"/>
  <c r="N1840" i="22"/>
  <c r="M1933" i="22"/>
  <c r="K1520" i="22"/>
  <c r="J1653" i="22"/>
  <c r="I1529" i="22"/>
  <c r="J1582" i="22"/>
  <c r="N1720" i="22"/>
  <c r="K1795" i="22"/>
  <c r="M1475" i="22"/>
  <c r="K1456" i="22"/>
  <c r="J1206" i="22"/>
  <c r="K1459" i="22"/>
  <c r="K1692" i="22"/>
  <c r="I1577" i="22"/>
  <c r="J1874" i="22"/>
  <c r="J1614" i="22"/>
  <c r="J1929" i="22"/>
  <c r="K1226" i="22"/>
  <c r="J1777" i="22"/>
  <c r="I1282" i="22"/>
  <c r="K1694" i="22"/>
  <c r="I1435" i="22"/>
  <c r="N1517" i="22"/>
  <c r="J1662" i="22"/>
  <c r="I1289" i="22"/>
  <c r="J1693" i="22"/>
  <c r="N1681" i="22"/>
  <c r="J1530" i="22"/>
  <c r="J1771" i="22"/>
  <c r="M1231" i="22"/>
  <c r="K1652" i="22"/>
  <c r="I1467" i="22"/>
  <c r="M1714" i="22"/>
  <c r="J1956" i="22"/>
  <c r="I1287" i="22"/>
  <c r="N1465" i="22"/>
  <c r="L1547" i="22"/>
  <c r="J1828" i="22"/>
  <c r="N1421" i="22"/>
  <c r="I1464" i="22"/>
  <c r="K1399" i="22"/>
  <c r="J1293" i="22"/>
  <c r="K1687" i="22"/>
  <c r="M1553" i="22"/>
  <c r="I1583" i="22"/>
  <c r="K1432" i="22"/>
  <c r="I1552" i="22"/>
  <c r="I1264" i="22"/>
  <c r="M1333" i="22"/>
  <c r="M1954" i="22"/>
  <c r="M1448" i="22"/>
  <c r="K1518" i="22"/>
  <c r="K1678" i="22"/>
  <c r="J1938" i="22"/>
  <c r="N1974" i="22"/>
  <c r="M1464" i="22"/>
  <c r="I1821" i="22"/>
  <c r="M1588" i="22"/>
  <c r="J1689" i="22"/>
  <c r="N1213" i="22"/>
  <c r="M1441" i="22"/>
  <c r="K1941" i="22"/>
  <c r="M1668" i="22"/>
  <c r="I1536" i="22"/>
  <c r="N1345" i="22"/>
  <c r="K1375" i="22"/>
  <c r="M1976" i="22"/>
  <c r="M1955" i="22"/>
  <c r="N1324" i="22"/>
  <c r="N1598" i="22"/>
  <c r="K1528" i="22"/>
  <c r="N1526" i="22"/>
  <c r="I1684" i="22"/>
  <c r="K1339" i="22"/>
  <c r="I1908" i="22"/>
  <c r="I1496" i="22"/>
  <c r="M1937" i="22"/>
  <c r="I1396" i="22"/>
  <c r="M1887" i="22"/>
  <c r="M1544" i="22"/>
  <c r="I1415" i="22"/>
  <c r="I1832" i="22"/>
  <c r="K1735" i="22"/>
  <c r="N1385" i="22"/>
  <c r="J1643" i="22"/>
  <c r="M1830" i="22"/>
  <c r="J1819" i="22"/>
  <c r="N1765" i="22"/>
  <c r="I1724" i="22"/>
  <c r="N1691" i="22"/>
  <c r="M1281" i="22"/>
  <c r="N1649" i="22"/>
  <c r="K1422" i="22"/>
  <c r="J1754" i="22"/>
  <c r="N1278" i="22"/>
  <c r="J1419" i="22"/>
  <c r="I1627" i="22"/>
  <c r="N1822" i="22"/>
  <c r="M1640" i="22"/>
  <c r="J1361" i="22"/>
  <c r="I1346" i="22"/>
  <c r="M1508" i="22"/>
  <c r="J1944" i="22"/>
  <c r="M1840" i="22"/>
  <c r="I1558" i="22"/>
  <c r="J1599" i="22"/>
  <c r="J1930" i="22"/>
  <c r="J1390" i="22"/>
  <c r="M1377" i="22"/>
  <c r="K1332" i="22"/>
  <c r="N1498" i="22"/>
  <c r="M1351" i="22"/>
  <c r="K1420" i="22"/>
  <c r="K1668" i="22"/>
  <c r="N1759" i="22"/>
  <c r="J1673" i="22"/>
  <c r="J1213" i="22"/>
  <c r="N1760" i="22"/>
  <c r="K1719" i="22"/>
  <c r="I1359" i="22"/>
  <c r="J1457" i="22"/>
  <c r="J1437" i="22"/>
  <c r="I1748" i="22"/>
  <c r="M1795" i="22"/>
  <c r="N1940" i="22"/>
  <c r="M1848" i="22"/>
  <c r="K1566" i="22"/>
  <c r="I1316" i="22"/>
  <c r="M1288" i="22"/>
  <c r="M1745" i="22"/>
  <c r="J1350" i="22"/>
  <c r="M1223" i="22"/>
  <c r="K1744" i="22"/>
  <c r="N1266" i="22"/>
  <c r="K1734" i="22"/>
  <c r="K1545" i="22"/>
  <c r="M1384" i="22"/>
  <c r="I1352" i="22"/>
  <c r="I1840" i="22"/>
  <c r="J1454" i="22"/>
  <c r="N1508" i="22"/>
  <c r="N1211" i="22"/>
  <c r="I1412" i="22"/>
  <c r="M1439" i="22"/>
  <c r="N1870" i="22"/>
  <c r="I1325" i="22"/>
  <c r="M1432" i="22"/>
  <c r="M1652" i="22"/>
  <c r="I1936" i="22"/>
  <c r="K1256" i="22"/>
  <c r="K1360" i="22"/>
  <c r="J1470" i="22"/>
  <c r="N1745" i="22"/>
  <c r="M1946" i="22"/>
  <c r="J1813" i="22"/>
  <c r="I1816" i="22"/>
  <c r="J1880" i="22"/>
  <c r="J1410" i="22"/>
  <c r="M1294" i="22"/>
  <c r="J1722" i="22"/>
  <c r="K1893" i="22"/>
  <c r="N1690" i="22"/>
  <c r="J1346" i="22"/>
  <c r="I1470" i="22"/>
  <c r="J1764" i="22"/>
  <c r="M1549" i="22"/>
  <c r="N1857" i="22"/>
  <c r="J1349" i="22"/>
  <c r="I1218" i="22"/>
  <c r="I1875" i="22"/>
  <c r="J1709" i="22"/>
  <c r="K1748" i="22"/>
  <c r="J1576" i="22"/>
  <c r="K1469" i="22"/>
  <c r="K1768" i="22"/>
  <c r="K1800" i="22"/>
  <c r="I1393" i="22"/>
  <c r="M1666" i="22"/>
  <c r="I1308" i="22"/>
  <c r="M1483" i="22"/>
  <c r="J1279" i="22"/>
  <c r="J1802" i="22"/>
  <c r="N1769" i="22"/>
  <c r="K1501" i="22"/>
  <c r="M1511" i="22"/>
  <c r="I1772" i="22"/>
  <c r="J1640" i="22"/>
  <c r="J1761" i="22"/>
  <c r="I1586" i="22"/>
  <c r="K1926" i="22"/>
  <c r="J1397" i="22"/>
  <c r="J1866" i="22"/>
  <c r="M1520" i="22"/>
  <c r="M1632" i="22"/>
  <c r="M1768" i="22"/>
  <c r="K1298" i="22"/>
  <c r="K1476" i="22"/>
  <c r="I1338" i="22"/>
  <c r="J1208" i="22"/>
  <c r="J1708" i="22"/>
  <c r="J1252" i="22"/>
  <c r="J1257" i="22"/>
  <c r="I1697" i="22"/>
  <c r="I1367" i="22"/>
  <c r="M1812" i="22"/>
  <c r="N1223" i="22"/>
  <c r="K1792" i="22"/>
  <c r="M1424" i="22"/>
  <c r="N1947" i="22"/>
  <c r="K1247" i="22"/>
  <c r="N1557" i="22"/>
  <c r="I1690" i="22"/>
  <c r="J1297" i="22"/>
  <c r="N1405" i="22"/>
  <c r="J1209" i="22"/>
  <c r="N1287" i="22"/>
  <c r="I1966" i="22"/>
  <c r="M1363" i="22"/>
  <c r="J1379" i="22"/>
  <c r="J1306" i="22"/>
  <c r="J1249" i="22"/>
  <c r="I1257" i="22"/>
  <c r="I1501" i="22"/>
  <c r="I1917" i="22"/>
  <c r="J1953" i="22"/>
  <c r="I1373" i="22"/>
  <c r="I1755" i="22"/>
  <c r="J1936" i="22"/>
  <c r="J1906" i="22"/>
  <c r="I1935" i="22"/>
  <c r="J1448" i="22"/>
  <c r="J1212" i="22"/>
  <c r="M1861" i="22"/>
  <c r="K1628" i="22"/>
  <c r="I1795" i="22"/>
  <c r="M1453" i="22"/>
  <c r="J1933" i="22"/>
  <c r="M1300" i="22"/>
  <c r="I1379" i="22"/>
  <c r="M1833" i="22"/>
  <c r="I1545" i="22"/>
  <c r="J1776" i="22"/>
  <c r="M1585" i="22"/>
  <c r="J1910" i="22"/>
  <c r="M1304" i="22"/>
  <c r="M1473" i="22"/>
  <c r="J1924" i="22"/>
  <c r="I1224" i="22"/>
  <c r="N1871" i="22"/>
  <c r="N1336" i="22"/>
  <c r="N1928" i="22"/>
  <c r="J1671" i="22"/>
  <c r="K1653" i="22"/>
  <c r="M1647" i="22"/>
  <c r="N1410" i="22"/>
  <c r="I1478" i="22"/>
  <c r="N1755" i="22"/>
  <c r="I1939" i="22"/>
  <c r="I1320" i="22"/>
  <c r="I1751" i="22"/>
  <c r="M1951" i="22"/>
  <c r="K1407" i="22"/>
  <c r="J1363" i="22"/>
  <c r="J1551" i="22"/>
  <c r="J1745" i="22"/>
  <c r="N1242" i="22"/>
  <c r="J1817" i="22"/>
  <c r="J1449" i="22"/>
  <c r="M1780" i="22"/>
  <c r="M1862" i="22"/>
  <c r="K1706" i="22"/>
  <c r="N1725" i="22"/>
  <c r="K1715" i="22"/>
  <c r="K1670" i="22"/>
  <c r="M1799" i="22"/>
  <c r="M1423" i="22"/>
  <c r="J1795" i="22"/>
  <c r="N1457" i="22"/>
  <c r="J1824" i="22"/>
  <c r="J1459" i="22"/>
  <c r="J1597" i="22"/>
  <c r="J1952" i="22"/>
  <c r="I1414" i="22"/>
  <c r="M1285" i="22"/>
  <c r="N1351" i="22"/>
  <c r="J1737" i="22"/>
  <c r="M1962" i="22"/>
  <c r="J1951" i="22"/>
  <c r="N1924" i="22"/>
  <c r="I1223" i="22"/>
  <c r="K1855" i="22"/>
  <c r="K1446" i="22"/>
  <c r="N1259" i="22"/>
  <c r="M1318" i="22"/>
  <c r="M1332" i="22"/>
  <c r="I1547" i="22"/>
  <c r="M1243" i="22"/>
  <c r="M1256" i="22"/>
  <c r="N1597" i="22"/>
  <c r="I1279" i="22"/>
  <c r="M1907" i="22"/>
  <c r="N1482" i="22"/>
  <c r="J1269" i="22"/>
  <c r="J1939" i="22"/>
  <c r="J1280" i="22"/>
  <c r="K1283" i="22"/>
  <c r="N1880" i="22"/>
  <c r="N1688" i="22"/>
  <c r="M1356" i="22"/>
  <c r="N1905" i="22"/>
  <c r="I1596" i="22"/>
  <c r="J1395" i="22"/>
  <c r="M1534" i="22"/>
  <c r="M1912" i="22"/>
  <c r="N1432" i="22"/>
  <c r="N1535" i="22"/>
  <c r="N1827" i="22"/>
  <c r="K1369" i="22"/>
  <c r="J1258" i="22"/>
  <c r="I1513" i="22"/>
  <c r="M1485" i="22"/>
  <c r="K1487" i="22"/>
  <c r="N1630" i="22"/>
  <c r="M1872" i="22"/>
  <c r="H1513" i="22" l="1"/>
  <c r="P1513" i="22" s="1"/>
  <c r="H1596" i="22"/>
  <c r="H1279" i="22"/>
  <c r="H1223" i="22"/>
  <c r="P1223" i="22" s="1"/>
  <c r="H1414" i="22"/>
  <c r="H1751" i="22"/>
  <c r="H1320" i="22"/>
  <c r="P1320" i="22" s="1"/>
  <c r="H1939" i="22"/>
  <c r="H1478" i="22"/>
  <c r="H1224" i="22"/>
  <c r="B1224" i="22" s="1"/>
  <c r="H1545" i="22"/>
  <c r="H1379" i="22"/>
  <c r="H1795" i="22"/>
  <c r="H1935" i="22"/>
  <c r="H1755" i="22"/>
  <c r="P1755" i="22" s="1"/>
  <c r="H1373" i="22"/>
  <c r="H1917" i="22"/>
  <c r="H1501" i="22"/>
  <c r="H1257" i="22"/>
  <c r="H1966" i="22"/>
  <c r="H1690" i="22"/>
  <c r="B1690" i="22" s="1"/>
  <c r="H1367" i="22"/>
  <c r="H1697" i="22"/>
  <c r="H1338" i="22"/>
  <c r="P1338" i="22" s="1"/>
  <c r="H1586" i="22"/>
  <c r="B1586" i="22" s="1"/>
  <c r="H1772" i="22"/>
  <c r="H1308" i="22"/>
  <c r="H1393" i="22"/>
  <c r="H1875" i="22"/>
  <c r="H1218" i="22"/>
  <c r="H1470" i="22"/>
  <c r="H1816" i="22"/>
  <c r="O1816" i="22" s="1"/>
  <c r="H1936" i="22"/>
  <c r="H1325" i="22"/>
  <c r="H1412" i="22"/>
  <c r="H1840" i="22"/>
  <c r="H1352" i="22"/>
  <c r="O1352" i="22" s="1"/>
  <c r="H1316" i="22"/>
  <c r="H1748" i="22"/>
  <c r="B1748" i="22" s="1"/>
  <c r="H1359" i="22"/>
  <c r="H1558" i="22"/>
  <c r="H1346" i="22"/>
  <c r="P1346" i="22" s="1"/>
  <c r="H1627" i="22"/>
  <c r="B1627" i="22" s="1"/>
  <c r="H1724" i="22"/>
  <c r="B1724" i="22" s="1"/>
  <c r="H1832" i="22"/>
  <c r="H1415" i="22"/>
  <c r="H1396" i="22"/>
  <c r="H1496" i="22"/>
  <c r="H1908" i="22"/>
  <c r="H1684" i="22"/>
  <c r="H1536" i="22"/>
  <c r="H1821" i="22"/>
  <c r="H1264" i="22"/>
  <c r="H1552" i="22"/>
  <c r="H1583" i="22"/>
  <c r="B1583" i="22" s="1"/>
  <c r="H1464" i="22"/>
  <c r="B1464" i="22" s="1"/>
  <c r="H1287" i="22"/>
  <c r="H1467" i="22"/>
  <c r="H1289" i="22"/>
  <c r="H1435" i="22"/>
  <c r="H1282" i="22"/>
  <c r="O1282" i="22" s="1"/>
  <c r="H1577" i="22"/>
  <c r="H1529" i="22"/>
  <c r="H1248" i="22"/>
  <c r="H1449" i="22"/>
  <c r="P1449" i="22" s="1"/>
  <c r="H1841" i="22"/>
  <c r="H1638" i="22"/>
  <c r="H1723" i="22"/>
  <c r="H1899" i="22"/>
  <c r="H1253" i="22"/>
  <c r="H1714" i="22"/>
  <c r="P1714" i="22" s="1"/>
  <c r="H1388" i="22"/>
  <c r="H1459" i="22"/>
  <c r="H1540" i="22"/>
  <c r="H1918" i="22"/>
  <c r="H1394" i="22"/>
  <c r="B1394" i="22" s="1"/>
  <c r="H1692" i="22"/>
  <c r="O1692" i="22" s="1"/>
  <c r="H1782" i="22"/>
  <c r="H1814" i="22"/>
  <c r="H1850" i="22"/>
  <c r="P1850" i="22" s="1"/>
  <c r="H1250" i="22"/>
  <c r="H1806" i="22"/>
  <c r="H1744" i="22"/>
  <c r="B1744" i="22" s="1"/>
  <c r="H1237" i="22"/>
  <c r="H1484" i="22"/>
  <c r="H1764" i="22"/>
  <c r="H1901" i="22"/>
  <c r="O1901" i="22" s="1"/>
  <c r="H1303" i="22"/>
  <c r="P1303" i="22" s="1"/>
  <c r="H1975" i="22"/>
  <c r="P1975" i="22" s="1"/>
  <c r="H1497" i="22"/>
  <c r="P1497" i="22" s="1"/>
  <c r="H1706" i="22"/>
  <c r="P1706" i="22" s="1"/>
  <c r="H1523" i="22"/>
  <c r="H1210" i="22"/>
  <c r="H1502" i="22"/>
  <c r="H1827" i="22"/>
  <c r="O1827" i="22" s="1"/>
  <c r="H1212" i="22"/>
  <c r="O1212" i="22" s="1"/>
  <c r="H1674" i="22"/>
  <c r="H1230" i="22"/>
  <c r="P1230" i="22" s="1"/>
  <c r="H1959" i="22"/>
  <c r="H1817" i="22"/>
  <c r="H1491" i="22"/>
  <c r="B1491" i="22" s="1"/>
  <c r="H1515" i="22"/>
  <c r="H1903" i="22"/>
  <c r="H1738" i="22"/>
  <c r="H1713" i="22"/>
  <c r="H1525" i="22"/>
  <c r="H1465" i="22"/>
  <c r="H1916" i="22"/>
  <c r="O1916" i="22" s="1"/>
  <c r="H1620" i="22"/>
  <c r="H1629" i="22"/>
  <c r="B1629" i="22" s="1"/>
  <c r="H1889" i="22"/>
  <c r="H1707" i="22"/>
  <c r="O1707" i="22" s="1"/>
  <c r="H1657" i="22"/>
  <c r="H1294" i="22"/>
  <c r="H1913" i="22"/>
  <c r="P1913" i="22" s="1"/>
  <c r="H1593" i="22"/>
  <c r="H1749" i="22"/>
  <c r="P1749" i="22" s="1"/>
  <c r="H1360" i="22"/>
  <c r="H1721" i="22"/>
  <c r="O1721" i="22" s="1"/>
  <c r="H1450" i="22"/>
  <c r="H1252" i="22"/>
  <c r="H1664" i="22"/>
  <c r="H1910" i="22"/>
  <c r="O1910" i="22" s="1"/>
  <c r="H1632" i="22"/>
  <c r="O1632" i="22" s="1"/>
  <c r="H1892" i="22"/>
  <c r="H1580" i="22"/>
  <c r="H1234" i="22"/>
  <c r="H1437" i="22"/>
  <c r="H1378" i="22"/>
  <c r="H1453" i="22"/>
  <c r="P1453" i="22" s="1"/>
  <c r="H1731" i="22"/>
  <c r="H1804" i="22"/>
  <c r="P1804" i="22" s="1"/>
  <c r="H1446" i="22"/>
  <c r="H1534" i="22"/>
  <c r="B1534" i="22" s="1"/>
  <c r="H1321" i="22"/>
  <c r="O1321" i="22" s="1"/>
  <c r="H1741" i="22"/>
  <c r="H1623" i="22"/>
  <c r="H1974" i="22"/>
  <c r="P1974" i="22" s="1"/>
  <c r="H1277" i="22"/>
  <c r="O1277" i="22" s="1"/>
  <c r="H1887" i="22"/>
  <c r="H1828" i="22"/>
  <c r="H1867" i="22"/>
  <c r="P1867" i="22" s="1"/>
  <c r="H1233" i="22"/>
  <c r="H1403" i="22"/>
  <c r="H1208" i="22"/>
  <c r="H1955" i="22"/>
  <c r="P1955" i="22" s="1"/>
  <c r="H1374" i="22"/>
  <c r="H1259" i="22"/>
  <c r="P1259" i="22" s="1"/>
  <c r="H1735" i="22"/>
  <c r="P1735" i="22" s="1"/>
  <c r="H1945" i="22"/>
  <c r="O1945" i="22" s="1"/>
  <c r="H1775" i="22"/>
  <c r="H1763" i="22"/>
  <c r="O1763" i="22" s="1"/>
  <c r="H1221" i="22"/>
  <c r="H1675" i="22"/>
  <c r="H1644" i="22"/>
  <c r="H1810" i="22"/>
  <c r="H1794" i="22"/>
  <c r="H1495" i="22"/>
  <c r="H1473" i="22"/>
  <c r="H1548" i="22"/>
  <c r="P1548" i="22" s="1"/>
  <c r="H1312" i="22"/>
  <c r="H1762" i="22"/>
  <c r="H1746" i="22"/>
  <c r="H1612" i="22"/>
  <c r="H1275" i="22"/>
  <c r="H1842" i="22"/>
  <c r="H1600" i="22"/>
  <c r="H1776" i="22"/>
  <c r="H1537" i="22"/>
  <c r="H1801" i="22"/>
  <c r="H1369" i="22"/>
  <c r="H1574" i="22"/>
  <c r="P1574" i="22" s="1"/>
  <c r="H1829" i="22"/>
  <c r="H1797" i="22"/>
  <c r="H1878" i="22"/>
  <c r="O1878" i="22" s="1"/>
  <c r="H1815" i="22"/>
  <c r="O1815" i="22" s="1"/>
  <c r="H1909" i="22"/>
  <c r="O1909" i="22" s="1"/>
  <c r="H1769" i="22"/>
  <c r="O1769" i="22" s="1"/>
  <c r="H1830" i="22"/>
  <c r="O1830" i="22" s="1"/>
  <c r="H1466" i="22"/>
  <c r="H1447" i="22"/>
  <c r="O1447" i="22" s="1"/>
  <c r="H1433" i="22"/>
  <c r="H1475" i="22"/>
  <c r="H1337" i="22"/>
  <c r="P1337" i="22" s="1"/>
  <c r="H1839" i="22"/>
  <c r="H1226" i="22"/>
  <c r="H1284" i="22"/>
  <c r="H1958" i="22"/>
  <c r="H1339" i="22"/>
  <c r="H1951" i="22"/>
  <c r="H1267" i="22"/>
  <c r="H1732" i="22"/>
  <c r="H1953" i="22"/>
  <c r="H1702" i="22"/>
  <c r="O1702" i="22" s="1"/>
  <c r="H1276" i="22"/>
  <c r="H1356" i="22"/>
  <c r="H1884" i="22"/>
  <c r="H1734" i="22"/>
  <c r="B1734" i="22" s="1"/>
  <c r="H1533" i="22"/>
  <c r="P1533" i="22" s="1"/>
  <c r="H1493" i="22"/>
  <c r="H1898" i="22"/>
  <c r="H1695" i="22"/>
  <c r="P1695" i="22" s="1"/>
  <c r="H1793" i="22"/>
  <c r="P1793" i="22" s="1"/>
  <c r="H1914" i="22"/>
  <c r="H1416" i="22"/>
  <c r="H1376" i="22"/>
  <c r="O1376" i="22" s="1"/>
  <c r="H1740" i="22"/>
  <c r="B1740" i="22" s="1"/>
  <c r="H1567" i="22"/>
  <c r="P1567" i="22" s="1"/>
  <c r="H1592" i="22"/>
  <c r="H1961" i="22"/>
  <c r="H1897" i="22"/>
  <c r="H1455" i="22"/>
  <c r="B1455" i="22" s="1"/>
  <c r="H1591" i="22"/>
  <c r="H1652" i="22"/>
  <c r="H1503" i="22"/>
  <c r="B1503" i="22" s="1"/>
  <c r="H1610" i="22"/>
  <c r="B1610" i="22" s="1"/>
  <c r="H1670" i="22"/>
  <c r="H1434" i="22"/>
  <c r="H1479" i="22"/>
  <c r="H1693" i="22"/>
  <c r="B1693" i="22" s="1"/>
  <c r="H1813" i="22"/>
  <c r="O1813" i="22" s="1"/>
  <c r="H1329" i="22"/>
  <c r="B1329" i="22" s="1"/>
  <c r="H1609" i="22"/>
  <c r="B1609" i="22" s="1"/>
  <c r="H1353" i="22"/>
  <c r="H1857" i="22"/>
  <c r="P1857" i="22" s="1"/>
  <c r="H1419" i="22"/>
  <c r="H1472" i="22"/>
  <c r="H1967" i="22"/>
  <c r="H1489" i="22"/>
  <c r="O1489" i="22" s="1"/>
  <c r="H1333" i="22"/>
  <c r="H1973" i="22"/>
  <c r="H1258" i="22"/>
  <c r="H1425" i="22"/>
  <c r="O1425" i="22" s="1"/>
  <c r="H1666" i="22"/>
  <c r="B1666" i="22" s="1"/>
  <c r="H1400" i="22"/>
  <c r="H1710" i="22"/>
  <c r="P1710" i="22" s="1"/>
  <c r="H1563" i="22"/>
  <c r="H1930" i="22"/>
  <c r="P1930" i="22" s="1"/>
  <c r="H1299" i="22"/>
  <c r="P1299" i="22" s="1"/>
  <c r="H1933" i="22"/>
  <c r="P1933" i="22" s="1"/>
  <c r="H1873" i="22"/>
  <c r="H1970" i="22"/>
  <c r="H1642" i="22"/>
  <c r="O1642" i="22" s="1"/>
  <c r="H1688" i="22"/>
  <c r="P1688" i="22" s="1"/>
  <c r="H1811" i="22"/>
  <c r="O1811" i="22" s="1"/>
  <c r="H1281" i="22"/>
  <c r="H1432" i="22"/>
  <c r="B1432" i="22" s="1"/>
  <c r="H1881" i="22"/>
  <c r="H1505" i="22"/>
  <c r="O1505" i="22" s="1"/>
  <c r="H1594" i="22"/>
  <c r="H1579" i="22"/>
  <c r="H1309" i="22"/>
  <c r="H1846" i="22"/>
  <c r="O1846" i="22" s="1"/>
  <c r="H1630" i="22"/>
  <c r="H1777" i="22"/>
  <c r="P1777" i="22" s="1"/>
  <c r="H1605" i="22"/>
  <c r="H1311" i="22"/>
  <c r="B1311" i="22" s="1"/>
  <c r="H1770" i="22"/>
  <c r="H1239" i="22"/>
  <c r="P1239" i="22" s="1"/>
  <c r="H1381" i="22"/>
  <c r="O1381" i="22" s="1"/>
  <c r="H1422" i="22"/>
  <c r="H1808" i="22"/>
  <c r="O1808" i="22" s="1"/>
  <c r="H1622" i="22"/>
  <c r="H1820" i="22"/>
  <c r="P1820" i="22" s="1"/>
  <c r="H1894" i="22"/>
  <c r="P1894" i="22" s="1"/>
  <c r="H1934" i="22"/>
  <c r="O1934" i="22" s="1"/>
  <c r="H1509" i="22"/>
  <c r="B1509" i="22" s="1"/>
  <c r="H1512" i="22"/>
  <c r="H1649" i="22"/>
  <c r="H1689" i="22"/>
  <c r="H1667" i="22"/>
  <c r="H1796" i="22"/>
  <c r="H1778" i="22"/>
  <c r="H1944" i="22"/>
  <c r="P1944" i="22" s="1"/>
  <c r="H1227" i="22"/>
  <c r="P1227" i="22" s="1"/>
  <c r="H1228" i="22"/>
  <c r="H1578" i="22"/>
  <c r="B1578" i="22" s="1"/>
  <c r="H1902" i="22"/>
  <c r="H1585" i="22"/>
  <c r="O1585" i="22" s="1"/>
  <c r="H1941" i="22"/>
  <c r="H1442" i="22"/>
  <c r="H1532" i="22"/>
  <c r="P1532" i="22" s="1"/>
  <c r="H1242" i="22"/>
  <c r="H1747" i="22"/>
  <c r="H1516" i="22"/>
  <c r="H1942" i="22"/>
  <c r="H1639" i="22"/>
  <c r="H1244" i="22"/>
  <c r="H1604" i="22"/>
  <c r="B1604" i="22" s="1"/>
  <c r="H1565" i="22"/>
  <c r="B1565" i="22" s="1"/>
  <c r="H1893" i="22"/>
  <c r="H1407" i="22"/>
  <c r="B1407" i="22" s="1"/>
  <c r="H1946" i="22"/>
  <c r="P1946" i="22" s="1"/>
  <c r="H1809" i="22"/>
  <c r="O1809" i="22" s="1"/>
  <c r="H1780" i="22"/>
  <c r="P1780" i="22" s="1"/>
  <c r="H1357" i="22"/>
  <c r="H1962" i="22"/>
  <c r="H1269" i="22"/>
  <c r="O1269" i="22" s="1"/>
  <c r="H1672" i="22"/>
  <c r="B1672" i="22" s="1"/>
  <c r="H1671" i="22"/>
  <c r="B1671" i="22" s="1"/>
  <c r="H1361" i="22"/>
  <c r="B1361" i="22" s="1"/>
  <c r="H1238" i="22"/>
  <c r="H1323" i="22"/>
  <c r="P1323" i="22" s="1"/>
  <c r="H1619" i="22"/>
  <c r="H1704" i="22"/>
  <c r="H1699" i="22"/>
  <c r="B1699" i="22" s="1"/>
  <c r="H1324" i="22"/>
  <c r="P1324" i="22" s="1"/>
  <c r="H1262" i="22"/>
  <c r="H1931" i="22"/>
  <c r="H1283" i="22"/>
  <c r="H1877" i="22"/>
  <c r="H1429" i="22"/>
  <c r="O1429" i="22" s="1"/>
  <c r="H1798" i="22"/>
  <c r="H1349" i="22"/>
  <c r="H1441" i="22"/>
  <c r="H1680" i="22"/>
  <c r="H1948" i="22"/>
  <c r="P1948" i="22" s="1"/>
  <c r="H1696" i="22"/>
  <c r="O1696" i="22" s="1"/>
  <c r="H1719" i="22"/>
  <c r="H1301" i="22"/>
  <c r="H1968" i="22"/>
  <c r="P1968" i="22" s="1"/>
  <c r="H1436" i="22"/>
  <c r="H1517" i="22"/>
  <c r="H1368" i="22"/>
  <c r="B1368" i="22" s="1"/>
  <c r="H1855" i="22"/>
  <c r="H1876" i="22"/>
  <c r="H1805" i="22"/>
  <c r="H1900" i="22"/>
  <c r="H1235" i="22"/>
  <c r="B1235" i="22" s="1"/>
  <c r="H1754" i="22"/>
  <c r="H1343" i="22"/>
  <c r="O1343" i="22" s="1"/>
  <c r="H1274" i="22"/>
  <c r="B1274" i="22" s="1"/>
  <c r="H1663" i="22"/>
  <c r="H1598" i="22"/>
  <c r="P1598" i="22" s="1"/>
  <c r="H1426" i="22"/>
  <c r="H1483" i="22"/>
  <c r="H1768" i="22"/>
  <c r="H1521" i="22"/>
  <c r="H1965" i="22"/>
  <c r="H1868" i="22"/>
  <c r="H1835" i="22"/>
  <c r="H1423" i="22"/>
  <c r="H1380" i="22"/>
  <c r="H1662" i="22"/>
  <c r="H1463" i="22"/>
  <c r="H1292" i="22"/>
  <c r="P1292" i="22" s="1"/>
  <c r="H1390" i="22"/>
  <c r="H1792" i="22"/>
  <c r="P1792" i="22" s="1"/>
  <c r="H1494" i="22"/>
  <c r="O1494" i="22" s="1"/>
  <c r="H1461" i="22"/>
  <c r="O1461" i="22" s="1"/>
  <c r="H1554" i="22"/>
  <c r="B1554" i="22" s="1"/>
  <c r="H1765" i="22"/>
  <c r="H1315" i="22"/>
  <c r="P1315" i="22" s="1"/>
  <c r="H1643" i="22"/>
  <c r="O1643" i="22" s="1"/>
  <c r="H1214" i="22"/>
  <c r="B1214" i="22" s="1"/>
  <c r="H1856" i="22"/>
  <c r="H1587" i="22"/>
  <c r="P1587" i="22" s="1"/>
  <c r="H1698" i="22"/>
  <c r="H1363" i="22"/>
  <c r="O1363" i="22" s="1"/>
  <c r="H1511" i="22"/>
  <c r="H1317" i="22"/>
  <c r="H1601" i="22"/>
  <c r="P1601" i="22" s="1"/>
  <c r="H1327" i="22"/>
  <c r="H1456" i="22"/>
  <c r="B1456" i="22" s="1"/>
  <c r="H1783" i="22"/>
  <c r="P1783" i="22" s="1"/>
  <c r="H1519" i="22"/>
  <c r="O1519" i="22" s="1"/>
  <c r="H1331" i="22"/>
  <c r="H1298" i="22"/>
  <c r="P1298" i="22" s="1"/>
  <c r="H1626" i="22"/>
  <c r="O1626" i="22" s="1"/>
  <c r="H1438" i="22"/>
  <c r="B1438" i="22" s="1"/>
  <c r="H1398" i="22"/>
  <c r="O1398" i="22" s="1"/>
  <c r="H1602" i="22"/>
  <c r="H1365" i="22"/>
  <c r="B1365" i="22" s="1"/>
  <c r="H1633" i="22"/>
  <c r="H1254" i="22"/>
  <c r="P1254" i="22" s="1"/>
  <c r="H1344" i="22"/>
  <c r="H1854" i="22"/>
  <c r="H1542" i="22"/>
  <c r="O1542" i="22" s="1"/>
  <c r="H1837" i="22"/>
  <c r="O1837" i="22" s="1"/>
  <c r="H1590" i="22"/>
  <c r="P1590" i="22" s="1"/>
  <c r="H1535" i="22"/>
  <c r="H1569" i="22"/>
  <c r="P1569" i="22" s="1"/>
  <c r="H1660" i="22"/>
  <c r="O1660" i="22" s="1"/>
  <c r="H1943" i="22"/>
  <c r="H1645" i="22"/>
  <c r="H1272" i="22"/>
  <c r="B1272" i="22" s="1"/>
  <c r="H1310" i="22"/>
  <c r="H1687" i="22"/>
  <c r="B1687" i="22" s="1"/>
  <c r="H1372" i="22"/>
  <c r="O1372" i="22" s="1"/>
  <c r="H1566" i="22"/>
  <c r="H1355" i="22"/>
  <c r="B1355" i="22" s="1"/>
  <c r="H1334" i="22"/>
  <c r="B1334" i="22" s="1"/>
  <c r="H1940" i="22"/>
  <c r="P1940" i="22" s="1"/>
  <c r="H1273" i="22"/>
  <c r="B1273" i="22" s="1"/>
  <c r="H1256" i="22"/>
  <c r="B1256" i="22" s="1"/>
  <c r="H1676" i="22"/>
  <c r="H1972" i="22"/>
  <c r="H1385" i="22"/>
  <c r="O1385" i="22" s="1"/>
  <c r="H1538" i="22"/>
  <c r="H1392" i="22"/>
  <c r="P1392" i="22" s="1"/>
  <c r="H1454" i="22"/>
  <c r="O1454" i="22" s="1"/>
  <c r="H1924" i="22"/>
  <c r="P1924" i="22" s="1"/>
  <c r="H1701" i="22"/>
  <c r="H1570" i="22"/>
  <c r="H1926" i="22"/>
  <c r="H1923" i="22"/>
  <c r="O1923" i="22" s="1"/>
  <c r="H1418" i="22"/>
  <c r="B1418" i="22" s="1"/>
  <c r="H1963" i="22"/>
  <c r="P1963" i="22" s="1"/>
  <c r="H1582" i="22"/>
  <c r="H1896" i="22"/>
  <c r="H1682" i="22"/>
  <c r="H1217" i="22"/>
  <c r="P1217" i="22" s="1"/>
  <c r="H1556" i="22"/>
  <c r="B1556" i="22" s="1"/>
  <c r="H1404" i="22"/>
  <c r="H1616" i="22"/>
  <c r="O1616" i="22" s="1"/>
  <c r="H1836" i="22"/>
  <c r="H1681" i="22"/>
  <c r="P1681" i="22" s="1"/>
  <c r="H1297" i="22"/>
  <c r="O1297" i="22" s="1"/>
  <c r="H1753" i="22"/>
  <c r="P1753" i="22" s="1"/>
  <c r="H1302" i="22"/>
  <c r="H1848" i="22"/>
  <c r="O1848" i="22" s="1"/>
  <c r="H1949" i="22"/>
  <c r="O1949" i="22" s="1"/>
  <c r="H1486" i="22"/>
  <c r="B1486" i="22" s="1"/>
  <c r="H1348" i="22"/>
  <c r="H1969" i="22"/>
  <c r="H1402" i="22"/>
  <c r="B1402" i="22" s="1"/>
  <c r="H1871" i="22"/>
  <c r="O1871" i="22" s="1"/>
  <c r="H1411" i="22"/>
  <c r="B1411" i="22" s="1"/>
  <c r="H1319" i="22"/>
  <c r="B1319" i="22" s="1"/>
  <c r="H1888" i="22"/>
  <c r="H1444" i="22"/>
  <c r="H1730" i="22"/>
  <c r="H1490" i="22"/>
  <c r="P1490" i="22" s="1"/>
  <c r="H1812" i="22"/>
  <c r="P1812" i="22" s="1"/>
  <c r="H1553" i="22"/>
  <c r="O1553" i="22" s="1"/>
  <c r="H1448" i="22"/>
  <c r="P1448" i="22" s="1"/>
  <c r="H1819" i="22"/>
  <c r="O1819" i="22" s="1"/>
  <c r="H1631" i="22"/>
  <c r="H1366" i="22"/>
  <c r="P1366" i="22" s="1"/>
  <c r="H1767" i="22"/>
  <c r="H1613" i="22"/>
  <c r="H1824" i="22"/>
  <c r="H1550" i="22"/>
  <c r="O1550" i="22" s="1"/>
  <c r="H1756" i="22"/>
  <c r="H1925" i="22"/>
  <c r="O1925" i="22" s="1"/>
  <c r="H1270" i="22"/>
  <c r="H1771" i="22"/>
  <c r="P1771" i="22" s="1"/>
  <c r="H1440" i="22"/>
  <c r="B1440" i="22" s="1"/>
  <c r="H1386" i="22"/>
  <c r="B1386" i="22" s="1"/>
  <c r="H1818" i="22"/>
  <c r="P1818" i="22" s="1"/>
  <c r="H1800" i="22"/>
  <c r="H1625" i="22"/>
  <c r="B1625" i="22" s="1"/>
  <c r="H1544" i="22"/>
  <c r="P1544" i="22" s="1"/>
  <c r="H1514" i="22"/>
  <c r="O1514" i="22" s="1"/>
  <c r="H1561" i="22"/>
  <c r="P1561" i="22" s="1"/>
  <c r="H1603" i="22"/>
  <c r="B1603" i="22" s="1"/>
  <c r="H1883" i="22"/>
  <c r="O1883" i="22" s="1"/>
  <c r="H1790" i="22"/>
  <c r="H1322" i="22"/>
  <c r="P1322" i="22" s="1"/>
  <c r="H1251" i="22"/>
  <c r="O1251" i="22" s="1"/>
  <c r="H1383" i="22"/>
  <c r="B1383" i="22" s="1"/>
  <c r="H1387" i="22"/>
  <c r="H1452" i="22"/>
  <c r="P1452" i="22" s="1"/>
  <c r="H1685" i="22"/>
  <c r="H1530" i="22"/>
  <c r="O1530" i="22" s="1"/>
  <c r="H1375" i="22"/>
  <c r="H1571" i="22"/>
  <c r="B1571" i="22" s="1"/>
  <c r="H1562" i="22"/>
  <c r="P1562" i="22" s="1"/>
  <c r="H1206" i="22"/>
  <c r="O1206" i="22" s="1"/>
  <c r="H1922" i="22"/>
  <c r="H1410" i="22"/>
  <c r="B1410" i="22" s="1"/>
  <c r="H1628" i="22"/>
  <c r="H1906" i="22"/>
  <c r="H1476" i="22"/>
  <c r="H1618" i="22"/>
  <c r="P1618" i="22" s="1"/>
  <c r="H1774" i="22"/>
  <c r="P1774" i="22" s="1"/>
  <c r="H1209" i="22"/>
  <c r="H1424" i="22"/>
  <c r="B1424" i="22" s="1"/>
  <c r="H1260" i="22"/>
  <c r="P1260" i="22" s="1"/>
  <c r="H1295" i="22"/>
  <c r="B1295" i="22" s="1"/>
  <c r="H1492" i="22"/>
  <c r="P1492" i="22" s="1"/>
  <c r="H1481" i="22"/>
  <c r="B1481" i="22" s="1"/>
  <c r="H1694" i="22"/>
  <c r="P1694" i="22" s="1"/>
  <c r="H1760" i="22"/>
  <c r="O1760" i="22" s="1"/>
  <c r="H1488" i="22"/>
  <c r="B1488" i="22" s="1"/>
  <c r="H1745" i="22"/>
  <c r="H1703" i="22"/>
  <c r="O1703" i="22" s="1"/>
  <c r="H1691" i="22"/>
  <c r="B1691" i="22" s="1"/>
  <c r="H1588" i="22"/>
  <c r="O1588" i="22" s="1"/>
  <c r="H1727" i="22"/>
  <c r="P1727" i="22" s="1"/>
  <c r="H1766" i="22"/>
  <c r="O1766" i="22" s="1"/>
  <c r="H1634" i="22"/>
  <c r="O1634" i="22" s="1"/>
  <c r="H1845" i="22"/>
  <c r="O1845" i="22" s="1"/>
  <c r="H1286" i="22"/>
  <c r="P1286" i="22" s="1"/>
  <c r="H1546" i="22"/>
  <c r="P1546" i="22" s="1"/>
  <c r="H1870" i="22"/>
  <c r="H1520" i="22"/>
  <c r="B1520" i="22" s="1"/>
  <c r="H1758" i="22"/>
  <c r="P1758" i="22" s="1"/>
  <c r="H1640" i="22"/>
  <c r="H1557" i="22"/>
  <c r="H1852" i="22"/>
  <c r="P1852" i="22" s="1"/>
  <c r="H1912" i="22"/>
  <c r="O1912" i="22" s="1"/>
  <c r="H1919" i="22"/>
  <c r="H1243" i="22"/>
  <c r="B1243" i="22" s="1"/>
  <c r="H1474" i="22"/>
  <c r="H1907" i="22"/>
  <c r="O1907" i="22" s="1"/>
  <c r="H1838" i="22"/>
  <c r="O1838" i="22" s="1"/>
  <c r="H1773" i="22"/>
  <c r="H1245" i="22"/>
  <c r="H1799" i="22"/>
  <c r="H1720" i="22"/>
  <c r="B1720" i="22" s="1"/>
  <c r="H1575" i="22"/>
  <c r="O1575" i="22" s="1"/>
  <c r="H1408" i="22"/>
  <c r="O1408" i="22" s="1"/>
  <c r="H1482" i="22"/>
  <c r="H1306" i="22"/>
  <c r="B1306" i="22" s="1"/>
  <c r="H1232" i="22"/>
  <c r="B1232" i="22" s="1"/>
  <c r="H1236" i="22"/>
  <c r="B1236" i="22" s="1"/>
  <c r="H1659" i="22"/>
  <c r="H1427" i="22"/>
  <c r="H1358" i="22"/>
  <c r="O1358" i="22" s="1"/>
  <c r="H1752" i="22"/>
  <c r="H1759" i="22"/>
  <c r="O1759" i="22" s="1"/>
  <c r="H1822" i="22"/>
  <c r="H1247" i="22"/>
  <c r="B1247" i="22" s="1"/>
  <c r="H1543" i="22"/>
  <c r="H1957" i="22"/>
  <c r="O1957" i="22" s="1"/>
  <c r="H1326" i="22"/>
  <c r="B1326" i="22" s="1"/>
  <c r="H1964" i="22"/>
  <c r="H1621" i="22"/>
  <c r="H1823" i="22"/>
  <c r="O1823" i="22" s="1"/>
  <c r="H1669" i="22"/>
  <c r="B1669" i="22" s="1"/>
  <c r="H1826" i="22"/>
  <c r="P1826" i="22" s="1"/>
  <c r="H1665" i="22"/>
  <c r="B1665" i="22" s="1"/>
  <c r="H1409" i="22"/>
  <c r="H1885" i="22"/>
  <c r="H1825" i="22"/>
  <c r="P1825" i="22" s="1"/>
  <c r="H1920" i="22"/>
  <c r="H1726" i="22"/>
  <c r="O1726" i="22" s="1"/>
  <c r="H1677" i="22"/>
  <c r="O1677" i="22" s="1"/>
  <c r="H1397" i="22"/>
  <c r="H1341" i="22"/>
  <c r="B1341" i="22" s="1"/>
  <c r="H1507" i="22"/>
  <c r="H1500" i="22"/>
  <c r="O1500" i="22" s="1"/>
  <c r="H1833" i="22"/>
  <c r="P1833" i="22" s="1"/>
  <c r="H1304" i="22"/>
  <c r="H1648" i="22"/>
  <c r="B1648" i="22" s="1"/>
  <c r="H1443" i="22"/>
  <c r="H1976" i="22"/>
  <c r="P1976" i="22" s="1"/>
  <c r="H1750" i="22"/>
  <c r="H1266" i="22"/>
  <c r="H1921" i="22"/>
  <c r="P1921" i="22" s="1"/>
  <c r="H1641" i="22"/>
  <c r="B1641" i="22" s="1"/>
  <c r="H1844" i="22"/>
  <c r="H1510" i="22"/>
  <c r="B1510" i="22" s="1"/>
  <c r="H1789" i="22"/>
  <c r="P1789" i="22" s="1"/>
  <c r="H1861" i="22"/>
  <c r="P1861" i="22" s="1"/>
  <c r="H1255" i="22"/>
  <c r="H1650" i="22"/>
  <c r="O1650" i="22" s="1"/>
  <c r="H1960" i="22"/>
  <c r="O1960" i="22" s="1"/>
  <c r="H1573" i="22"/>
  <c r="H1952" i="22"/>
  <c r="H1865" i="22"/>
  <c r="H1843" i="22"/>
  <c r="P1843" i="22" s="1"/>
  <c r="H1458" i="22"/>
  <c r="H1572" i="22"/>
  <c r="O1572" i="22" s="1"/>
  <c r="H1526" i="22"/>
  <c r="O1526" i="22" s="1"/>
  <c r="H1802" i="22"/>
  <c r="P1802" i="22" s="1"/>
  <c r="H1911" i="22"/>
  <c r="P1911" i="22" s="1"/>
  <c r="H1406" i="22"/>
  <c r="P1406" i="22" s="1"/>
  <c r="H1345" i="22"/>
  <c r="P1345" i="22" s="1"/>
  <c r="H1318" i="22"/>
  <c r="O1318" i="22" s="1"/>
  <c r="H1265" i="22"/>
  <c r="H1231" i="22"/>
  <c r="H1904" i="22"/>
  <c r="H1524" i="22"/>
  <c r="B1524" i="22" s="1"/>
  <c r="H1314" i="22"/>
  <c r="H1863" i="22"/>
  <c r="O1863" i="22" s="1"/>
  <c r="H1673" i="22"/>
  <c r="B1673" i="22" s="1"/>
  <c r="H1678" i="22"/>
  <c r="B1678" i="22" s="1"/>
  <c r="H1300" i="22"/>
  <c r="O1300" i="22" s="1"/>
  <c r="H1651" i="22"/>
  <c r="H1872" i="22"/>
  <c r="O1872" i="22" s="1"/>
  <c r="H1849" i="22"/>
  <c r="O1849" i="22" s="1"/>
  <c r="H1636" i="22"/>
  <c r="B1636" i="22" s="1"/>
  <c r="H1929" i="22"/>
  <c r="H1420" i="22"/>
  <c r="P1420" i="22" s="1"/>
  <c r="H1617" i="22"/>
  <c r="B1617" i="22" s="1"/>
  <c r="H1485" i="22"/>
  <c r="O1485" i="22" s="1"/>
  <c r="H1528" i="22"/>
  <c r="O1528" i="22" s="1"/>
  <c r="H1207" i="22"/>
  <c r="B1207" i="22" s="1"/>
  <c r="H1205" i="22"/>
  <c r="B1205" i="22" s="1"/>
  <c r="H1879" i="22"/>
  <c r="O1879" i="22" s="1"/>
  <c r="H1597" i="22"/>
  <c r="H1595" i="22"/>
  <c r="H1624" i="22"/>
  <c r="H1395" i="22"/>
  <c r="H1220" i="22"/>
  <c r="P1220" i="22" s="1"/>
  <c r="H1336" i="22"/>
  <c r="B1336" i="22" s="1"/>
  <c r="H1736" i="22"/>
  <c r="B1736" i="22" s="1"/>
  <c r="H1788" i="22"/>
  <c r="O1788" i="22" s="1"/>
  <c r="H1611" i="22"/>
  <c r="B1611" i="22" s="1"/>
  <c r="H1296" i="22"/>
  <c r="H1285" i="22"/>
  <c r="O1285" i="22" s="1"/>
  <c r="H1661" i="22"/>
  <c r="H1737" i="22"/>
  <c r="P1737" i="22" s="1"/>
  <c r="H1451" i="22"/>
  <c r="B1451" i="22" s="1"/>
  <c r="H1891" i="22"/>
  <c r="O1891" i="22" s="1"/>
  <c r="H1471" i="22"/>
  <c r="B1471" i="22" s="1"/>
  <c r="H1656" i="22"/>
  <c r="P1656" i="22" s="1"/>
  <c r="H1606" i="22"/>
  <c r="O1606" i="22" s="1"/>
  <c r="H1787" i="22"/>
  <c r="O1787" i="22" s="1"/>
  <c r="H1240" i="22"/>
  <c r="P1240" i="22" s="1"/>
  <c r="H1382" i="22"/>
  <c r="B1382" i="22" s="1"/>
  <c r="H1564" i="22"/>
  <c r="H1709" i="22"/>
  <c r="P1709" i="22" s="1"/>
  <c r="H1241" i="22"/>
  <c r="H1971" i="22"/>
  <c r="O1971" i="22" s="1"/>
  <c r="H1313" i="22"/>
  <c r="B1313" i="22" s="1"/>
  <c r="H1712" i="22"/>
  <c r="B1712" i="22" s="1"/>
  <c r="H1364" i="22"/>
  <c r="P1364" i="22" s="1"/>
  <c r="H1371" i="22"/>
  <c r="H1351" i="22"/>
  <c r="B1351" i="22" s="1"/>
  <c r="H1288" i="22"/>
  <c r="O1288" i="22" s="1"/>
  <c r="H1213" i="22"/>
  <c r="B1213" i="22" s="1"/>
  <c r="H1851" i="22"/>
  <c r="O1851" i="22" s="1"/>
  <c r="H1743" i="22"/>
  <c r="P1743" i="22" s="1"/>
  <c r="H1347" i="22"/>
  <c r="B1347" i="22" s="1"/>
  <c r="H1886" i="22"/>
  <c r="P1886" i="22" s="1"/>
  <c r="H1584" i="22"/>
  <c r="P1584" i="22" s="1"/>
  <c r="H1487" i="22"/>
  <c r="B1487" i="22" s="1"/>
  <c r="H1791" i="22"/>
  <c r="O1791" i="22" s="1"/>
  <c r="H1305" i="22"/>
  <c r="B1305" i="22" s="1"/>
  <c r="H1413" i="22"/>
  <c r="P1413" i="22" s="1"/>
  <c r="H1551" i="22"/>
  <c r="P1551" i="22" s="1"/>
  <c r="H1882" i="22"/>
  <c r="P1882" i="22" s="1"/>
  <c r="H1708" i="22"/>
  <c r="B1708" i="22" s="1"/>
  <c r="H1421" i="22"/>
  <c r="H1655" i="22"/>
  <c r="O1655" i="22" s="1"/>
  <c r="H1905" i="22"/>
  <c r="P1905" i="22" s="1"/>
  <c r="H1280" i="22"/>
  <c r="O1280" i="22" s="1"/>
  <c r="H1599" i="22"/>
  <c r="B1599" i="22" s="1"/>
  <c r="H1866" i="22"/>
  <c r="O1866" i="22" s="1"/>
  <c r="H1589" i="22"/>
  <c r="P1589" i="22" s="1"/>
  <c r="H1263" i="22"/>
  <c r="H1853" i="22"/>
  <c r="P1853" i="22" s="1"/>
  <c r="H1332" i="22"/>
  <c r="B1332" i="22" s="1"/>
  <c r="H1779" i="22"/>
  <c r="P1779" i="22" s="1"/>
  <c r="H1457" i="22"/>
  <c r="P1457" i="22" s="1"/>
  <c r="H1354" i="22"/>
  <c r="P1354" i="22" s="1"/>
  <c r="H1784" i="22"/>
  <c r="H1439" i="22"/>
  <c r="B1439" i="22" s="1"/>
  <c r="H1729" i="22"/>
  <c r="H1539" i="22"/>
  <c r="O1539" i="22" s="1"/>
  <c r="H1290" i="22"/>
  <c r="B1290" i="22" s="1"/>
  <c r="H1249" i="22"/>
  <c r="B1249" i="22" s="1"/>
  <c r="H1862" i="22"/>
  <c r="P1862" i="22" s="1"/>
  <c r="H1330" i="22"/>
  <c r="B1330" i="22" s="1"/>
  <c r="H1915" i="22"/>
  <c r="P1915" i="22" s="1"/>
  <c r="H1615" i="22"/>
  <c r="P1615" i="22" s="1"/>
  <c r="H1384" i="22"/>
  <c r="P1384" i="22" s="1"/>
  <c r="H1391" i="22"/>
  <c r="O1391" i="22" s="1"/>
  <c r="H1499" i="22"/>
  <c r="H1679" i="22"/>
  <c r="P1679" i="22" s="1"/>
  <c r="H1757" i="22"/>
  <c r="H1261" i="22"/>
  <c r="B1261" i="22" s="1"/>
  <c r="H1880" i="22"/>
  <c r="H1954" i="22"/>
  <c r="O1954" i="22" s="1"/>
  <c r="H1401" i="22"/>
  <c r="B1401" i="22" s="1"/>
  <c r="H1874" i="22"/>
  <c r="P1874" i="22" s="1"/>
  <c r="H1417" i="22"/>
  <c r="H1715" i="22"/>
  <c r="B1715" i="22" s="1"/>
  <c r="H1389" i="22"/>
  <c r="B1389" i="22" s="1"/>
  <c r="H1890" i="22"/>
  <c r="P1890" i="22" s="1"/>
  <c r="H1938" i="22"/>
  <c r="H1864" i="22"/>
  <c r="O1864" i="22" s="1"/>
  <c r="H1216" i="22"/>
  <c r="P1216" i="22" s="1"/>
  <c r="H1932" i="22"/>
  <c r="P1932" i="22" s="1"/>
  <c r="H1340" i="22"/>
  <c r="B1340" i="22" s="1"/>
  <c r="H1268" i="22"/>
  <c r="P1268" i="22" s="1"/>
  <c r="H1761" i="22"/>
  <c r="O1761" i="22" s="1"/>
  <c r="H1937" i="22"/>
  <c r="P1937" i="22" s="1"/>
  <c r="H1859" i="22"/>
  <c r="P1859" i="22" s="1"/>
  <c r="H1307" i="22"/>
  <c r="P1307" i="22" s="1"/>
  <c r="H1668" i="22"/>
  <c r="P1668" i="22" s="1"/>
  <c r="H1722" i="22"/>
  <c r="P1722" i="22" s="1"/>
  <c r="H1430" i="22"/>
  <c r="B1430" i="22" s="1"/>
  <c r="H1716" i="22"/>
  <c r="O1716" i="22" s="1"/>
  <c r="H1462" i="22"/>
  <c r="B1462" i="22" s="1"/>
  <c r="H1362" i="22"/>
  <c r="O1362" i="22" s="1"/>
  <c r="H1635" i="22"/>
  <c r="O1635" i="22" s="1"/>
  <c r="H1541" i="22"/>
  <c r="B1541" i="22" s="1"/>
  <c r="H1950" i="22"/>
  <c r="O1950" i="22" s="1"/>
  <c r="H1460" i="22"/>
  <c r="B1460" i="22" s="1"/>
  <c r="H1498" i="22"/>
  <c r="B1498" i="22" s="1"/>
  <c r="H1725" i="22"/>
  <c r="O1725" i="22" s="1"/>
  <c r="H1504" i="22"/>
  <c r="B1504" i="22" s="1"/>
  <c r="H1555" i="22"/>
  <c r="B1555" i="22" s="1"/>
  <c r="H1215" i="22"/>
  <c r="B1215" i="22" s="1"/>
  <c r="H1683" i="22"/>
  <c r="O1683" i="22" s="1"/>
  <c r="H1377" i="22"/>
  <c r="H1328" i="22"/>
  <c r="O1328" i="22" s="1"/>
  <c r="H1803" i="22"/>
  <c r="O1803" i="22" s="1"/>
  <c r="H1468" i="22"/>
  <c r="P1468" i="22" s="1"/>
  <c r="H1581" i="22"/>
  <c r="B1581" i="22" s="1"/>
  <c r="H1947" i="22"/>
  <c r="P1947" i="22" s="1"/>
  <c r="H1653" i="22"/>
  <c r="H1614" i="22"/>
  <c r="B1614" i="22" s="1"/>
  <c r="H1927" i="22"/>
  <c r="P1927" i="22" s="1"/>
  <c r="H1246" i="22"/>
  <c r="B1246" i="22" s="1"/>
  <c r="H1229" i="22"/>
  <c r="B1229" i="22" s="1"/>
  <c r="H1928" i="22"/>
  <c r="P1928" i="22" s="1"/>
  <c r="H1647" i="22"/>
  <c r="O1647" i="22" s="1"/>
  <c r="H1222" i="22"/>
  <c r="B1222" i="22" s="1"/>
  <c r="H1847" i="22"/>
  <c r="O1847" i="22" s="1"/>
  <c r="H1293" i="22"/>
  <c r="B1293" i="22" s="1"/>
  <c r="H1786" i="22"/>
  <c r="P1786" i="22" s="1"/>
  <c r="H1522" i="22"/>
  <c r="O1522" i="22" s="1"/>
  <c r="H1506" i="22"/>
  <c r="O1506" i="22" s="1"/>
  <c r="H1219" i="22"/>
  <c r="H1399" i="22"/>
  <c r="H1518" i="22"/>
  <c r="H1728" i="22"/>
  <c r="P1728" i="22" s="1"/>
  <c r="H1291" i="22"/>
  <c r="B1291" i="22" s="1"/>
  <c r="H1700" i="22"/>
  <c r="H1869" i="22"/>
  <c r="O1869" i="22" s="1"/>
  <c r="H1477" i="22"/>
  <c r="B1477" i="22" s="1"/>
  <c r="H1705" i="22"/>
  <c r="B1705" i="22" s="1"/>
  <c r="H1335" i="22"/>
  <c r="P1335" i="22" s="1"/>
  <c r="H1781" i="22"/>
  <c r="P1781" i="22" s="1"/>
  <c r="H1807" i="22"/>
  <c r="P1807" i="22" s="1"/>
  <c r="H1608" i="22"/>
  <c r="H1508" i="22"/>
  <c r="P1508" i="22" s="1"/>
  <c r="H1568" i="22"/>
  <c r="B1568" i="22" s="1"/>
  <c r="H1531" i="22"/>
  <c r="B1531" i="22" s="1"/>
  <c r="H1469" i="22"/>
  <c r="P1469" i="22" s="1"/>
  <c r="H1785" i="22"/>
  <c r="P1785" i="22" s="1"/>
  <c r="H1733" i="22"/>
  <c r="O1733" i="22" s="1"/>
  <c r="H1559" i="22"/>
  <c r="B1559" i="22" s="1"/>
  <c r="H1637" i="22"/>
  <c r="O1637" i="22" s="1"/>
  <c r="H1576" i="22"/>
  <c r="B1576" i="22" s="1"/>
  <c r="H1858" i="22"/>
  <c r="O1858" i="22" s="1"/>
  <c r="H1654" i="22"/>
  <c r="O1654" i="22" s="1"/>
  <c r="H1711" i="22"/>
  <c r="O1711" i="22" s="1"/>
  <c r="H1431" i="22"/>
  <c r="H1607" i="22"/>
  <c r="B1607" i="22" s="1"/>
  <c r="H1527" i="22"/>
  <c r="P1527" i="22" s="1"/>
  <c r="H1211" i="22"/>
  <c r="B1211" i="22" s="1"/>
  <c r="H1739" i="22"/>
  <c r="O1739" i="22" s="1"/>
  <c r="H1549" i="22"/>
  <c r="P1549" i="22" s="1"/>
  <c r="H1342" i="22"/>
  <c r="O1342" i="22" s="1"/>
  <c r="H1646" i="22"/>
  <c r="B1646" i="22" s="1"/>
  <c r="H1560" i="22"/>
  <c r="O1560" i="22" s="1"/>
  <c r="H1350" i="22"/>
  <c r="B1350" i="22" s="1"/>
  <c r="H1405" i="22"/>
  <c r="B1405" i="22" s="1"/>
  <c r="H1956" i="22"/>
  <c r="O1956" i="22" s="1"/>
  <c r="H1831" i="22"/>
  <c r="H1860" i="22"/>
  <c r="P1860" i="22" s="1"/>
  <c r="H1834" i="22"/>
  <c r="P1834" i="22" s="1"/>
  <c r="H1480" i="22"/>
  <c r="B1480" i="22" s="1"/>
  <c r="H1895" i="22"/>
  <c r="O1895" i="22" s="1"/>
  <c r="H1278" i="22"/>
  <c r="B1278" i="22" s="1"/>
  <c r="H1428" i="22"/>
  <c r="B1428" i="22" s="1"/>
  <c r="H1742" i="22"/>
  <c r="P1742" i="22" s="1"/>
  <c r="H1271" i="22"/>
  <c r="B1271" i="22" s="1"/>
  <c r="H1225" i="22"/>
  <c r="P1225" i="22" s="1"/>
  <c r="H1370" i="22"/>
  <c r="H1686" i="22"/>
  <c r="P1686" i="22" s="1"/>
  <c r="H1445" i="22"/>
  <c r="O1445" i="22" s="1"/>
  <c r="H1658" i="22"/>
  <c r="B1658" i="22" s="1"/>
  <c r="B1499" i="22"/>
  <c r="O1499" i="22"/>
  <c r="B1523" i="22"/>
  <c r="O1523" i="22"/>
  <c r="B1577" i="22"/>
  <c r="P1577" i="22"/>
  <c r="O1577" i="22"/>
  <c r="B1294" i="22"/>
  <c r="P1294" i="22"/>
  <c r="O1294" i="22"/>
  <c r="B1396" i="22"/>
  <c r="O1396" i="22"/>
  <c r="P1396" i="22"/>
  <c r="B1259" i="22"/>
  <c r="O1259" i="22"/>
  <c r="B1697" i="22"/>
  <c r="O1697" i="22"/>
  <c r="P1697" i="22"/>
  <c r="B1496" i="22"/>
  <c r="O1496" i="22"/>
  <c r="P1496" i="22"/>
  <c r="P1908" i="22"/>
  <c r="O1908" i="22"/>
  <c r="B1732" i="22"/>
  <c r="P1732" i="22"/>
  <c r="O1732" i="22"/>
  <c r="P1214" i="22"/>
  <c r="O1214" i="22"/>
  <c r="B1704" i="22"/>
  <c r="O1704" i="22"/>
  <c r="P1704" i="22"/>
  <c r="B1333" i="22"/>
  <c r="P1333" i="22"/>
  <c r="O1333" i="22"/>
  <c r="B1670" i="22"/>
  <c r="P1670" i="22"/>
  <c r="O1670" i="22"/>
  <c r="B1512" i="22"/>
  <c r="O1512" i="22"/>
  <c r="B1270" i="22"/>
  <c r="O1270" i="22"/>
  <c r="P1270" i="22"/>
  <c r="B1728" i="22"/>
  <c r="B1279" i="22"/>
  <c r="P1279" i="22"/>
  <c r="O1279" i="22"/>
  <c r="B1218" i="22"/>
  <c r="P1218" i="22"/>
  <c r="O1218" i="22"/>
  <c r="B1450" i="22"/>
  <c r="O1450" i="22"/>
  <c r="P1450" i="22"/>
  <c r="P1810" i="22"/>
  <c r="O1810" i="22"/>
  <c r="B1252" i="22"/>
  <c r="O1252" i="22"/>
  <c r="P1252" i="22"/>
  <c r="B1470" i="22"/>
  <c r="O1470" i="22"/>
  <c r="P1470" i="22"/>
  <c r="B1253" i="22"/>
  <c r="P1253" i="22"/>
  <c r="O1253" i="22"/>
  <c r="B1414" i="22"/>
  <c r="O1414" i="22"/>
  <c r="P1414" i="22"/>
  <c r="O1959" i="22"/>
  <c r="P1959" i="22"/>
  <c r="P1817" i="22"/>
  <c r="O1817" i="22"/>
  <c r="B1473" i="22"/>
  <c r="O1473" i="22"/>
  <c r="P1473" i="22"/>
  <c r="B1580" i="22"/>
  <c r="P1580" i="22"/>
  <c r="O1580" i="22"/>
  <c r="B1412" i="22"/>
  <c r="P1412" i="22"/>
  <c r="O1412" i="22"/>
  <c r="B1515" i="22"/>
  <c r="O1515" i="22"/>
  <c r="P1515" i="22"/>
  <c r="B1721" i="22"/>
  <c r="P1721" i="22"/>
  <c r="B1308" i="22"/>
  <c r="O1308" i="22"/>
  <c r="P1308" i="22"/>
  <c r="P1782" i="22"/>
  <c r="O1782" i="22"/>
  <c r="B1612" i="22"/>
  <c r="O1612" i="22"/>
  <c r="P1612" i="22"/>
  <c r="B1264" i="22"/>
  <c r="P1264" i="22"/>
  <c r="O1264" i="22"/>
  <c r="P1795" i="22"/>
  <c r="O1795" i="22"/>
  <c r="B1237" i="22"/>
  <c r="P1237" i="22"/>
  <c r="O1237" i="22"/>
  <c r="O1828" i="22"/>
  <c r="P1828" i="22"/>
  <c r="B1657" i="22"/>
  <c r="P1657" i="22"/>
  <c r="O1657" i="22"/>
  <c r="B1208" i="22"/>
  <c r="O1208" i="22"/>
  <c r="P1208" i="22"/>
  <c r="O1832" i="22"/>
  <c r="P1832" i="22"/>
  <c r="B1367" i="22"/>
  <c r="O1367" i="22"/>
  <c r="P1367" i="22"/>
  <c r="B1529" i="22"/>
  <c r="O1529" i="22"/>
  <c r="P1529" i="22"/>
  <c r="B1702" i="22"/>
  <c r="P1702" i="22"/>
  <c r="B1324" i="22"/>
  <c r="O1324" i="22"/>
  <c r="O1900" i="22"/>
  <c r="P1900" i="22"/>
  <c r="B1511" i="22"/>
  <c r="P1511" i="22"/>
  <c r="O1511" i="22"/>
  <c r="P1914" i="22"/>
  <c r="O1914" i="22"/>
  <c r="B1747" i="22"/>
  <c r="P1747" i="22"/>
  <c r="O1747" i="22"/>
  <c r="B1563" i="22"/>
  <c r="O1563" i="22"/>
  <c r="P1563" i="22"/>
  <c r="B1422" i="22"/>
  <c r="O1422" i="22"/>
  <c r="P1422" i="22"/>
  <c r="B1349" i="22"/>
  <c r="O1349" i="22"/>
  <c r="P1349" i="22"/>
  <c r="B1281" i="22"/>
  <c r="O1281" i="22"/>
  <c r="P1281" i="22"/>
  <c r="B1680" i="22"/>
  <c r="O1680" i="22"/>
  <c r="P1680" i="22"/>
  <c r="O1868" i="22"/>
  <c r="P1868" i="22"/>
  <c r="O1365" i="22"/>
  <c r="P1365" i="22"/>
  <c r="B1254" i="22"/>
  <c r="B1719" i="22"/>
  <c r="O1719" i="22"/>
  <c r="P1719" i="22"/>
  <c r="B1479" i="22"/>
  <c r="O1479" i="22"/>
  <c r="P1479" i="22"/>
  <c r="B1423" i="22"/>
  <c r="O1423" i="22"/>
  <c r="P1423" i="22"/>
  <c r="B1301" i="22"/>
  <c r="O1301" i="22"/>
  <c r="P1301" i="22"/>
  <c r="B1649" i="22"/>
  <c r="P1649" i="22"/>
  <c r="O1649" i="22"/>
  <c r="B1689" i="22"/>
  <c r="O1689" i="22"/>
  <c r="P1689" i="22"/>
  <c r="P1943" i="22"/>
  <c r="O1943" i="22"/>
  <c r="O1824" i="22"/>
  <c r="P1824" i="22"/>
  <c r="B1550" i="22"/>
  <c r="P1550" i="22"/>
  <c r="O1756" i="22"/>
  <c r="P1756" i="22"/>
  <c r="B1302" i="22"/>
  <c r="P1302" i="22"/>
  <c r="O1302" i="22"/>
  <c r="B1573" i="22"/>
  <c r="O1573" i="22"/>
  <c r="P1573" i="22"/>
  <c r="B1572" i="22"/>
  <c r="P1572" i="22"/>
  <c r="B1500" i="22"/>
  <c r="P1500" i="22"/>
  <c r="B1659" i="22"/>
  <c r="O1659" i="22"/>
  <c r="B1304" i="22"/>
  <c r="O1304" i="22"/>
  <c r="P1304" i="22"/>
  <c r="B1685" i="22"/>
  <c r="O1685" i="22"/>
  <c r="P1685" i="22"/>
  <c r="B1544" i="22"/>
  <c r="O1544" i="22"/>
  <c r="B1265" i="22"/>
  <c r="O1265" i="22"/>
  <c r="P1265" i="22"/>
  <c r="O1750" i="22"/>
  <c r="P1750" i="22"/>
  <c r="B1694" i="22"/>
  <c r="B1640" i="22"/>
  <c r="O1640" i="22"/>
  <c r="B1561" i="22"/>
  <c r="B1444" i="22"/>
  <c r="P1444" i="22"/>
  <c r="O1444" i="22"/>
  <c r="O1488" i="22"/>
  <c r="B1606" i="22"/>
  <c r="P1606" i="22"/>
  <c r="B1597" i="22"/>
  <c r="O1597" i="22"/>
  <c r="P1597" i="22"/>
  <c r="P1506" i="22"/>
  <c r="O1559" i="22"/>
  <c r="B1417" i="22"/>
  <c r="P1417" i="22"/>
  <c r="O1658" i="22"/>
  <c r="P1658" i="22"/>
  <c r="B1497" i="22"/>
  <c r="O1497" i="22"/>
  <c r="B1638" i="22"/>
  <c r="O1638" i="22"/>
  <c r="P1638" i="22"/>
  <c r="B1312" i="22"/>
  <c r="O1312" i="22"/>
  <c r="P1312" i="22"/>
  <c r="P1840" i="22"/>
  <c r="O1840" i="22"/>
  <c r="O1903" i="22"/>
  <c r="P1903" i="22"/>
  <c r="B1478" i="22"/>
  <c r="P1478" i="22"/>
  <c r="O1478" i="22"/>
  <c r="B1316" i="22"/>
  <c r="O1316" i="22"/>
  <c r="P1316" i="22"/>
  <c r="B1433" i="22"/>
  <c r="P1433" i="22"/>
  <c r="O1433" i="22"/>
  <c r="B1620" i="22"/>
  <c r="P1620" i="22"/>
  <c r="O1620" i="22"/>
  <c r="B1558" i="22"/>
  <c r="P1558" i="22"/>
  <c r="O1558" i="22"/>
  <c r="P1839" i="22"/>
  <c r="O1839" i="22"/>
  <c r="B1287" i="22"/>
  <c r="O1287" i="22"/>
  <c r="P1287" i="22"/>
  <c r="B1623" i="22"/>
  <c r="O1623" i="22"/>
  <c r="P1623" i="22"/>
  <c r="B1346" i="22"/>
  <c r="O1346" i="22"/>
  <c r="B1284" i="22"/>
  <c r="O1284" i="22"/>
  <c r="P1284" i="22"/>
  <c r="O1966" i="22"/>
  <c r="P1966" i="22"/>
  <c r="B1435" i="22"/>
  <c r="O1435" i="22"/>
  <c r="P1435" i="22"/>
  <c r="O1829" i="22"/>
  <c r="P1829" i="22"/>
  <c r="B1684" i="22"/>
  <c r="O1684" i="22"/>
  <c r="P1684" i="22"/>
  <c r="B1695" i="22"/>
  <c r="O1695" i="22"/>
  <c r="B1363" i="22"/>
  <c r="P1363" i="22"/>
  <c r="B1601" i="22"/>
  <c r="O1601" i="22"/>
  <c r="B1416" i="22"/>
  <c r="P1416" i="22"/>
  <c r="O1416" i="22"/>
  <c r="B1276" i="22"/>
  <c r="O1276" i="22"/>
  <c r="P1276" i="22"/>
  <c r="B1400" i="22"/>
  <c r="P1400" i="22"/>
  <c r="O1400" i="22"/>
  <c r="B1605" i="22"/>
  <c r="O1605" i="22"/>
  <c r="P1605" i="22"/>
  <c r="B1483" i="22"/>
  <c r="P1483" i="22"/>
  <c r="O1483" i="22"/>
  <c r="B1590" i="22"/>
  <c r="O1590" i="22"/>
  <c r="B1436" i="22"/>
  <c r="O1436" i="22"/>
  <c r="P1436" i="22"/>
  <c r="B1517" i="22"/>
  <c r="O1517" i="22"/>
  <c r="P1517" i="22"/>
  <c r="B1535" i="22"/>
  <c r="O1535" i="22"/>
  <c r="P1535" i="22"/>
  <c r="B1582" i="22"/>
  <c r="P1582" i="22"/>
  <c r="O1582" i="22"/>
  <c r="B1579" i="22"/>
  <c r="P1579" i="22"/>
  <c r="O1579" i="22"/>
  <c r="B1357" i="22"/>
  <c r="O1357" i="22"/>
  <c r="P1357" i="22"/>
  <c r="B1217" i="22"/>
  <c r="O1217" i="22"/>
  <c r="B1630" i="22"/>
  <c r="P1630" i="22"/>
  <c r="O1630" i="22"/>
  <c r="B1667" i="22"/>
  <c r="P1667" i="22"/>
  <c r="O1667" i="22"/>
  <c r="P1796" i="22"/>
  <c r="O1796" i="22"/>
  <c r="O1778" i="22"/>
  <c r="P1778" i="22"/>
  <c r="B1404" i="22"/>
  <c r="O1404" i="22"/>
  <c r="P1404" i="22"/>
  <c r="B1631" i="22"/>
  <c r="P1631" i="22"/>
  <c r="O1631" i="22"/>
  <c r="B1643" i="22"/>
  <c r="P1643" i="22"/>
  <c r="B1245" i="22"/>
  <c r="O1245" i="22"/>
  <c r="P1245" i="22"/>
  <c r="P1823" i="22"/>
  <c r="B1628" i="22"/>
  <c r="O1628" i="22"/>
  <c r="P1628" i="22"/>
  <c r="O1767" i="22"/>
  <c r="P1767" i="22"/>
  <c r="O1906" i="22"/>
  <c r="P1906" i="22"/>
  <c r="B1613" i="22"/>
  <c r="P1613" i="22"/>
  <c r="O1613" i="22"/>
  <c r="B1507" i="22"/>
  <c r="P1507" i="22"/>
  <c r="O1507" i="22"/>
  <c r="B1318" i="22"/>
  <c r="B1375" i="22"/>
  <c r="P1375" i="22"/>
  <c r="O1375" i="22"/>
  <c r="O1888" i="22"/>
  <c r="P1888" i="22"/>
  <c r="B1557" i="22"/>
  <c r="O1557" i="22"/>
  <c r="P1557" i="22"/>
  <c r="P1752" i="22"/>
  <c r="O1752" i="22"/>
  <c r="B1703" i="22"/>
  <c r="P1703" i="22"/>
  <c r="B1553" i="22"/>
  <c r="P1553" i="22"/>
  <c r="B1474" i="22"/>
  <c r="O1474" i="22"/>
  <c r="P1474" i="22"/>
  <c r="B1528" i="22"/>
  <c r="B1564" i="22"/>
  <c r="P1564" i="22"/>
  <c r="O1564" i="22"/>
  <c r="O1531" i="22"/>
  <c r="B1595" i="22"/>
  <c r="O1595" i="22"/>
  <c r="B1395" i="22"/>
  <c r="O1395" i="22"/>
  <c r="P1395" i="22"/>
  <c r="B1522" i="22"/>
  <c r="B1263" i="22"/>
  <c r="O1263" i="22"/>
  <c r="B1399" i="22"/>
  <c r="O1399" i="22"/>
  <c r="P1399" i="22"/>
  <c r="B1635" i="22"/>
  <c r="P1635" i="22"/>
  <c r="B1518" i="22"/>
  <c r="O1518" i="22"/>
  <c r="B1711" i="22"/>
  <c r="B1296" i="22"/>
  <c r="O1296" i="22"/>
  <c r="P1791" i="22"/>
  <c r="B1714" i="22"/>
  <c r="O1714" i="22"/>
  <c r="B1596" i="22"/>
  <c r="P1596" i="22"/>
  <c r="O1596" i="22"/>
  <c r="O1841" i="22"/>
  <c r="P1841" i="22"/>
  <c r="B1388" i="22"/>
  <c r="O1388" i="22"/>
  <c r="P1388" i="22"/>
  <c r="B1459" i="22"/>
  <c r="P1459" i="22"/>
  <c r="O1459" i="22"/>
  <c r="B1495" i="22"/>
  <c r="O1495" i="22"/>
  <c r="P1495" i="22"/>
  <c r="O1892" i="22"/>
  <c r="P1892" i="22"/>
  <c r="B1540" i="22"/>
  <c r="O1540" i="22"/>
  <c r="P1540" i="22"/>
  <c r="P1918" i="22"/>
  <c r="O1918" i="22"/>
  <c r="B1234" i="22"/>
  <c r="O1234" i="22"/>
  <c r="P1234" i="22"/>
  <c r="B1378" i="22"/>
  <c r="O1378" i="22"/>
  <c r="P1378" i="22"/>
  <c r="P1762" i="22"/>
  <c r="O1762" i="22"/>
  <c r="B1731" i="22"/>
  <c r="O1731" i="22"/>
  <c r="P1731" i="22"/>
  <c r="P1751" i="22"/>
  <c r="O1751" i="22"/>
  <c r="B1746" i="22"/>
  <c r="O1746" i="22"/>
  <c r="P1746" i="22"/>
  <c r="B1320" i="22"/>
  <c r="O1320" i="22"/>
  <c r="P1775" i="22"/>
  <c r="O1775" i="22"/>
  <c r="O1939" i="22"/>
  <c r="P1939" i="22"/>
  <c r="B1393" i="22"/>
  <c r="P1393" i="22"/>
  <c r="O1393" i="22"/>
  <c r="P1814" i="22"/>
  <c r="O1814" i="22"/>
  <c r="B1525" i="22"/>
  <c r="P1525" i="22"/>
  <c r="O1525" i="22"/>
  <c r="B1250" i="22"/>
  <c r="P1250" i="22"/>
  <c r="O1250" i="22"/>
  <c r="B1446" i="22"/>
  <c r="O1446" i="22"/>
  <c r="P1446" i="22"/>
  <c r="B1359" i="22"/>
  <c r="O1359" i="22"/>
  <c r="P1359" i="22"/>
  <c r="B1275" i="22"/>
  <c r="P1275" i="22"/>
  <c r="O1275" i="22"/>
  <c r="B1466" i="22"/>
  <c r="O1466" i="22"/>
  <c r="P1466" i="22"/>
  <c r="B1465" i="22"/>
  <c r="O1465" i="22"/>
  <c r="P1465" i="22"/>
  <c r="B1552" i="22"/>
  <c r="O1552" i="22"/>
  <c r="P1552" i="22"/>
  <c r="B1545" i="22"/>
  <c r="O1545" i="22"/>
  <c r="P1545" i="22"/>
  <c r="B1379" i="22"/>
  <c r="O1379" i="22"/>
  <c r="P1379" i="22"/>
  <c r="B1475" i="22"/>
  <c r="O1475" i="22"/>
  <c r="P1475" i="22"/>
  <c r="B1741" i="22"/>
  <c r="P1741" i="22"/>
  <c r="O1741" i="22"/>
  <c r="B1537" i="22"/>
  <c r="P1537" i="22"/>
  <c r="O1537" i="22"/>
  <c r="B1484" i="22"/>
  <c r="P1484" i="22"/>
  <c r="O1484" i="22"/>
  <c r="B1373" i="22"/>
  <c r="P1373" i="22"/>
  <c r="O1373" i="22"/>
  <c r="P1764" i="22"/>
  <c r="O1764" i="22"/>
  <c r="P1801" i="22"/>
  <c r="O1801" i="22"/>
  <c r="O1917" i="22"/>
  <c r="P1917" i="22"/>
  <c r="P1887" i="22"/>
  <c r="O1887" i="22"/>
  <c r="B1226" i="22"/>
  <c r="O1226" i="22"/>
  <c r="P1226" i="22"/>
  <c r="B1501" i="22"/>
  <c r="P1501" i="22"/>
  <c r="O1501" i="22"/>
  <c r="B1257" i="22"/>
  <c r="O1257" i="22"/>
  <c r="P1257" i="22"/>
  <c r="B1289" i="22"/>
  <c r="O1289" i="22"/>
  <c r="P1289" i="22"/>
  <c r="P1889" i="22"/>
  <c r="O1889" i="22"/>
  <c r="O1958" i="22"/>
  <c r="P1958" i="22"/>
  <c r="P1951" i="22"/>
  <c r="O1951" i="22"/>
  <c r="B1593" i="22"/>
  <c r="O1593" i="22"/>
  <c r="P1593" i="22"/>
  <c r="O1953" i="22"/>
  <c r="P1953" i="22"/>
  <c r="B1472" i="22"/>
  <c r="O1472" i="22"/>
  <c r="P1472" i="22"/>
  <c r="P1884" i="22"/>
  <c r="O1884" i="22"/>
  <c r="O1805" i="22"/>
  <c r="P1805" i="22"/>
  <c r="O1856" i="22"/>
  <c r="P1856" i="22"/>
  <c r="B1248" i="22"/>
  <c r="P1248" i="22"/>
  <c r="O1248" i="22"/>
  <c r="B1493" i="22"/>
  <c r="P1493" i="22"/>
  <c r="O1493" i="22"/>
  <c r="B1698" i="22"/>
  <c r="O1698" i="22"/>
  <c r="P1698" i="22"/>
  <c r="B1262" i="22"/>
  <c r="P1262" i="22"/>
  <c r="O1262" i="22"/>
  <c r="B1360" i="22"/>
  <c r="O1360" i="22"/>
  <c r="P1360" i="22"/>
  <c r="B1317" i="22"/>
  <c r="O1317" i="22"/>
  <c r="P1317" i="22"/>
  <c r="O1931" i="22"/>
  <c r="P1931" i="22"/>
  <c r="P1941" i="22"/>
  <c r="O1941" i="22"/>
  <c r="B1258" i="22"/>
  <c r="P1258" i="22"/>
  <c r="O1258" i="22"/>
  <c r="B1327" i="22"/>
  <c r="O1327" i="22"/>
  <c r="P1327" i="22"/>
  <c r="B1376" i="22"/>
  <c r="P1376" i="22"/>
  <c r="B1283" i="22"/>
  <c r="O1283" i="22"/>
  <c r="B1242" i="22"/>
  <c r="O1242" i="22"/>
  <c r="P1242" i="22"/>
  <c r="B1372" i="22"/>
  <c r="P1372" i="22"/>
  <c r="B1429" i="22"/>
  <c r="P1429" i="22"/>
  <c r="B1516" i="22"/>
  <c r="P1516" i="22"/>
  <c r="O1516" i="22"/>
  <c r="B1566" i="22"/>
  <c r="O1566" i="22"/>
  <c r="P1566" i="22"/>
  <c r="P1942" i="22"/>
  <c r="O1942" i="22"/>
  <c r="B1519" i="22"/>
  <c r="P1519" i="22"/>
  <c r="O1770" i="22"/>
  <c r="P1770" i="22"/>
  <c r="B1663" i="22"/>
  <c r="O1663" i="22"/>
  <c r="P1663" i="22"/>
  <c r="B1331" i="22"/>
  <c r="P1331" i="22"/>
  <c r="B1639" i="22"/>
  <c r="P1639" i="22"/>
  <c r="O1639" i="22"/>
  <c r="B1567" i="22"/>
  <c r="O1567" i="22"/>
  <c r="P1873" i="22"/>
  <c r="O1873" i="22"/>
  <c r="B1244" i="22"/>
  <c r="O1244" i="22"/>
  <c r="P1244" i="22"/>
  <c r="P1798" i="22"/>
  <c r="O1798" i="22"/>
  <c r="P1970" i="22"/>
  <c r="O1970" i="22"/>
  <c r="O1893" i="22"/>
  <c r="P1893" i="22"/>
  <c r="O1961" i="22"/>
  <c r="P1961" i="22"/>
  <c r="P1768" i="22"/>
  <c r="O1768" i="22"/>
  <c r="B1441" i="22"/>
  <c r="P1441" i="22"/>
  <c r="O1441" i="22"/>
  <c r="B1676" i="22"/>
  <c r="P1676" i="22"/>
  <c r="O1676" i="22"/>
  <c r="P1897" i="22"/>
  <c r="O1897" i="22"/>
  <c r="B1591" i="22"/>
  <c r="O1591" i="22"/>
  <c r="P1591" i="22"/>
  <c r="P1972" i="22"/>
  <c r="O1972" i="22"/>
  <c r="B1652" i="22"/>
  <c r="O1652" i="22"/>
  <c r="P1652" i="22"/>
  <c r="O1881" i="22"/>
  <c r="P1881" i="22"/>
  <c r="P1965" i="22"/>
  <c r="O1965" i="22"/>
  <c r="B1622" i="22"/>
  <c r="P1622" i="22"/>
  <c r="O1622" i="22"/>
  <c r="B1602" i="22"/>
  <c r="O1602" i="22"/>
  <c r="P1602" i="22"/>
  <c r="B1538" i="22"/>
  <c r="P1538" i="22"/>
  <c r="O1538" i="22"/>
  <c r="B1344" i="22"/>
  <c r="P1344" i="22"/>
  <c r="O1344" i="22"/>
  <c r="B1434" i="22"/>
  <c r="P1434" i="22"/>
  <c r="B1380" i="22"/>
  <c r="O1380" i="22"/>
  <c r="B1662" i="22"/>
  <c r="O1662" i="22"/>
  <c r="P1662" i="22"/>
  <c r="B1701" i="22"/>
  <c r="O1701" i="22"/>
  <c r="P1701" i="22"/>
  <c r="B1570" i="22"/>
  <c r="O1570" i="22"/>
  <c r="P1570" i="22"/>
  <c r="B1594" i="22"/>
  <c r="P1594" i="22"/>
  <c r="O1594" i="22"/>
  <c r="B1353" i="22"/>
  <c r="O1353" i="22"/>
  <c r="B1309" i="22"/>
  <c r="O1309" i="22"/>
  <c r="P1309" i="22"/>
  <c r="B1682" i="22"/>
  <c r="O1682" i="22"/>
  <c r="P1682" i="22"/>
  <c r="B1645" i="22"/>
  <c r="O1645" i="22"/>
  <c r="O1855" i="22"/>
  <c r="P1855" i="22"/>
  <c r="O1765" i="22"/>
  <c r="P1765" i="22"/>
  <c r="B1238" i="22"/>
  <c r="P1238" i="22"/>
  <c r="O1238" i="22"/>
  <c r="B1619" i="22"/>
  <c r="P1619" i="22"/>
  <c r="B1227" i="22"/>
  <c r="O1227" i="22"/>
  <c r="P1836" i="22"/>
  <c r="O1836" i="22"/>
  <c r="B1616" i="22"/>
  <c r="P1616" i="22"/>
  <c r="B1366" i="22"/>
  <c r="O1366" i="22"/>
  <c r="B1228" i="22"/>
  <c r="P1228" i="22"/>
  <c r="B1727" i="22"/>
  <c r="O1727" i="22"/>
  <c r="B1621" i="22"/>
  <c r="O1621" i="22"/>
  <c r="P1621" i="22"/>
  <c r="O1876" i="22"/>
  <c r="P1876" i="22"/>
  <c r="B1409" i="22"/>
  <c r="P1409" i="22"/>
  <c r="O1409" i="22"/>
  <c r="O1885" i="22"/>
  <c r="P1885" i="22"/>
  <c r="B1726" i="22"/>
  <c r="P1726" i="22"/>
  <c r="B1397" i="22"/>
  <c r="O1397" i="22"/>
  <c r="P1397" i="22"/>
  <c r="O1952" i="22"/>
  <c r="P1952" i="22"/>
  <c r="B1476" i="22"/>
  <c r="P1476" i="22"/>
  <c r="O1476" i="22"/>
  <c r="O1865" i="22"/>
  <c r="P1865" i="22"/>
  <c r="B1458" i="22"/>
  <c r="P1458" i="22"/>
  <c r="O1458" i="22"/>
  <c r="B1452" i="22"/>
  <c r="O1452" i="22"/>
  <c r="B1482" i="22"/>
  <c r="P1482" i="22"/>
  <c r="B1266" i="22"/>
  <c r="O1266" i="22"/>
  <c r="P1844" i="22"/>
  <c r="O1844" i="22"/>
  <c r="B1745" i="22"/>
  <c r="P1745" i="22"/>
  <c r="O1745" i="22"/>
  <c r="B1730" i="22"/>
  <c r="O1730" i="22"/>
  <c r="P1922" i="22"/>
  <c r="O1922" i="22"/>
  <c r="B1543" i="22"/>
  <c r="P1543" i="22"/>
  <c r="B1328" i="22"/>
  <c r="O1929" i="22"/>
  <c r="P1929" i="22"/>
  <c r="B1420" i="22"/>
  <c r="B1421" i="22"/>
  <c r="P1421" i="22"/>
  <c r="O1421" i="22"/>
  <c r="O1905" i="22"/>
  <c r="B1371" i="22"/>
  <c r="O1371" i="22"/>
  <c r="B1700" i="22"/>
  <c r="P1700" i="22"/>
  <c r="B1370" i="22"/>
  <c r="P1370" i="22"/>
  <c r="O1215" i="22"/>
  <c r="P1296" i="22"/>
  <c r="O1833" i="22"/>
  <c r="P1499" i="22"/>
  <c r="O1440" i="22"/>
  <c r="P1522" i="22"/>
  <c r="P1576" i="22"/>
  <c r="O1482" i="22"/>
  <c r="O1417" i="22"/>
  <c r="P1531" i="22"/>
  <c r="P1328" i="22"/>
  <c r="O1619" i="22"/>
  <c r="P1440" i="22"/>
  <c r="P1229" i="22"/>
  <c r="P1439" i="22"/>
  <c r="P1599" i="22"/>
  <c r="O1471" i="22"/>
  <c r="O1411" i="22"/>
  <c r="O1235" i="22"/>
  <c r="P1945" i="22"/>
  <c r="P1846" i="22"/>
  <c r="P1524" i="22"/>
  <c r="O1734" i="22"/>
  <c r="P1659" i="22"/>
  <c r="P1471" i="22"/>
  <c r="O1671" i="22"/>
  <c r="O1368" i="22"/>
  <c r="P1503" i="22"/>
  <c r="P1811" i="22"/>
  <c r="P1215" i="22"/>
  <c r="O1694" i="22"/>
  <c r="O1541" i="22"/>
  <c r="O1890" i="22"/>
  <c r="O1510" i="22"/>
  <c r="P1712" i="22"/>
  <c r="O1712" i="22"/>
  <c r="O1543" i="22"/>
  <c r="P1640" i="22"/>
  <c r="O1434" i="22"/>
  <c r="P1368" i="22"/>
  <c r="O1228" i="22"/>
  <c r="P1518" i="22"/>
  <c r="P1559" i="22"/>
  <c r="O1278" i="22"/>
  <c r="O1700" i="22"/>
  <c r="P1646" i="22"/>
  <c r="O1860" i="22"/>
  <c r="O1401" i="22"/>
  <c r="P1487" i="22"/>
  <c r="O1487" i="22"/>
  <c r="P1389" i="22"/>
  <c r="O1439" i="22"/>
  <c r="O1370" i="22"/>
  <c r="P1243" i="22"/>
  <c r="P1278" i="22"/>
  <c r="O1330" i="22"/>
  <c r="O1947" i="22"/>
  <c r="P1715" i="22"/>
  <c r="O1336" i="22"/>
  <c r="P1595" i="22"/>
  <c r="P1405" i="22"/>
  <c r="O1561" i="22"/>
  <c r="P1266" i="22"/>
  <c r="O1331" i="22"/>
  <c r="P1207" i="22"/>
  <c r="P1401" i="22"/>
  <c r="O1691" i="22"/>
  <c r="P1611" i="22"/>
  <c r="O1928" i="22"/>
  <c r="O1728" i="22"/>
  <c r="O1715" i="22"/>
  <c r="P1480" i="22"/>
  <c r="O1678" i="22"/>
  <c r="O1236" i="22"/>
  <c r="O1789" i="22"/>
  <c r="O1976" i="22"/>
  <c r="P1556" i="22"/>
  <c r="P1863" i="22"/>
  <c r="P1382" i="22"/>
  <c r="P1705" i="22"/>
  <c r="P1236" i="22"/>
  <c r="O1607" i="22"/>
  <c r="O1402" i="22"/>
  <c r="P1336" i="22"/>
  <c r="O1786" i="22"/>
  <c r="O1911" i="22"/>
  <c r="O1319" i="22"/>
  <c r="P1813" i="22"/>
  <c r="P1520" i="22"/>
  <c r="O1853" i="22"/>
  <c r="O1708" i="22"/>
  <c r="P1347" i="22"/>
  <c r="O1504" i="22"/>
  <c r="O1641" i="22"/>
  <c r="P1319" i="22"/>
  <c r="P1411" i="22"/>
  <c r="O1462" i="22"/>
  <c r="P1350" i="22"/>
  <c r="O1576" i="22"/>
  <c r="P1607" i="22"/>
  <c r="O1520" i="22"/>
  <c r="P1263" i="22"/>
  <c r="O1389" i="22"/>
  <c r="P1725" i="22"/>
  <c r="P1460" i="22"/>
  <c r="O1350" i="22"/>
  <c r="P1510" i="22"/>
  <c r="P1883" i="22"/>
  <c r="P1645" i="22"/>
  <c r="P1402" i="22"/>
  <c r="O1599" i="22"/>
  <c r="O1229" i="22"/>
  <c r="P1488" i="22"/>
  <c r="P1371" i="22"/>
  <c r="O1648" i="22"/>
  <c r="P1678" i="22"/>
  <c r="P1809" i="22"/>
  <c r="P1671" i="22"/>
  <c r="O1503" i="22"/>
  <c r="P1512" i="22"/>
  <c r="P1438" i="22"/>
  <c r="O1749" i="22"/>
  <c r="P1410" i="22"/>
  <c r="P1394" i="22"/>
  <c r="O1627" i="22"/>
  <c r="P1523" i="22"/>
  <c r="O1247" i="22"/>
  <c r="P1617" i="22"/>
  <c r="O1874" i="22"/>
  <c r="O1604" i="22"/>
  <c r="P1925" i="22"/>
  <c r="P1816" i="22"/>
  <c r="O1974" i="22"/>
  <c r="O1455" i="22"/>
  <c r="P1295" i="22"/>
  <c r="P1306" i="22"/>
  <c r="O1438" i="22"/>
  <c r="O1410" i="22"/>
  <c r="O1394" i="22"/>
  <c r="O1290" i="22"/>
  <c r="O1586" i="22"/>
  <c r="O1666" i="22"/>
  <c r="P1293" i="22"/>
  <c r="P1504" i="22"/>
  <c r="P1462" i="22"/>
  <c r="P1271" i="22"/>
  <c r="P1648" i="22"/>
  <c r="P1235" i="22"/>
  <c r="O1857" i="22"/>
  <c r="O1524" i="22"/>
  <c r="P1763" i="22"/>
  <c r="P1744" i="22"/>
  <c r="P1541" i="22"/>
  <c r="O1311" i="22"/>
  <c r="O1329" i="22"/>
  <c r="P1604" i="22"/>
  <c r="P1759" i="22"/>
  <c r="O1736" i="22"/>
  <c r="P1641" i="22"/>
  <c r="P1610" i="22"/>
  <c r="P1283" i="22"/>
  <c r="O1556" i="22"/>
  <c r="P1734" i="22"/>
  <c r="O1867" i="22"/>
  <c r="O1744" i="22"/>
  <c r="O1211" i="22"/>
  <c r="P1627" i="22"/>
  <c r="P1340" i="22"/>
  <c r="O1571" i="22"/>
  <c r="P1736" i="22"/>
  <c r="O1793" i="22"/>
  <c r="O1610" i="22"/>
  <c r="P1629" i="22"/>
  <c r="P1815" i="22"/>
  <c r="O1933" i="22"/>
  <c r="P1581" i="22"/>
  <c r="P1383" i="22"/>
  <c r="P1583" i="22"/>
  <c r="P1211" i="22"/>
  <c r="P1609" i="22"/>
  <c r="O1609" i="22"/>
  <c r="O1382" i="22"/>
  <c r="P1586" i="22"/>
  <c r="O1340" i="22"/>
  <c r="P1571" i="22"/>
  <c r="O1859" i="22"/>
  <c r="P1724" i="22"/>
  <c r="O1486" i="22"/>
  <c r="O1792" i="22"/>
  <c r="O1629" i="22"/>
  <c r="O1383" i="22"/>
  <c r="O1306" i="22"/>
  <c r="O1583" i="22"/>
  <c r="P1690" i="22"/>
  <c r="P1311" i="22"/>
  <c r="O1415" i="22"/>
  <c r="P1666" i="22"/>
  <c r="O1481" i="22"/>
  <c r="P1673" i="22"/>
  <c r="O1617" i="22"/>
  <c r="O1687" i="22"/>
  <c r="O1724" i="22"/>
  <c r="P1486" i="22"/>
  <c r="O1748" i="22"/>
  <c r="P1491" i="22"/>
  <c r="O1464" i="22"/>
  <c r="O1913" i="22"/>
  <c r="O1690" i="22"/>
  <c r="P1247" i="22"/>
  <c r="P1329" i="22"/>
  <c r="P1481" i="22"/>
  <c r="O1673" i="22"/>
  <c r="P1687" i="22"/>
  <c r="P1748" i="22"/>
  <c r="P1455" i="22"/>
  <c r="O1295" i="22"/>
  <c r="O1491" i="22"/>
  <c r="P1464" i="22"/>
  <c r="P1290" i="22"/>
  <c r="O1271" i="22"/>
  <c r="O1207" i="22"/>
  <c r="O1581" i="22"/>
  <c r="O1779" i="22"/>
  <c r="O1611" i="22"/>
  <c r="O1347" i="22"/>
  <c r="P1708" i="22"/>
  <c r="P1498" i="22"/>
  <c r="O1232" i="22"/>
  <c r="P1477" i="22"/>
  <c r="P1838" i="22"/>
  <c r="P1353" i="22"/>
  <c r="O1930" i="22"/>
  <c r="O1720" i="22"/>
  <c r="O1256" i="22"/>
  <c r="P1291" i="22"/>
  <c r="P1330" i="22"/>
  <c r="O1477" i="22"/>
  <c r="P1334" i="22"/>
  <c r="P1720" i="22"/>
  <c r="P1256" i="22"/>
  <c r="P1313" i="22"/>
  <c r="P1232" i="22"/>
  <c r="O1313" i="22"/>
  <c r="O1334" i="22"/>
  <c r="O1386" i="22"/>
  <c r="P1424" i="22"/>
  <c r="P1332" i="22"/>
  <c r="P1603" i="22"/>
  <c r="O1332" i="22"/>
  <c r="P1386" i="22"/>
  <c r="O1418" i="22"/>
  <c r="O1424" i="22"/>
  <c r="P1341" i="22"/>
  <c r="P1451" i="22"/>
  <c r="P1669" i="22"/>
  <c r="P1249" i="22"/>
  <c r="O1968" i="22"/>
  <c r="P1430" i="22"/>
  <c r="O1326" i="22"/>
  <c r="P1418" i="22"/>
  <c r="O1753" i="22"/>
  <c r="P1625" i="22"/>
  <c r="P1849" i="22"/>
  <c r="P1699" i="22"/>
  <c r="O1341" i="22"/>
  <c r="O1291" i="22"/>
  <c r="O1603" i="22"/>
  <c r="O1451" i="22"/>
  <c r="O1669" i="22"/>
  <c r="O1249" i="22"/>
  <c r="O1672" i="22"/>
  <c r="O1430" i="22"/>
  <c r="P1326" i="22"/>
  <c r="O1456" i="22"/>
  <c r="O1625" i="22"/>
  <c r="O1699" i="22"/>
  <c r="P1691" i="22"/>
  <c r="P1672" i="22"/>
  <c r="O1243" i="22"/>
  <c r="P1380" i="22"/>
  <c r="P1456" i="22"/>
  <c r="O1305" i="22"/>
  <c r="B1935" i="22"/>
  <c r="B1853" i="22"/>
  <c r="B1929" i="22"/>
  <c r="B1863" i="22"/>
  <c r="B1911" i="22"/>
  <c r="B1824" i="22"/>
  <c r="B1823" i="22"/>
  <c r="B1796" i="22"/>
  <c r="B1943" i="22"/>
  <c r="B1893" i="22"/>
  <c r="B1873" i="22"/>
  <c r="B1942" i="22"/>
  <c r="B1914" i="22"/>
  <c r="B1856" i="22"/>
  <c r="B1908" i="22"/>
  <c r="B1829" i="22"/>
  <c r="B1887" i="22"/>
  <c r="B1839" i="22"/>
  <c r="B1751" i="22"/>
  <c r="B1903" i="22"/>
  <c r="B1892" i="22"/>
  <c r="B1841" i="22"/>
  <c r="B1875" i="22"/>
  <c r="B1874" i="22"/>
  <c r="B1928" i="22"/>
  <c r="B1859" i="22"/>
  <c r="B1759" i="22"/>
  <c r="B1925" i="22"/>
  <c r="B1857" i="22"/>
  <c r="B1846" i="22"/>
  <c r="B1792" i="22"/>
  <c r="B1813" i="22"/>
  <c r="B1809" i="22"/>
  <c r="B1933" i="22"/>
  <c r="B1793" i="22"/>
  <c r="B1945" i="22"/>
  <c r="B1815" i="22"/>
  <c r="B1749" i="22"/>
  <c r="B1913" i="22"/>
  <c r="B1867" i="22"/>
  <c r="B1974" i="22"/>
  <c r="B1816" i="22"/>
  <c r="B1763" i="22"/>
  <c r="B1791" i="22"/>
  <c r="B1905" i="22"/>
  <c r="B1922" i="22"/>
  <c r="B1789" i="22"/>
  <c r="B1752" i="22"/>
  <c r="B1885" i="22"/>
  <c r="B1765" i="22"/>
  <c r="B1965" i="22"/>
  <c r="B1768" i="22"/>
  <c r="B1941" i="22"/>
  <c r="B1805" i="22"/>
  <c r="B1958" i="22"/>
  <c r="B1917" i="22"/>
  <c r="B1795" i="22"/>
  <c r="B1806" i="22"/>
  <c r="B1782" i="22"/>
  <c r="B1918" i="22"/>
  <c r="B1947" i="22"/>
  <c r="B1888" i="22"/>
  <c r="B1750" i="22"/>
  <c r="B1833" i="22"/>
  <c r="B1756" i="22"/>
  <c r="B1855" i="22"/>
  <c r="B1881" i="22"/>
  <c r="B1897" i="22"/>
  <c r="B1970" i="22"/>
  <c r="B1770" i="22"/>
  <c r="B1832" i="22"/>
  <c r="B1951" i="22"/>
  <c r="B1889" i="22"/>
  <c r="B1801" i="22"/>
  <c r="B1939" i="22"/>
  <c r="B1840" i="22"/>
  <c r="B1779" i="22"/>
  <c r="B1883" i="22"/>
  <c r="B1844" i="22"/>
  <c r="B1906" i="22"/>
  <c r="B1876" i="22"/>
  <c r="B1836" i="22"/>
  <c r="B1868" i="22"/>
  <c r="B1798" i="22"/>
  <c r="B1884" i="22"/>
  <c r="B1828" i="22"/>
  <c r="B1775" i="22"/>
  <c r="B1860" i="22"/>
  <c r="B1786" i="22"/>
  <c r="B1849" i="22"/>
  <c r="B1781" i="22"/>
  <c r="B1890" i="22"/>
  <c r="B1976" i="22"/>
  <c r="B1952" i="22"/>
  <c r="B1767" i="22"/>
  <c r="B1972" i="22"/>
  <c r="B1811" i="22"/>
  <c r="B1900" i="22"/>
  <c r="B1966" i="22"/>
  <c r="B1764" i="22"/>
  <c r="B1814" i="22"/>
  <c r="B1817" i="22"/>
  <c r="B1959" i="22"/>
  <c r="B1810" i="22"/>
  <c r="P1880" i="22"/>
  <c r="B1807" i="22"/>
  <c r="B1865" i="22"/>
  <c r="B1753" i="22"/>
  <c r="B1838" i="22"/>
  <c r="B1778" i="22"/>
  <c r="B1968" i="22"/>
  <c r="B1961" i="22"/>
  <c r="B1930" i="22"/>
  <c r="B1931" i="22"/>
  <c r="B1953" i="22"/>
  <c r="B1762" i="22"/>
  <c r="P1730" i="22"/>
  <c r="O1729" i="22"/>
  <c r="B1729" i="22"/>
  <c r="O1784" i="22"/>
  <c r="B1784" i="22"/>
  <c r="P1757" i="22"/>
  <c r="B1757" i="22"/>
  <c r="P1831" i="22"/>
  <c r="B1831" i="22"/>
  <c r="O1938" i="22"/>
  <c r="B1938" i="22"/>
  <c r="O1790" i="22"/>
  <c r="B1790" i="22"/>
  <c r="O1822" i="22"/>
  <c r="B1822" i="22"/>
  <c r="P1919" i="22"/>
  <c r="B1919" i="22"/>
  <c r="O1904" i="22"/>
  <c r="B1904" i="22"/>
  <c r="P1800" i="22"/>
  <c r="B1800" i="22"/>
  <c r="O1969" i="22"/>
  <c r="B1969" i="22"/>
  <c r="P1870" i="22"/>
  <c r="B1870" i="22"/>
  <c r="O1920" i="22"/>
  <c r="B1920" i="22"/>
  <c r="O1799" i="22"/>
  <c r="B1799" i="22"/>
  <c r="P1964" i="22"/>
  <c r="B1964" i="22"/>
  <c r="O1773" i="22"/>
  <c r="B1773" i="22"/>
  <c r="O1962" i="22"/>
  <c r="B1962" i="22"/>
  <c r="P1896" i="22"/>
  <c r="B1896" i="22"/>
  <c r="O1926" i="22"/>
  <c r="B1926" i="22"/>
  <c r="P1854" i="22"/>
  <c r="B1854" i="22"/>
  <c r="P1835" i="22"/>
  <c r="B1835" i="22"/>
  <c r="O1754" i="22"/>
  <c r="B1754" i="22"/>
  <c r="O1877" i="22"/>
  <c r="B1877" i="22"/>
  <c r="O1973" i="22"/>
  <c r="B1973" i="22"/>
  <c r="P1898" i="22"/>
  <c r="B1898" i="22"/>
  <c r="O1902" i="22"/>
  <c r="B1902" i="22"/>
  <c r="P1967" i="22"/>
  <c r="B1967" i="22"/>
  <c r="O1797" i="22"/>
  <c r="B1797" i="22"/>
  <c r="O1776" i="22"/>
  <c r="B1776" i="22"/>
  <c r="P1842" i="22"/>
  <c r="B1842" i="22"/>
  <c r="O1821" i="22"/>
  <c r="B1821" i="22"/>
  <c r="P1738" i="22"/>
  <c r="B1738" i="22"/>
  <c r="P1936" i="22"/>
  <c r="B1936" i="22"/>
  <c r="P1772" i="22"/>
  <c r="B1772" i="22"/>
  <c r="O1794" i="22"/>
  <c r="B1794" i="22"/>
  <c r="P1899" i="22"/>
  <c r="B1899" i="22"/>
  <c r="P1723" i="22"/>
  <c r="B1723" i="22"/>
  <c r="P1761" i="22"/>
  <c r="B1761" i="22"/>
  <c r="O1737" i="22"/>
  <c r="B1737" i="22"/>
  <c r="O1882" i="22"/>
  <c r="B1882" i="22"/>
  <c r="O1861" i="22"/>
  <c r="B1861" i="22"/>
  <c r="O1758" i="22"/>
  <c r="B1758" i="22"/>
  <c r="O1802" i="22"/>
  <c r="B1802" i="22"/>
  <c r="O1825" i="22"/>
  <c r="B1825" i="22"/>
  <c r="O1924" i="22"/>
  <c r="B1924" i="22"/>
  <c r="O1948" i="22"/>
  <c r="B1948" i="22"/>
  <c r="O1940" i="22"/>
  <c r="B1940" i="22"/>
  <c r="O1755" i="22"/>
  <c r="B1755" i="22"/>
  <c r="P1916" i="22"/>
  <c r="B1916" i="22"/>
  <c r="O1850" i="22"/>
  <c r="B1850" i="22"/>
  <c r="O1886" i="22"/>
  <c r="B1886" i="22"/>
  <c r="P1895" i="22"/>
  <c r="B1895" i="22"/>
  <c r="O1862" i="22"/>
  <c r="B1862" i="22"/>
  <c r="P1871" i="22"/>
  <c r="B1871" i="22"/>
  <c r="P1766" i="22"/>
  <c r="B1766" i="22"/>
  <c r="P1957" i="22"/>
  <c r="B1957" i="22"/>
  <c r="O1804" i="22"/>
  <c r="B1804" i="22"/>
  <c r="P1769" i="22"/>
  <c r="B1769" i="22"/>
  <c r="P1851" i="22"/>
  <c r="B1851" i="22"/>
  <c r="P1858" i="22"/>
  <c r="B1858" i="22"/>
  <c r="O1834" i="22"/>
  <c r="B1834" i="22"/>
  <c r="O1722" i="22"/>
  <c r="B1722" i="22"/>
  <c r="P1866" i="22"/>
  <c r="B1866" i="22"/>
  <c r="P1739" i="22"/>
  <c r="B1739" i="22"/>
  <c r="P1864" i="22"/>
  <c r="B1864" i="22"/>
  <c r="O1915" i="22"/>
  <c r="B1915" i="22"/>
  <c r="P1803" i="22"/>
  <c r="B1803" i="22"/>
  <c r="O1774" i="22"/>
  <c r="B1774" i="22"/>
  <c r="P1949" i="22"/>
  <c r="B1949" i="22"/>
  <c r="P1848" i="22"/>
  <c r="B1848" i="22"/>
  <c r="P1845" i="22"/>
  <c r="B1845" i="22"/>
  <c r="P1909" i="22"/>
  <c r="B1909" i="22"/>
  <c r="O1735" i="22"/>
  <c r="B1735" i="22"/>
  <c r="P1878" i="22"/>
  <c r="B1878" i="22"/>
  <c r="P1901" i="22"/>
  <c r="B1901" i="22"/>
  <c r="O1781" i="22"/>
  <c r="O1807" i="22"/>
  <c r="O1742" i="22"/>
  <c r="B1742" i="22"/>
  <c r="P1954" i="22"/>
  <c r="B1954" i="22"/>
  <c r="P1733" i="22"/>
  <c r="B1733" i="22"/>
  <c r="P1847" i="22"/>
  <c r="B1847" i="22"/>
  <c r="O1937" i="22"/>
  <c r="B1937" i="22"/>
  <c r="P1872" i="22"/>
  <c r="B1872" i="22"/>
  <c r="P1760" i="22"/>
  <c r="B1760" i="22"/>
  <c r="O1818" i="22"/>
  <c r="B1818" i="22"/>
  <c r="P1960" i="22"/>
  <c r="B1960" i="22"/>
  <c r="P1819" i="22"/>
  <c r="B1819" i="22"/>
  <c r="O1944" i="22"/>
  <c r="B1944" i="22"/>
  <c r="O1780" i="22"/>
  <c r="B1780" i="22"/>
  <c r="O1783" i="22"/>
  <c r="B1783" i="22"/>
  <c r="P1830" i="22"/>
  <c r="B1830" i="22"/>
  <c r="O1743" i="22"/>
  <c r="B1743" i="22"/>
  <c r="P1971" i="22"/>
  <c r="B1971" i="22"/>
  <c r="O1932" i="22"/>
  <c r="B1932" i="22"/>
  <c r="O1921" i="22"/>
  <c r="B1921" i="22"/>
  <c r="O1843" i="22"/>
  <c r="B1843" i="22"/>
  <c r="P1923" i="22"/>
  <c r="B1923" i="22"/>
  <c r="P1934" i="22"/>
  <c r="B1934" i="22"/>
  <c r="P1808" i="22"/>
  <c r="B1808" i="22"/>
  <c r="O1777" i="22"/>
  <c r="B1777" i="22"/>
  <c r="O1975" i="22"/>
  <c r="B1975" i="22"/>
  <c r="O1955" i="22"/>
  <c r="B1955" i="22"/>
  <c r="P1827" i="22"/>
  <c r="B1827" i="22"/>
  <c r="P1788" i="22"/>
  <c r="B1788" i="22"/>
  <c r="P1956" i="22"/>
  <c r="B1956" i="22"/>
  <c r="P1879" i="22"/>
  <c r="B1879" i="22"/>
  <c r="P1787" i="22"/>
  <c r="B1787" i="22"/>
  <c r="P1891" i="22"/>
  <c r="B1891" i="22"/>
  <c r="O1812" i="22"/>
  <c r="B1812" i="22"/>
  <c r="P1912" i="22"/>
  <c r="B1912" i="22"/>
  <c r="O1771" i="22"/>
  <c r="B1771" i="22"/>
  <c r="O1963" i="22"/>
  <c r="B1963" i="22"/>
  <c r="P1837" i="22"/>
  <c r="B1837" i="22"/>
  <c r="O1894" i="22"/>
  <c r="B1894" i="22"/>
  <c r="O1946" i="22"/>
  <c r="B1946" i="22"/>
  <c r="P1869" i="22"/>
  <c r="B1869" i="22"/>
  <c r="P1950" i="22"/>
  <c r="B1950" i="22"/>
  <c r="O1880" i="22"/>
  <c r="B1880" i="22"/>
  <c r="O1785" i="22"/>
  <c r="B1785" i="22"/>
  <c r="O1927" i="22"/>
  <c r="B1927" i="22"/>
  <c r="P1907" i="22"/>
  <c r="B1907" i="22"/>
  <c r="O1852" i="22"/>
  <c r="B1852" i="22"/>
  <c r="O1826" i="22"/>
  <c r="B1826" i="22"/>
  <c r="O1820" i="22"/>
  <c r="B1820" i="22"/>
  <c r="P1910" i="22"/>
  <c r="B1910" i="22"/>
  <c r="O1431" i="22"/>
  <c r="B1431" i="22"/>
  <c r="O1377" i="22"/>
  <c r="B1377" i="22"/>
  <c r="O1219" i="22"/>
  <c r="B1219" i="22"/>
  <c r="O1624" i="22"/>
  <c r="B1624" i="22"/>
  <c r="O1241" i="22"/>
  <c r="B1241" i="22"/>
  <c r="P1608" i="22"/>
  <c r="B1608" i="22"/>
  <c r="O1653" i="22"/>
  <c r="B1653" i="22"/>
  <c r="O1651" i="22"/>
  <c r="B1651" i="22"/>
  <c r="P1661" i="22"/>
  <c r="B1661" i="22"/>
  <c r="O1255" i="22"/>
  <c r="B1255" i="22"/>
  <c r="P1314" i="22"/>
  <c r="B1314" i="22"/>
  <c r="O1427" i="22"/>
  <c r="B1427" i="22"/>
  <c r="P1231" i="22"/>
  <c r="B1231" i="22"/>
  <c r="P1443" i="22"/>
  <c r="B1443" i="22"/>
  <c r="O1209" i="22"/>
  <c r="B1209" i="22"/>
  <c r="O1348" i="22"/>
  <c r="B1348" i="22"/>
  <c r="O1387" i="22"/>
  <c r="B1387" i="22"/>
  <c r="P1310" i="22"/>
  <c r="B1310" i="22"/>
  <c r="O1419" i="22"/>
  <c r="B1419" i="22"/>
  <c r="P1390" i="22"/>
  <c r="B1390" i="22"/>
  <c r="O1463" i="22"/>
  <c r="B1463" i="22"/>
  <c r="O1633" i="22"/>
  <c r="B1633" i="22"/>
  <c r="O1521" i="22"/>
  <c r="B1521" i="22"/>
  <c r="O1592" i="22"/>
  <c r="B1592" i="22"/>
  <c r="P1426" i="22"/>
  <c r="B1426" i="22"/>
  <c r="P1442" i="22"/>
  <c r="B1442" i="22"/>
  <c r="P1536" i="22"/>
  <c r="B1536" i="22"/>
  <c r="O1356" i="22"/>
  <c r="B1356" i="22"/>
  <c r="O1374" i="22"/>
  <c r="B1374" i="22"/>
  <c r="P1267" i="22"/>
  <c r="B1267" i="22"/>
  <c r="P1339" i="22"/>
  <c r="B1339" i="22"/>
  <c r="P1233" i="22"/>
  <c r="B1233" i="22"/>
  <c r="P1369" i="22"/>
  <c r="B1369" i="22"/>
  <c r="P1467" i="22"/>
  <c r="B1467" i="22"/>
  <c r="P1600" i="22"/>
  <c r="B1600" i="22"/>
  <c r="O1713" i="22"/>
  <c r="B1713" i="22"/>
  <c r="P1437" i="22"/>
  <c r="B1437" i="22"/>
  <c r="O1325" i="22"/>
  <c r="B1325" i="22"/>
  <c r="O1335" i="22"/>
  <c r="B1335" i="22"/>
  <c r="P1539" i="22"/>
  <c r="B1539" i="22"/>
  <c r="O1686" i="22"/>
  <c r="B1686" i="22"/>
  <c r="O1457" i="22"/>
  <c r="B1457" i="22"/>
  <c r="O1364" i="22"/>
  <c r="B1364" i="22"/>
  <c r="O1589" i="22"/>
  <c r="B1589" i="22"/>
  <c r="O1668" i="22"/>
  <c r="B1668" i="22"/>
  <c r="P1655" i="22"/>
  <c r="B1655" i="22"/>
  <c r="O1216" i="22"/>
  <c r="B1216" i="22"/>
  <c r="P1285" i="22"/>
  <c r="B1285" i="22"/>
  <c r="P1358" i="22"/>
  <c r="B1358" i="22"/>
  <c r="P1530" i="22"/>
  <c r="B1530" i="22"/>
  <c r="O1286" i="22"/>
  <c r="B1286" i="22"/>
  <c r="P1461" i="22"/>
  <c r="B1461" i="22"/>
  <c r="P1660" i="22"/>
  <c r="B1660" i="22"/>
  <c r="P1505" i="22"/>
  <c r="B1505" i="22"/>
  <c r="O1338" i="22"/>
  <c r="B1338" i="22"/>
  <c r="O1230" i="22"/>
  <c r="B1230" i="22"/>
  <c r="O1584" i="22"/>
  <c r="B1584" i="22"/>
  <c r="O1679" i="22"/>
  <c r="B1679" i="22"/>
  <c r="O1220" i="22"/>
  <c r="B1220" i="22"/>
  <c r="O1307" i="22"/>
  <c r="B1307" i="22"/>
  <c r="P1485" i="22"/>
  <c r="B1485" i="22"/>
  <c r="O1413" i="22"/>
  <c r="B1413" i="22"/>
  <c r="P1408" i="22"/>
  <c r="B1408" i="22"/>
  <c r="P1575" i="22"/>
  <c r="B1575" i="22"/>
  <c r="P1251" i="22"/>
  <c r="B1251" i="22"/>
  <c r="O1448" i="22"/>
  <c r="B1448" i="22"/>
  <c r="P1542" i="22"/>
  <c r="B1542" i="22"/>
  <c r="P1696" i="22"/>
  <c r="B1696" i="22"/>
  <c r="P1385" i="22"/>
  <c r="B1385" i="22"/>
  <c r="P1642" i="22"/>
  <c r="B1642" i="22"/>
  <c r="O1239" i="22"/>
  <c r="B1239" i="22"/>
  <c r="P1352" i="22"/>
  <c r="B1352" i="22"/>
  <c r="O1223" i="22"/>
  <c r="B1223" i="22"/>
  <c r="P1212" i="22"/>
  <c r="B1212" i="22"/>
  <c r="P1391" i="22"/>
  <c r="B1391" i="22"/>
  <c r="O1709" i="22"/>
  <c r="B1709" i="22"/>
  <c r="P1342" i="22"/>
  <c r="B1342" i="22"/>
  <c r="O1562" i="22"/>
  <c r="B1562" i="22"/>
  <c r="O1260" i="22"/>
  <c r="B1260" i="22"/>
  <c r="O1315" i="22"/>
  <c r="B1315" i="22"/>
  <c r="O1292" i="22"/>
  <c r="B1292" i="22"/>
  <c r="P1454" i="22"/>
  <c r="B1454" i="22"/>
  <c r="P1381" i="22"/>
  <c r="B1381" i="22"/>
  <c r="P1489" i="22"/>
  <c r="B1489" i="22"/>
  <c r="P1447" i="22"/>
  <c r="B1447" i="22"/>
  <c r="O1453" i="22"/>
  <c r="B1453" i="22"/>
  <c r="P1683" i="22"/>
  <c r="B1683" i="22"/>
  <c r="O1384" i="22"/>
  <c r="B1384" i="22"/>
  <c r="O1240" i="22"/>
  <c r="B1240" i="22"/>
  <c r="O1615" i="22"/>
  <c r="B1615" i="22"/>
  <c r="O1468" i="22"/>
  <c r="B1468" i="22"/>
  <c r="O1551" i="22"/>
  <c r="B1551" i="22"/>
  <c r="P1650" i="22"/>
  <c r="B1650" i="22"/>
  <c r="P1300" i="22"/>
  <c r="B1300" i="22"/>
  <c r="P1206" i="22"/>
  <c r="B1206" i="22"/>
  <c r="P1526" i="22"/>
  <c r="B1526" i="22"/>
  <c r="P1297" i="22"/>
  <c r="B1297" i="22"/>
  <c r="P1269" i="22"/>
  <c r="B1269" i="22"/>
  <c r="P1494" i="22"/>
  <c r="B1494" i="22"/>
  <c r="O1298" i="22"/>
  <c r="B1298" i="22"/>
  <c r="O1532" i="22"/>
  <c r="B1532" i="22"/>
  <c r="O1337" i="22"/>
  <c r="B1337" i="22"/>
  <c r="O1513" i="22"/>
  <c r="B1513" i="22"/>
  <c r="P1445" i="22"/>
  <c r="B1445" i="22"/>
  <c r="P1288" i="22"/>
  <c r="B1288" i="22"/>
  <c r="P1716" i="22"/>
  <c r="B1716" i="22"/>
  <c r="O1549" i="22"/>
  <c r="B1549" i="22"/>
  <c r="O1527" i="22"/>
  <c r="B1527" i="22"/>
  <c r="O1322" i="22"/>
  <c r="B1322" i="22"/>
  <c r="P1588" i="22"/>
  <c r="B1588" i="22"/>
  <c r="O1406" i="22"/>
  <c r="B1406" i="22"/>
  <c r="O1618" i="22"/>
  <c r="B1618" i="22"/>
  <c r="O1546" i="22"/>
  <c r="B1546" i="22"/>
  <c r="P1677" i="22"/>
  <c r="B1677" i="22"/>
  <c r="O1323" i="22"/>
  <c r="B1323" i="22"/>
  <c r="O1569" i="22"/>
  <c r="B1569" i="22"/>
  <c r="O1392" i="22"/>
  <c r="B1392" i="22"/>
  <c r="P1626" i="22"/>
  <c r="B1626" i="22"/>
  <c r="O1299" i="22"/>
  <c r="B1299" i="22"/>
  <c r="P1425" i="22"/>
  <c r="B1425" i="22"/>
  <c r="O1587" i="22"/>
  <c r="B1587" i="22"/>
  <c r="P1277" i="22"/>
  <c r="B1277" i="22"/>
  <c r="P1321" i="22"/>
  <c r="B1321" i="22"/>
  <c r="O1548" i="22"/>
  <c r="B1548" i="22"/>
  <c r="P1632" i="22"/>
  <c r="B1632" i="22"/>
  <c r="O1354" i="22"/>
  <c r="B1354" i="22"/>
  <c r="P1637" i="22"/>
  <c r="B1637" i="22"/>
  <c r="O1508" i="22"/>
  <c r="B1508" i="22"/>
  <c r="P1634" i="22"/>
  <c r="B1634" i="22"/>
  <c r="O1681" i="22"/>
  <c r="B1681" i="22"/>
  <c r="O1688" i="22"/>
  <c r="B1688" i="22"/>
  <c r="O1598" i="22"/>
  <c r="B1598" i="22"/>
  <c r="O1710" i="22"/>
  <c r="B1710" i="22"/>
  <c r="O1533" i="22"/>
  <c r="B1533" i="22"/>
  <c r="O1303" i="22"/>
  <c r="B1303" i="22"/>
  <c r="P1707" i="22"/>
  <c r="B1707" i="22"/>
  <c r="O1706" i="22"/>
  <c r="B1706" i="22"/>
  <c r="P1692" i="22"/>
  <c r="B1692" i="22"/>
  <c r="O1449" i="22"/>
  <c r="B1449" i="22"/>
  <c r="P1654" i="22"/>
  <c r="B1654" i="22"/>
  <c r="O1225" i="22"/>
  <c r="B1225" i="22"/>
  <c r="P1362" i="22"/>
  <c r="B1362" i="22"/>
  <c r="O1469" i="22"/>
  <c r="B1469" i="22"/>
  <c r="P1647" i="22"/>
  <c r="B1647" i="22"/>
  <c r="P1280" i="22"/>
  <c r="B1280" i="22"/>
  <c r="P1560" i="22"/>
  <c r="B1560" i="22"/>
  <c r="O1268" i="22"/>
  <c r="B1268" i="22"/>
  <c r="O1656" i="22"/>
  <c r="B1656" i="22"/>
  <c r="O1490" i="22"/>
  <c r="B1490" i="22"/>
  <c r="P1514" i="22"/>
  <c r="B1514" i="22"/>
  <c r="O1492" i="22"/>
  <c r="B1492" i="22"/>
  <c r="O1345" i="22"/>
  <c r="B1345" i="22"/>
  <c r="P1398" i="22"/>
  <c r="B1398" i="22"/>
  <c r="P1343" i="22"/>
  <c r="B1343" i="22"/>
  <c r="P1585" i="22"/>
  <c r="B1585" i="22"/>
  <c r="P1282" i="22"/>
  <c r="B1282" i="22"/>
  <c r="O1574" i="22"/>
  <c r="B1574" i="22"/>
  <c r="P1428" i="22"/>
  <c r="O1498" i="22"/>
  <c r="O1222" i="22"/>
  <c r="O1568" i="22"/>
  <c r="P1205" i="22"/>
  <c r="P1219" i="22"/>
  <c r="O1967" i="22"/>
  <c r="O1310" i="22"/>
  <c r="O1355" i="22"/>
  <c r="P1773" i="22"/>
  <c r="P1305" i="22"/>
  <c r="O1351" i="22"/>
  <c r="P1348" i="22"/>
  <c r="O1261" i="22"/>
  <c r="P1821" i="22"/>
  <c r="P1651" i="22"/>
  <c r="P1877" i="22"/>
  <c r="P1624" i="22"/>
  <c r="O1899" i="22"/>
  <c r="P1241" i="22"/>
  <c r="P1356" i="22"/>
  <c r="O1339" i="22"/>
  <c r="O1870" i="22"/>
  <c r="O1738" i="22"/>
  <c r="O1935" i="22"/>
  <c r="P1935" i="22"/>
  <c r="O1224" i="22"/>
  <c r="P1224" i="22"/>
  <c r="O1831" i="22"/>
  <c r="P1776" i="22"/>
  <c r="P1387" i="22"/>
  <c r="P1784" i="22"/>
  <c r="O1800" i="22"/>
  <c r="P1653" i="22"/>
  <c r="O1233" i="22"/>
  <c r="O1205" i="22"/>
  <c r="P1374" i="22"/>
  <c r="P1261" i="22"/>
  <c r="O1919" i="22"/>
  <c r="O1835" i="22"/>
  <c r="P1463" i="22"/>
  <c r="O1432" i="22"/>
  <c r="P1419" i="22"/>
  <c r="O1361" i="22"/>
  <c r="O1428" i="22"/>
  <c r="O1896" i="22"/>
  <c r="P1822" i="22"/>
  <c r="O1437" i="22"/>
  <c r="O1555" i="22"/>
  <c r="O1314" i="22"/>
  <c r="P1790" i="22"/>
  <c r="P1273" i="22"/>
  <c r="O1842" i="22"/>
  <c r="O1608" i="22"/>
  <c r="O1636" i="22"/>
  <c r="P1272" i="22"/>
  <c r="P1799" i="22"/>
  <c r="P1432" i="22"/>
  <c r="P1377" i="22"/>
  <c r="P1361" i="22"/>
  <c r="P1973" i="22"/>
  <c r="P1431" i="22"/>
  <c r="O1274" i="22"/>
  <c r="O1757" i="22"/>
  <c r="O1665" i="22"/>
  <c r="O1964" i="22"/>
  <c r="P1614" i="22"/>
  <c r="O1272" i="22"/>
  <c r="P1636" i="22"/>
  <c r="P1407" i="22"/>
  <c r="P1797" i="22"/>
  <c r="P1962" i="22"/>
  <c r="O1740" i="22"/>
  <c r="P1740" i="22"/>
  <c r="P1806" i="22"/>
  <c r="O1806" i="22"/>
  <c r="O1426" i="22"/>
  <c r="P1902" i="22"/>
  <c r="P1255" i="22"/>
  <c r="P1904" i="22"/>
  <c r="P1555" i="22"/>
  <c r="P1665" i="22"/>
  <c r="P1633" i="22"/>
  <c r="P1969" i="22"/>
  <c r="P1938" i="22"/>
  <c r="O1407" i="22"/>
  <c r="O1467" i="22"/>
  <c r="P1521" i="22"/>
  <c r="P1713" i="22"/>
  <c r="O1772" i="22"/>
  <c r="O1369" i="22"/>
  <c r="O1723" i="22"/>
  <c r="O1936" i="22"/>
  <c r="P1274" i="22"/>
  <c r="O1854" i="22"/>
  <c r="P1729" i="22"/>
  <c r="O1273" i="22"/>
  <c r="O1614" i="22"/>
  <c r="O1898" i="22"/>
  <c r="P1926" i="22"/>
  <c r="O1600" i="22"/>
  <c r="O1267" i="22"/>
  <c r="O1231" i="22"/>
  <c r="O1536" i="22"/>
  <c r="P1222" i="22"/>
  <c r="P1351" i="22"/>
  <c r="O1661" i="22"/>
  <c r="P1325" i="22"/>
  <c r="P1213" i="22"/>
  <c r="O1213" i="22"/>
  <c r="P1592" i="22"/>
  <c r="P1427" i="22"/>
  <c r="P1920" i="22"/>
  <c r="P1754" i="22"/>
  <c r="O1443" i="22"/>
  <c r="P1355" i="22"/>
  <c r="O1390" i="22"/>
  <c r="O1554" i="22"/>
  <c r="P1554" i="22"/>
  <c r="O1693" i="22"/>
  <c r="P1693" i="22"/>
  <c r="O1578" i="22"/>
  <c r="P1578" i="22"/>
  <c r="O1442" i="22"/>
  <c r="P1794" i="22"/>
  <c r="P1568" i="22"/>
  <c r="P1509" i="22"/>
  <c r="O1509" i="22"/>
  <c r="P1209" i="22"/>
  <c r="O1565" i="22"/>
  <c r="P1565" i="22"/>
  <c r="P1534" i="22"/>
  <c r="O1534" i="22"/>
  <c r="Q65" i="7"/>
  <c r="S65" i="7"/>
  <c r="Q61" i="7"/>
  <c r="S61" i="7"/>
  <c r="Q53" i="7"/>
  <c r="S53" i="7"/>
  <c r="Q69" i="7"/>
  <c r="S69" i="7"/>
  <c r="R19" i="12"/>
  <c r="R5" i="12"/>
  <c r="R50" i="18"/>
  <c r="R62" i="18"/>
  <c r="R66" i="18"/>
  <c r="R54" i="18"/>
  <c r="R18" i="12"/>
  <c r="R58" i="18"/>
  <c r="Q63" i="7"/>
  <c r="R60" i="18"/>
  <c r="Q51" i="7"/>
  <c r="R48" i="18"/>
  <c r="Q68" i="7"/>
  <c r="R65" i="18"/>
  <c r="Q50" i="7"/>
  <c r="R47" i="18"/>
  <c r="Q54" i="7"/>
  <c r="R51" i="18"/>
  <c r="Q60" i="7"/>
  <c r="R57" i="18"/>
  <c r="Q64" i="7"/>
  <c r="R61" i="18"/>
  <c r="Q56" i="7"/>
  <c r="R53" i="18"/>
  <c r="Q62" i="7"/>
  <c r="R59" i="18"/>
  <c r="Q55" i="7"/>
  <c r="R52" i="18"/>
  <c r="Q58" i="7"/>
  <c r="R55" i="18"/>
  <c r="Q59" i="7"/>
  <c r="R56" i="18"/>
  <c r="Q67" i="7"/>
  <c r="R64" i="18"/>
  <c r="Q66" i="7"/>
  <c r="R63" i="18"/>
  <c r="Q52" i="7"/>
  <c r="R49" i="18"/>
  <c r="E1751" i="22"/>
  <c r="E1844" i="22"/>
  <c r="E1945" i="22"/>
  <c r="E1947" i="22"/>
  <c r="E1857" i="22"/>
  <c r="E1759" i="22"/>
  <c r="E1792" i="22"/>
  <c r="E1806" i="22"/>
  <c r="E1941" i="22"/>
  <c r="E1797" i="22"/>
  <c r="E1825" i="22"/>
  <c r="E1957" i="22"/>
  <c r="E1781" i="22"/>
  <c r="E1818" i="22"/>
  <c r="E1975" i="22"/>
  <c r="E1837" i="22"/>
  <c r="E1884" i="22"/>
  <c r="E1972" i="22"/>
  <c r="E1810" i="22"/>
  <c r="E1889" i="22"/>
  <c r="E1846" i="22"/>
  <c r="E1811" i="22"/>
  <c r="E1813" i="22"/>
  <c r="E1815" i="22"/>
  <c r="E1838" i="22"/>
  <c r="E1882" i="22"/>
  <c r="E1895" i="22"/>
  <c r="E1774" i="22"/>
  <c r="E1847" i="22"/>
  <c r="E1971" i="22"/>
  <c r="E1812" i="22"/>
  <c r="E1910" i="22"/>
  <c r="E1831" i="22"/>
  <c r="E1767" i="22"/>
  <c r="E1888" i="22"/>
  <c r="E1832" i="22"/>
  <c r="E1841" i="22"/>
  <c r="E1876" i="22"/>
  <c r="E1763" i="22"/>
  <c r="E1933" i="22"/>
  <c r="E1913" i="22"/>
  <c r="E1779" i="22"/>
  <c r="E1807" i="22"/>
  <c r="E1853" i="22"/>
  <c r="E1874" i="22"/>
  <c r="E1930" i="22"/>
  <c r="E1861" i="22"/>
  <c r="E1924" i="22"/>
  <c r="E1916" i="22"/>
  <c r="E1862" i="22"/>
  <c r="E1804" i="22"/>
  <c r="E1834" i="22"/>
  <c r="E1864" i="22"/>
  <c r="E1949" i="22"/>
  <c r="E1937" i="22"/>
  <c r="E1960" i="22"/>
  <c r="E1783" i="22"/>
  <c r="E1932" i="22"/>
  <c r="E1934" i="22"/>
  <c r="E1955" i="22"/>
  <c r="E1879" i="22"/>
  <c r="E1912" i="22"/>
  <c r="E1894" i="22"/>
  <c r="E1852" i="22"/>
  <c r="E1967" i="22"/>
  <c r="E1782" i="22"/>
  <c r="E1966" i="22"/>
  <c r="E1828" i="22"/>
  <c r="E1765" i="22"/>
  <c r="E1968" i="22"/>
  <c r="E1770" i="22"/>
  <c r="E1959" i="22"/>
  <c r="E1753" i="22"/>
  <c r="E1716" i="22"/>
  <c r="E1881" i="22"/>
  <c r="E1970" i="22"/>
  <c r="E1942" i="22"/>
  <c r="E1965" i="22"/>
  <c r="E1958" i="22"/>
  <c r="E1897" i="22"/>
  <c r="E1900" i="22"/>
  <c r="E1789" i="22"/>
  <c r="E1749" i="22"/>
  <c r="E1796" i="22"/>
  <c r="E1778" i="22"/>
  <c r="E1856" i="22"/>
  <c r="E1906" i="22"/>
  <c r="E1890" i="22"/>
  <c r="E1817" i="22"/>
  <c r="E1860" i="22"/>
  <c r="E1928" i="22"/>
  <c r="E1976" i="22"/>
  <c r="E1925" i="22"/>
  <c r="E1859" i="22"/>
  <c r="E1790" i="22"/>
  <c r="E1761" i="22"/>
  <c r="E1758" i="22"/>
  <c r="E1948" i="22"/>
  <c r="E1850" i="22"/>
  <c r="E1871" i="22"/>
  <c r="E1769" i="22"/>
  <c r="E1915" i="22"/>
  <c r="E1848" i="22"/>
  <c r="E1878" i="22"/>
  <c r="E1954" i="22"/>
  <c r="E1872" i="22"/>
  <c r="E1819" i="22"/>
  <c r="E1830" i="22"/>
  <c r="E1921" i="22"/>
  <c r="E1808" i="22"/>
  <c r="E1827" i="22"/>
  <c r="E1787" i="22"/>
  <c r="E1771" i="22"/>
  <c r="E1946" i="22"/>
  <c r="E1785" i="22"/>
  <c r="E1826" i="22"/>
  <c r="E1800" i="22"/>
  <c r="E1953" i="22"/>
  <c r="E1814" i="22"/>
  <c r="E1836" i="22"/>
  <c r="E1833" i="22"/>
  <c r="E1786" i="22"/>
  <c r="E1883" i="22"/>
  <c r="E1816" i="22"/>
  <c r="E1793" i="22"/>
  <c r="E1863" i="22"/>
  <c r="E1911" i="22"/>
  <c r="E1809" i="22"/>
  <c r="E1974" i="22"/>
  <c r="E1867" i="22"/>
  <c r="E1802" i="22"/>
  <c r="E1940" i="22"/>
  <c r="E1886" i="22"/>
  <c r="E1766" i="22"/>
  <c r="E1851" i="22"/>
  <c r="E1866" i="22"/>
  <c r="E1803" i="22"/>
  <c r="E1845" i="22"/>
  <c r="E1901" i="22"/>
  <c r="E1760" i="22"/>
  <c r="E1944" i="22"/>
  <c r="E1843" i="22"/>
  <c r="E1777" i="22"/>
  <c r="E1788" i="22"/>
  <c r="E1891" i="22"/>
  <c r="E1963" i="22"/>
  <c r="E1869" i="22"/>
  <c r="E1927" i="22"/>
  <c r="E1820" i="22"/>
  <c r="E1829" i="22"/>
  <c r="E1908" i="22"/>
  <c r="E1752" i="22"/>
  <c r="E1805" i="22"/>
  <c r="E1798" i="22"/>
  <c r="E1755" i="22"/>
  <c r="E1858" i="22"/>
  <c r="E1909" i="22"/>
  <c r="E1780" i="22"/>
  <c r="E1923" i="22"/>
  <c r="E1956" i="22"/>
  <c r="E1950" i="22"/>
  <c r="E1907" i="22"/>
  <c r="E1795" i="22"/>
  <c r="E1893" i="22"/>
  <c r="E1791" i="22"/>
  <c r="E1951" i="22"/>
  <c r="E1961" i="22"/>
  <c r="E1849" i="22"/>
  <c r="E1931" i="22"/>
  <c r="E1823" i="22"/>
  <c r="O1293" i="22" l="1"/>
  <c r="O1460" i="22"/>
  <c r="P1246" i="22"/>
  <c r="O1420" i="22"/>
  <c r="P1711" i="22"/>
  <c r="P1528" i="22"/>
  <c r="B1725" i="22"/>
  <c r="B1403" i="22"/>
  <c r="P1403" i="22"/>
  <c r="O1403" i="22"/>
  <c r="B1502" i="22"/>
  <c r="P1502" i="22"/>
  <c r="O1502" i="22"/>
  <c r="B1415" i="22"/>
  <c r="P1415" i="22"/>
  <c r="B1210" i="22"/>
  <c r="O1210" i="22"/>
  <c r="P1210" i="22"/>
  <c r="P1875" i="22"/>
  <c r="O1875" i="22"/>
  <c r="O1405" i="22"/>
  <c r="O1246" i="22"/>
  <c r="O1705" i="22"/>
  <c r="O1480" i="22"/>
  <c r="O1646" i="22"/>
  <c r="P1318" i="22"/>
  <c r="B1506" i="22"/>
  <c r="O1254" i="22"/>
  <c r="B1644" i="22"/>
  <c r="P1644" i="22"/>
  <c r="O1644" i="22"/>
  <c r="B1675" i="22"/>
  <c r="P1675" i="22"/>
  <c r="O1675" i="22"/>
  <c r="B1664" i="22"/>
  <c r="P1664" i="22"/>
  <c r="O1664" i="22"/>
  <c r="B1221" i="22"/>
  <c r="O1221" i="22"/>
  <c r="P1221" i="22"/>
  <c r="B1674" i="22"/>
  <c r="O1674" i="22"/>
  <c r="P1674" i="22"/>
  <c r="Q57" i="7"/>
  <c r="S57" i="7"/>
  <c r="I18" i="11"/>
  <c r="E1794" i="22"/>
  <c r="E1922" i="22"/>
  <c r="E1929" i="22"/>
  <c r="E1905" i="22"/>
  <c r="E1903" i="22"/>
  <c r="E1935" i="22"/>
  <c r="E1936" i="22"/>
  <c r="E1926" i="22"/>
  <c r="E1952" i="22"/>
  <c r="E1943" i="22"/>
  <c r="E1865" i="22"/>
  <c r="E1870" i="22"/>
  <c r="E1750" i="22"/>
  <c r="E1855" i="22"/>
  <c r="E1919" i="22"/>
  <c r="E1854" i="22"/>
  <c r="E1969" i="22"/>
  <c r="E1768" i="22"/>
  <c r="E1764" i="22"/>
  <c r="E1880" i="22"/>
  <c r="E1873" i="22"/>
  <c r="E1824" i="22"/>
  <c r="E1885" i="22"/>
  <c r="E1835" i="22"/>
  <c r="E1898" i="22"/>
  <c r="E1822" i="22"/>
  <c r="E1801" i="22"/>
  <c r="E1892" i="22"/>
  <c r="E1962" i="22"/>
  <c r="E1839" i="22"/>
  <c r="E1784" i="22"/>
  <c r="E1896" i="22"/>
  <c r="E1939" i="22"/>
  <c r="E1772" i="22"/>
  <c r="E1775" i="22"/>
  <c r="E1756" i="22"/>
  <c r="E1920" i="22"/>
  <c r="E1887" i="22"/>
  <c r="E1914" i="22"/>
  <c r="E1773" i="22"/>
  <c r="E1842" i="22"/>
  <c r="E1902" i="22"/>
  <c r="E1868" i="22"/>
  <c r="E1904" i="22"/>
  <c r="E1762" i="22"/>
  <c r="E1877" i="22"/>
  <c r="E1757" i="22"/>
  <c r="E1973" i="22"/>
  <c r="E1754" i="22"/>
  <c r="E1938" i="22"/>
  <c r="E1918" i="22"/>
  <c r="E1917" i="22"/>
  <c r="E1776" i="22"/>
  <c r="E1964" i="22"/>
  <c r="E1899" i="22"/>
  <c r="E1840" i="22"/>
  <c r="E1799" i="22"/>
  <c r="E1875" i="22"/>
  <c r="E1821" i="22"/>
  <c r="L8" i="21" l="1"/>
  <c r="M8" i="21"/>
  <c r="L9" i="21"/>
  <c r="M9" i="21"/>
  <c r="L10" i="21"/>
  <c r="M10" i="21"/>
  <c r="L11" i="21"/>
  <c r="M11" i="21"/>
  <c r="L12" i="21"/>
  <c r="M12" i="21"/>
  <c r="L13" i="21"/>
  <c r="M13" i="21"/>
  <c r="L14" i="21"/>
  <c r="M14" i="21"/>
  <c r="L15" i="21"/>
  <c r="M15" i="21"/>
  <c r="L16" i="21"/>
  <c r="M16" i="21"/>
  <c r="L17" i="21"/>
  <c r="M17" i="21"/>
  <c r="L18" i="21"/>
  <c r="M18" i="21"/>
  <c r="L19" i="21"/>
  <c r="M19" i="21"/>
  <c r="K10" i="20"/>
  <c r="L10" i="20"/>
  <c r="Z18" i="19"/>
  <c r="Z21" i="19"/>
  <c r="Z22" i="19"/>
  <c r="Z23" i="19"/>
  <c r="Z24" i="19"/>
  <c r="Z25" i="19"/>
  <c r="Z26" i="19"/>
  <c r="Z27" i="19"/>
  <c r="W17" i="19"/>
  <c r="V19" i="19"/>
  <c r="V20" i="19"/>
  <c r="V21" i="19"/>
  <c r="V22" i="19"/>
  <c r="V23" i="19"/>
  <c r="V24" i="19"/>
  <c r="V25" i="19"/>
  <c r="V26" i="19"/>
  <c r="V27" i="19"/>
  <c r="V28" i="19"/>
  <c r="V17" i="19"/>
  <c r="U19" i="19"/>
  <c r="U20" i="19"/>
  <c r="U21" i="19"/>
  <c r="U22" i="19"/>
  <c r="U23" i="19"/>
  <c r="U24" i="19"/>
  <c r="U25" i="19"/>
  <c r="U26" i="19"/>
  <c r="U27" i="19"/>
  <c r="U28" i="19"/>
  <c r="Z7" i="19" l="1"/>
  <c r="W2" i="19" s="1"/>
  <c r="J1" i="19"/>
  <c r="G20" i="11" s="1"/>
  <c r="A15" i="22"/>
  <c r="K9" i="21"/>
  <c r="K10" i="21"/>
  <c r="K11" i="21"/>
  <c r="K12" i="21"/>
  <c r="K13" i="21"/>
  <c r="K14" i="21"/>
  <c r="K15" i="21"/>
  <c r="K16" i="21"/>
  <c r="K17" i="21"/>
  <c r="K18" i="21"/>
  <c r="K19" i="21"/>
  <c r="J9" i="21"/>
  <c r="J10" i="21"/>
  <c r="J11" i="21"/>
  <c r="J12" i="21"/>
  <c r="J13" i="21"/>
  <c r="J14" i="21"/>
  <c r="J15" i="21"/>
  <c r="J16" i="21"/>
  <c r="J17" i="21"/>
  <c r="J18" i="21"/>
  <c r="J19" i="21"/>
  <c r="I9" i="21"/>
  <c r="I10" i="21"/>
  <c r="I11" i="21"/>
  <c r="I12" i="21"/>
  <c r="I13" i="21"/>
  <c r="I14" i="21"/>
  <c r="I15" i="21"/>
  <c r="I16" i="21"/>
  <c r="I17" i="21"/>
  <c r="I18" i="21"/>
  <c r="I19" i="21"/>
  <c r="H9" i="21"/>
  <c r="H10" i="21"/>
  <c r="H11" i="21"/>
  <c r="H12" i="21"/>
  <c r="H13" i="21"/>
  <c r="H14" i="21"/>
  <c r="H15" i="21"/>
  <c r="H16" i="21"/>
  <c r="H17" i="21"/>
  <c r="H18" i="21"/>
  <c r="H19" i="21"/>
  <c r="G9" i="21"/>
  <c r="G10" i="21"/>
  <c r="G11" i="21"/>
  <c r="G12" i="21"/>
  <c r="G13" i="21"/>
  <c r="G14" i="21"/>
  <c r="G15" i="21"/>
  <c r="G16" i="21"/>
  <c r="G17" i="21"/>
  <c r="G18" i="21"/>
  <c r="G19" i="21"/>
  <c r="F9" i="21"/>
  <c r="F10" i="21"/>
  <c r="F11" i="21"/>
  <c r="F12" i="21"/>
  <c r="F13" i="21"/>
  <c r="F14" i="21"/>
  <c r="F15" i="21"/>
  <c r="F16" i="21"/>
  <c r="F17" i="21"/>
  <c r="F18" i="21"/>
  <c r="F19" i="21"/>
  <c r="E9" i="21"/>
  <c r="E10" i="21"/>
  <c r="E11" i="21"/>
  <c r="E12" i="21"/>
  <c r="E13" i="21"/>
  <c r="E14" i="21"/>
  <c r="E15" i="21"/>
  <c r="E16" i="21"/>
  <c r="E17" i="21"/>
  <c r="E18" i="21"/>
  <c r="E8" i="21"/>
  <c r="F8" i="21"/>
  <c r="G8" i="21"/>
  <c r="H8" i="21"/>
  <c r="I8" i="21"/>
  <c r="J8" i="21"/>
  <c r="K8" i="21"/>
  <c r="D9" i="21"/>
  <c r="D10" i="21"/>
  <c r="D11" i="21"/>
  <c r="D12" i="21"/>
  <c r="D13" i="21"/>
  <c r="D14" i="21"/>
  <c r="D15" i="21"/>
  <c r="D16" i="21"/>
  <c r="D17" i="21"/>
  <c r="D18" i="21"/>
  <c r="D19" i="21"/>
  <c r="D8" i="21"/>
  <c r="E10" i="20"/>
  <c r="F10" i="20"/>
  <c r="G10" i="20"/>
  <c r="H10" i="20"/>
  <c r="I10" i="20"/>
  <c r="J10" i="20"/>
  <c r="D10" i="20"/>
  <c r="C10" i="20"/>
  <c r="B10" i="20"/>
  <c r="C9" i="21"/>
  <c r="C10" i="21"/>
  <c r="C11" i="21"/>
  <c r="C12" i="21"/>
  <c r="C13" i="21"/>
  <c r="C14" i="21"/>
  <c r="C15" i="21"/>
  <c r="C16" i="21"/>
  <c r="C17" i="21"/>
  <c r="C18" i="21"/>
  <c r="C19" i="21"/>
  <c r="A10" i="20"/>
  <c r="C8" i="21" s="1"/>
  <c r="E19" i="21"/>
  <c r="A1" i="21"/>
  <c r="H1547" i="22" l="1"/>
  <c r="I20" i="11"/>
  <c r="M10" i="20"/>
  <c r="O10" i="20" s="1"/>
  <c r="O4" i="20" s="1"/>
  <c r="N13" i="21"/>
  <c r="N19" i="21"/>
  <c r="W28" i="19"/>
  <c r="W27" i="19"/>
  <c r="W26" i="19"/>
  <c r="W25" i="19"/>
  <c r="W24" i="19"/>
  <c r="W23" i="19"/>
  <c r="W22" i="19"/>
  <c r="W21" i="19"/>
  <c r="W20" i="19"/>
  <c r="W19" i="19"/>
  <c r="V16" i="19"/>
  <c r="E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E21" i="18"/>
  <c r="E22" i="18"/>
  <c r="E23" i="18"/>
  <c r="E24" i="18"/>
  <c r="E25" i="18"/>
  <c r="E26" i="18"/>
  <c r="E27" i="18"/>
  <c r="E28" i="18"/>
  <c r="E29" i="18"/>
  <c r="E30" i="18"/>
  <c r="E31" i="18"/>
  <c r="E32" i="18"/>
  <c r="E33" i="18"/>
  <c r="E34" i="18"/>
  <c r="E35" i="18"/>
  <c r="E36" i="18"/>
  <c r="E37" i="18"/>
  <c r="E38" i="18"/>
  <c r="E39" i="18"/>
  <c r="E40" i="18"/>
  <c r="E41" i="18"/>
  <c r="E42" i="18"/>
  <c r="E43" i="18"/>
  <c r="E44" i="18"/>
  <c r="E45" i="18"/>
  <c r="E46" i="18"/>
  <c r="D4" i="18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D26" i="18"/>
  <c r="D27" i="18"/>
  <c r="D28" i="18"/>
  <c r="D29" i="18"/>
  <c r="D30" i="18"/>
  <c r="D31" i="18"/>
  <c r="D32" i="18"/>
  <c r="D33" i="18"/>
  <c r="D34" i="18"/>
  <c r="D35" i="18"/>
  <c r="D36" i="18"/>
  <c r="D37" i="18"/>
  <c r="D38" i="18"/>
  <c r="D39" i="18"/>
  <c r="D40" i="18"/>
  <c r="D41" i="18"/>
  <c r="D42" i="18"/>
  <c r="D43" i="18"/>
  <c r="D44" i="18"/>
  <c r="D45" i="18"/>
  <c r="D46" i="18"/>
  <c r="D3" i="18"/>
  <c r="J106" i="22"/>
  <c r="L167" i="22"/>
  <c r="I387" i="22"/>
  <c r="L305" i="22"/>
  <c r="I1048" i="22"/>
  <c r="M1040" i="22"/>
  <c r="L916" i="22"/>
  <c r="L914" i="22"/>
  <c r="L1039" i="22"/>
  <c r="N424" i="22"/>
  <c r="J901" i="22"/>
  <c r="K388" i="22"/>
  <c r="N656" i="22"/>
  <c r="K1193" i="22"/>
  <c r="J747" i="22"/>
  <c r="K700" i="22"/>
  <c r="J768" i="22"/>
  <c r="L951" i="22"/>
  <c r="M1194" i="22"/>
  <c r="N426" i="22"/>
  <c r="K277" i="22"/>
  <c r="K1177" i="22"/>
  <c r="K666" i="22"/>
  <c r="N745" i="22"/>
  <c r="J787" i="22"/>
  <c r="K534" i="22"/>
  <c r="I935" i="22"/>
  <c r="J232" i="22"/>
  <c r="K268" i="22"/>
  <c r="L655" i="22"/>
  <c r="K730" i="22"/>
  <c r="K496" i="22"/>
  <c r="K795" i="22"/>
  <c r="I236" i="22"/>
  <c r="M618" i="22"/>
  <c r="J522" i="22"/>
  <c r="L1079" i="22"/>
  <c r="N828" i="22"/>
  <c r="K591" i="22"/>
  <c r="N236" i="22"/>
  <c r="E1532" i="22"/>
  <c r="K889" i="22"/>
  <c r="N488" i="22"/>
  <c r="J575" i="22"/>
  <c r="N834" i="22"/>
  <c r="J200" i="22"/>
  <c r="K23" i="22"/>
  <c r="J620" i="22"/>
  <c r="N464" i="22"/>
  <c r="J333" i="22"/>
  <c r="M966" i="22"/>
  <c r="N544" i="22"/>
  <c r="I1170" i="22"/>
  <c r="M169" i="22"/>
  <c r="L638" i="22"/>
  <c r="M273" i="22"/>
  <c r="M1096" i="22"/>
  <c r="J192" i="22"/>
  <c r="I435" i="22"/>
  <c r="L475" i="22"/>
  <c r="M58" i="22"/>
  <c r="M800" i="22"/>
  <c r="J518" i="22"/>
  <c r="I639" i="22"/>
  <c r="M384" i="22"/>
  <c r="N315" i="22"/>
  <c r="I815" i="22"/>
  <c r="M1035" i="22"/>
  <c r="N165" i="22"/>
  <c r="L1025" i="22"/>
  <c r="K649" i="22"/>
  <c r="M422" i="22"/>
  <c r="L31" i="22"/>
  <c r="I585" i="22"/>
  <c r="M651" i="22"/>
  <c r="K408" i="22"/>
  <c r="K751" i="22"/>
  <c r="N536" i="22"/>
  <c r="N693" i="22"/>
  <c r="K907" i="22"/>
  <c r="M882" i="22"/>
  <c r="K577" i="22"/>
  <c r="M239" i="22"/>
  <c r="K53" i="22"/>
  <c r="I293" i="22"/>
  <c r="I464" i="22"/>
  <c r="M409" i="22"/>
  <c r="N823" i="22"/>
  <c r="N1031" i="22"/>
  <c r="I866" i="22"/>
  <c r="I1163" i="22"/>
  <c r="N1197" i="22"/>
  <c r="K698" i="22"/>
  <c r="I507" i="22"/>
  <c r="J656" i="22"/>
  <c r="K812" i="22"/>
  <c r="M379" i="22"/>
  <c r="I1183" i="22"/>
  <c r="N489" i="22"/>
  <c r="N731" i="22"/>
  <c r="N254" i="22"/>
  <c r="M1197" i="22"/>
  <c r="M193" i="22"/>
  <c r="I134" i="22"/>
  <c r="I723" i="22"/>
  <c r="E1405" i="22"/>
  <c r="N272" i="22"/>
  <c r="J295" i="22"/>
  <c r="M348" i="22"/>
  <c r="M280" i="22"/>
  <c r="N613" i="22"/>
  <c r="N53" i="22"/>
  <c r="K1020" i="22"/>
  <c r="M699" i="22"/>
  <c r="J523" i="22"/>
  <c r="L895" i="22"/>
  <c r="I772" i="22"/>
  <c r="L1091" i="22"/>
  <c r="I751" i="22"/>
  <c r="J289" i="22"/>
  <c r="M930" i="22"/>
  <c r="L415" i="22"/>
  <c r="E1362" i="22"/>
  <c r="N846" i="22"/>
  <c r="E1497" i="22"/>
  <c r="J509" i="22"/>
  <c r="K1143" i="22"/>
  <c r="M266" i="22"/>
  <c r="I187" i="22"/>
  <c r="L65" i="22"/>
  <c r="M938" i="22"/>
  <c r="K776" i="22"/>
  <c r="N219" i="22"/>
  <c r="I439" i="22"/>
  <c r="M236" i="22"/>
  <c r="J110" i="22"/>
  <c r="K990" i="22"/>
  <c r="N685" i="22"/>
  <c r="I499" i="22"/>
  <c r="K315" i="22"/>
  <c r="M163" i="22"/>
  <c r="L605" i="22"/>
  <c r="M188" i="22"/>
  <c r="I530" i="22"/>
  <c r="I1193" i="22"/>
  <c r="M419" i="22"/>
  <c r="I444" i="22"/>
  <c r="N950" i="22"/>
  <c r="N34" i="22"/>
  <c r="L213" i="22"/>
  <c r="L103" i="22"/>
  <c r="K963" i="22"/>
  <c r="K803" i="22"/>
  <c r="I470" i="22"/>
  <c r="E1672" i="22"/>
  <c r="E1706" i="22"/>
  <c r="N567" i="22"/>
  <c r="M33" i="22"/>
  <c r="K833" i="22"/>
  <c r="L408" i="22"/>
  <c r="I363" i="22"/>
  <c r="J370" i="22"/>
  <c r="I147" i="22"/>
  <c r="N654" i="22"/>
  <c r="L1043" i="22"/>
  <c r="M243" i="22"/>
  <c r="I373" i="22"/>
  <c r="I391" i="22"/>
  <c r="E1530" i="22"/>
  <c r="N153" i="22"/>
  <c r="L253" i="22"/>
  <c r="I680" i="22"/>
  <c r="N882" i="22"/>
  <c r="M454" i="22"/>
  <c r="M701" i="22"/>
  <c r="K536" i="22"/>
  <c r="L575" i="22"/>
  <c r="M1090" i="22"/>
  <c r="K1029" i="22"/>
  <c r="J321" i="22"/>
  <c r="I631" i="22"/>
  <c r="L589" i="22"/>
  <c r="L826" i="22"/>
  <c r="I476" i="22"/>
  <c r="M529" i="22"/>
  <c r="M324" i="22"/>
  <c r="L396" i="22"/>
  <c r="K1002" i="22"/>
  <c r="E1738" i="22"/>
  <c r="J1116" i="22"/>
  <c r="N286" i="22"/>
  <c r="L752" i="22"/>
  <c r="M167" i="22"/>
  <c r="K197" i="22"/>
  <c r="N989" i="22"/>
  <c r="M361" i="22"/>
  <c r="N539" i="22"/>
  <c r="J402" i="22"/>
  <c r="I386" i="22"/>
  <c r="K890" i="22"/>
  <c r="M808" i="22"/>
  <c r="E1629" i="22"/>
  <c r="N615" i="22"/>
  <c r="K125" i="22"/>
  <c r="I1137" i="22"/>
  <c r="I360" i="22"/>
  <c r="I481" i="22"/>
  <c r="N479" i="22"/>
  <c r="L86" i="22"/>
  <c r="I761" i="22"/>
  <c r="K419" i="22"/>
  <c r="N831" i="22"/>
  <c r="L116" i="22"/>
  <c r="L228" i="22"/>
  <c r="M66" i="22"/>
  <c r="N1188" i="22"/>
  <c r="J571" i="22"/>
  <c r="K234" i="22"/>
  <c r="I862" i="22"/>
  <c r="M478" i="22"/>
  <c r="I46" i="22"/>
  <c r="N247" i="22"/>
  <c r="N764" i="22"/>
  <c r="K931" i="22"/>
  <c r="K96" i="22"/>
  <c r="L550" i="22"/>
  <c r="J469" i="22"/>
  <c r="J752" i="22"/>
  <c r="L838" i="22"/>
  <c r="K174" i="22"/>
  <c r="E1604" i="22"/>
  <c r="N1078" i="22"/>
  <c r="I691" i="22"/>
  <c r="I179" i="22"/>
  <c r="L667" i="22"/>
  <c r="N363" i="22"/>
  <c r="M842" i="22"/>
  <c r="I364" i="22"/>
  <c r="L639" i="22"/>
  <c r="I668" i="22"/>
  <c r="J235" i="22"/>
  <c r="K821" i="22"/>
  <c r="E1579" i="22"/>
  <c r="E1523" i="22"/>
  <c r="N346" i="22"/>
  <c r="M1139" i="22"/>
  <c r="M630" i="22"/>
  <c r="L556" i="22"/>
  <c r="M257" i="22"/>
  <c r="N1065" i="22"/>
  <c r="J866" i="22"/>
  <c r="L584" i="22"/>
  <c r="J561" i="22"/>
  <c r="M212" i="22"/>
  <c r="M541" i="22"/>
  <c r="L1103" i="22"/>
  <c r="I705" i="22"/>
  <c r="K25" i="22"/>
  <c r="K220" i="22"/>
  <c r="L502" i="22"/>
  <c r="I873" i="22"/>
  <c r="N752" i="22"/>
  <c r="E1314" i="22"/>
  <c r="L1063" i="22"/>
  <c r="K1145" i="22"/>
  <c r="I1093" i="22"/>
  <c r="M793" i="22"/>
  <c r="K1071" i="22"/>
  <c r="K710" i="22"/>
  <c r="M913" i="22"/>
  <c r="K714" i="22"/>
  <c r="L452" i="22"/>
  <c r="I765" i="22"/>
  <c r="K894" i="22"/>
  <c r="N449" i="22"/>
  <c r="K221" i="22"/>
  <c r="I462" i="22"/>
  <c r="M752" i="22"/>
  <c r="J521" i="22"/>
  <c r="J923" i="22"/>
  <c r="K331" i="22"/>
  <c r="M781" i="22"/>
  <c r="N646" i="22"/>
  <c r="L590" i="22"/>
  <c r="N233" i="22"/>
  <c r="N362" i="22"/>
  <c r="K31" i="22"/>
  <c r="N744" i="22"/>
  <c r="L965" i="22"/>
  <c r="M674" i="22"/>
  <c r="L678" i="22"/>
  <c r="N1163" i="22"/>
  <c r="J922" i="22"/>
  <c r="I1054" i="22"/>
  <c r="L641" i="22"/>
  <c r="K848" i="22"/>
  <c r="M1182" i="22"/>
  <c r="I689" i="22"/>
  <c r="L1141" i="22"/>
  <c r="K404" i="22"/>
  <c r="L879" i="22"/>
  <c r="I909" i="22"/>
  <c r="I800" i="22"/>
  <c r="J1189" i="22"/>
  <c r="I165" i="22"/>
  <c r="K799" i="22"/>
  <c r="J851" i="22"/>
  <c r="M354" i="22"/>
  <c r="M158" i="22"/>
  <c r="J744" i="22"/>
  <c r="K783" i="22"/>
  <c r="K986" i="22"/>
  <c r="I602" i="22"/>
  <c r="J205" i="22"/>
  <c r="J759" i="22"/>
  <c r="N249" i="22"/>
  <c r="N445" i="22"/>
  <c r="J750" i="22"/>
  <c r="M164" i="22"/>
  <c r="M905" i="22"/>
  <c r="N1170" i="22"/>
  <c r="N237" i="22"/>
  <c r="N930" i="22"/>
  <c r="L1174" i="22"/>
  <c r="L16" i="22"/>
  <c r="I1124" i="22"/>
  <c r="K269" i="22"/>
  <c r="K702" i="22"/>
  <c r="K695" i="22"/>
  <c r="J985" i="22"/>
  <c r="M36" i="22"/>
  <c r="J31" i="22"/>
  <c r="I409" i="22"/>
  <c r="K61" i="22"/>
  <c r="J1073" i="22"/>
  <c r="M996" i="22"/>
  <c r="E1507" i="22"/>
  <c r="M464" i="22"/>
  <c r="K620" i="22"/>
  <c r="M574" i="22"/>
  <c r="N1007" i="22"/>
  <c r="L1189" i="22"/>
  <c r="L1188" i="22"/>
  <c r="K828" i="22"/>
  <c r="I151" i="22"/>
  <c r="M1015" i="22"/>
  <c r="J176" i="22"/>
  <c r="K854" i="22"/>
  <c r="L768" i="22"/>
  <c r="M1142" i="22"/>
  <c r="K943" i="22"/>
  <c r="L1053" i="22"/>
  <c r="L423" i="22"/>
  <c r="J1168" i="22"/>
  <c r="I1074" i="22"/>
  <c r="I80" i="22"/>
  <c r="K704" i="22"/>
  <c r="J764" i="22"/>
  <c r="K145" i="22"/>
  <c r="L441" i="22"/>
  <c r="J839" i="22"/>
  <c r="L385" i="22"/>
  <c r="M360" i="22"/>
  <c r="N89" i="22"/>
  <c r="L897" i="22"/>
  <c r="M771" i="22"/>
  <c r="E1596" i="22"/>
  <c r="I375" i="22"/>
  <c r="L564" i="22"/>
  <c r="K1111" i="22"/>
  <c r="M235" i="22"/>
  <c r="N890" i="22"/>
  <c r="I455" i="22"/>
  <c r="L781" i="22"/>
  <c r="K454" i="22"/>
  <c r="I454" i="22"/>
  <c r="I332" i="22"/>
  <c r="I538" i="22"/>
  <c r="I452" i="22"/>
  <c r="M385" i="22"/>
  <c r="M663" i="22"/>
  <c r="J660" i="22"/>
  <c r="N1148" i="22"/>
  <c r="N401" i="22"/>
  <c r="L665" i="22"/>
  <c r="L599" i="22"/>
  <c r="K373" i="22"/>
  <c r="N234" i="22"/>
  <c r="M851" i="22"/>
  <c r="N557" i="22"/>
  <c r="M898" i="22"/>
  <c r="N897" i="22"/>
  <c r="L1198" i="22"/>
  <c r="L1144" i="22"/>
  <c r="N679" i="22"/>
  <c r="K870" i="22"/>
  <c r="J788" i="22"/>
  <c r="N865" i="22"/>
  <c r="K920" i="22"/>
  <c r="N83" i="22"/>
  <c r="L1128" i="22"/>
  <c r="I1182" i="22"/>
  <c r="N356" i="22"/>
  <c r="M736" i="22"/>
  <c r="J70" i="22"/>
  <c r="J913" i="22"/>
  <c r="I1167" i="22"/>
  <c r="E1734" i="22"/>
  <c r="N847" i="22"/>
  <c r="K864" i="22"/>
  <c r="M638" i="22"/>
  <c r="J308" i="22"/>
  <c r="L610" i="22"/>
  <c r="L338" i="22"/>
  <c r="I45" i="22"/>
  <c r="M414" i="22"/>
  <c r="J384" i="22"/>
  <c r="M465" i="22"/>
  <c r="K557" i="22"/>
  <c r="I744" i="22"/>
  <c r="M99" i="22"/>
  <c r="J117" i="22"/>
  <c r="K114" i="22"/>
  <c r="I954" i="22"/>
  <c r="M404" i="22"/>
  <c r="M447" i="22"/>
  <c r="L1180" i="22"/>
  <c r="K159" i="22"/>
  <c r="M51" i="22"/>
  <c r="I240" i="22"/>
  <c r="K1137" i="22"/>
  <c r="J358" i="22"/>
  <c r="I19" i="22"/>
  <c r="L706" i="22"/>
  <c r="K308" i="22"/>
  <c r="E1549" i="22"/>
  <c r="K867" i="22"/>
  <c r="K366" i="22"/>
  <c r="L861" i="22"/>
  <c r="K789" i="22"/>
  <c r="M418" i="22"/>
  <c r="N808" i="22"/>
  <c r="I1073" i="22"/>
  <c r="N522" i="22"/>
  <c r="J374" i="22"/>
  <c r="K750" i="22"/>
  <c r="K191" i="22"/>
  <c r="N691" i="22"/>
  <c r="L578" i="22"/>
  <c r="M256" i="22"/>
  <c r="K951" i="22"/>
  <c r="J825" i="22"/>
  <c r="I94" i="22"/>
  <c r="N907" i="22"/>
  <c r="L557" i="22"/>
  <c r="N621" i="22"/>
  <c r="L42" i="22"/>
  <c r="M121" i="22"/>
  <c r="I141" i="22"/>
  <c r="K1081" i="22"/>
  <c r="L388" i="22"/>
  <c r="J281" i="22"/>
  <c r="L580" i="22"/>
  <c r="K244" i="22"/>
  <c r="N702" i="22"/>
  <c r="N559" i="22"/>
  <c r="N1185" i="22"/>
  <c r="M295" i="22"/>
  <c r="M1158" i="22"/>
  <c r="I229" i="22"/>
  <c r="L1119" i="22"/>
  <c r="K1200" i="22"/>
  <c r="M20" i="22"/>
  <c r="L515" i="22"/>
  <c r="J562" i="22"/>
  <c r="M916" i="22"/>
  <c r="M283" i="22"/>
  <c r="K19" i="22"/>
  <c r="E1494" i="22"/>
  <c r="M926" i="22"/>
  <c r="K489" i="22"/>
  <c r="I727" i="22"/>
  <c r="J240" i="22"/>
  <c r="I381" i="22"/>
  <c r="N641" i="22"/>
  <c r="J886" i="22"/>
  <c r="L509" i="22"/>
  <c r="K1087" i="22"/>
  <c r="N195" i="22"/>
  <c r="J378" i="22"/>
  <c r="J413" i="22"/>
  <c r="N285" i="22"/>
  <c r="L35" i="22"/>
  <c r="L784" i="22"/>
  <c r="I921" i="22"/>
  <c r="N575" i="22"/>
  <c r="L573" i="22"/>
  <c r="L15" i="22"/>
  <c r="J136" i="22"/>
  <c r="I542" i="22"/>
  <c r="I966" i="22"/>
  <c r="M1155" i="22"/>
  <c r="N853" i="22"/>
  <c r="L1194" i="22"/>
  <c r="J812" i="22"/>
  <c r="J1155" i="22"/>
  <c r="M970" i="22"/>
  <c r="L440" i="22"/>
  <c r="L80" i="22"/>
  <c r="E1519" i="22"/>
  <c r="I512" i="22"/>
  <c r="L295" i="22"/>
  <c r="K991" i="22"/>
  <c r="J1134" i="22"/>
  <c r="I32" i="22"/>
  <c r="J544" i="22"/>
  <c r="I926" i="22"/>
  <c r="N209" i="22"/>
  <c r="J1139" i="22"/>
  <c r="K1101" i="22"/>
  <c r="K334" i="22"/>
  <c r="J101" i="22"/>
  <c r="N714" i="22"/>
  <c r="K298" i="22"/>
  <c r="M1069" i="22"/>
  <c r="K441" i="22"/>
  <c r="L1154" i="22"/>
  <c r="K562" i="22"/>
  <c r="I811" i="22"/>
  <c r="J131" i="22"/>
  <c r="J651" i="22"/>
  <c r="E1631" i="22"/>
  <c r="M731" i="22"/>
  <c r="I479" i="22"/>
  <c r="K281" i="22"/>
  <c r="M641" i="22"/>
  <c r="L1024" i="22"/>
  <c r="N199" i="22"/>
  <c r="M892" i="22"/>
  <c r="I514" i="22"/>
  <c r="K178" i="22"/>
  <c r="K613" i="22"/>
  <c r="I254" i="22"/>
  <c r="N459" i="22"/>
  <c r="N933" i="22"/>
  <c r="I307" i="22"/>
  <c r="N468" i="22"/>
  <c r="M1201" i="22"/>
  <c r="N304" i="22"/>
  <c r="J563" i="22"/>
  <c r="L946" i="22"/>
  <c r="I1126" i="22"/>
  <c r="M584" i="22"/>
  <c r="K593" i="22"/>
  <c r="I883" i="22"/>
  <c r="K956" i="22"/>
  <c r="J573" i="22"/>
  <c r="K752" i="22"/>
  <c r="M1125" i="22"/>
  <c r="I776" i="22"/>
  <c r="I440" i="22"/>
  <c r="K1199" i="22"/>
  <c r="J1004" i="22"/>
  <c r="K1159" i="22"/>
  <c r="J634" i="22"/>
  <c r="I335" i="22"/>
  <c r="K368" i="22"/>
  <c r="J348" i="22"/>
  <c r="J381" i="22"/>
  <c r="J677" i="22"/>
  <c r="L1162" i="22"/>
  <c r="L372" i="22"/>
  <c r="L771" i="22"/>
  <c r="N100" i="22"/>
  <c r="I879" i="22"/>
  <c r="M413" i="22"/>
  <c r="L1170" i="22"/>
  <c r="J42" i="22"/>
  <c r="L778" i="22"/>
  <c r="J540" i="22"/>
  <c r="I552" i="22"/>
  <c r="N140" i="22"/>
  <c r="I1196" i="22"/>
  <c r="L645" i="22"/>
  <c r="I468" i="22"/>
  <c r="L904" i="22"/>
  <c r="K1094" i="22"/>
  <c r="M247" i="22"/>
  <c r="I714" i="22"/>
  <c r="L763" i="22"/>
  <c r="E1359" i="22"/>
  <c r="K241" i="22"/>
  <c r="L191" i="22"/>
  <c r="J334" i="22"/>
  <c r="J1061" i="22"/>
  <c r="M322" i="22"/>
  <c r="J969" i="22"/>
  <c r="L380" i="22"/>
  <c r="M232" i="22"/>
  <c r="K997" i="22"/>
  <c r="J612" i="22"/>
  <c r="M869" i="22"/>
  <c r="M844" i="22"/>
  <c r="K1169" i="22"/>
  <c r="L192" i="22"/>
  <c r="M325" i="22"/>
  <c r="I827" i="22"/>
  <c r="K1153" i="22"/>
  <c r="M516" i="22"/>
  <c r="I924" i="22"/>
  <c r="K43" i="22"/>
  <c r="L67" i="22"/>
  <c r="L315" i="22"/>
  <c r="M337" i="22"/>
  <c r="N974" i="22"/>
  <c r="L157" i="22"/>
  <c r="L100" i="22"/>
  <c r="J895" i="22"/>
  <c r="N352" i="22"/>
  <c r="J304" i="22"/>
  <c r="J230" i="22"/>
  <c r="I697" i="22"/>
  <c r="K302" i="22"/>
  <c r="K913" i="22"/>
  <c r="K845" i="22"/>
  <c r="K1075" i="22"/>
  <c r="K840" i="22"/>
  <c r="I736" i="22"/>
  <c r="I655" i="22"/>
  <c r="L840" i="22"/>
  <c r="L494" i="22"/>
  <c r="I1006" i="22"/>
  <c r="M1018" i="22"/>
  <c r="L497" i="22"/>
  <c r="J27" i="22"/>
  <c r="I127" i="22"/>
  <c r="M893" i="22"/>
  <c r="I210" i="22"/>
  <c r="K561" i="22"/>
  <c r="N1113" i="22"/>
  <c r="E1293" i="22"/>
  <c r="M176" i="22"/>
  <c r="K67" i="22"/>
  <c r="N603" i="22"/>
  <c r="J1005" i="22"/>
  <c r="I230" i="22"/>
  <c r="L214" i="22"/>
  <c r="L254" i="22"/>
  <c r="K467" i="22"/>
  <c r="N792" i="22"/>
  <c r="M611" i="22"/>
  <c r="J1105" i="22"/>
  <c r="N1009" i="22"/>
  <c r="M648" i="22"/>
  <c r="I64" i="22"/>
  <c r="L105" i="22"/>
  <c r="I400" i="22"/>
  <c r="J843" i="22"/>
  <c r="I790" i="22"/>
  <c r="L819" i="22"/>
  <c r="L277" i="22"/>
  <c r="M840" i="22"/>
  <c r="I1034" i="22"/>
  <c r="L205" i="22"/>
  <c r="I296" i="22"/>
  <c r="K851" i="22"/>
  <c r="N952" i="22"/>
  <c r="M533" i="22"/>
  <c r="M1087" i="22"/>
  <c r="L736" i="22"/>
  <c r="L373" i="22"/>
  <c r="E1341" i="22"/>
  <c r="N830" i="22"/>
  <c r="J380" i="22"/>
  <c r="M519" i="22"/>
  <c r="M1200" i="22"/>
  <c r="M833" i="22"/>
  <c r="M834" i="22"/>
  <c r="K445" i="22"/>
  <c r="N450" i="22"/>
  <c r="L837" i="22"/>
  <c r="I274" i="22"/>
  <c r="J631" i="22"/>
  <c r="L829" i="22"/>
  <c r="K1174" i="22"/>
  <c r="J818" i="22"/>
  <c r="K782" i="22"/>
  <c r="M1038" i="22"/>
  <c r="L1059" i="22"/>
  <c r="K935" i="22"/>
  <c r="I611" i="22"/>
  <c r="N913" i="22"/>
  <c r="I960" i="22"/>
  <c r="L919" i="22"/>
  <c r="N145" i="22"/>
  <c r="M1067" i="22"/>
  <c r="K829" i="22"/>
  <c r="M134" i="22"/>
  <c r="J1113" i="22"/>
  <c r="I397" i="22"/>
  <c r="M473" i="22"/>
  <c r="J978" i="22"/>
  <c r="I516" i="22"/>
  <c r="L222" i="22"/>
  <c r="J218" i="22"/>
  <c r="N409" i="22"/>
  <c r="J593" i="22"/>
  <c r="M1002" i="22"/>
  <c r="I558" i="22"/>
  <c r="N1087" i="22"/>
  <c r="J624" i="22"/>
  <c r="L1084" i="22"/>
  <c r="M754" i="22"/>
  <c r="J337" i="22"/>
  <c r="M1124" i="22"/>
  <c r="I912" i="22"/>
  <c r="N953" i="22"/>
  <c r="I1132" i="22"/>
  <c r="J406" i="22"/>
  <c r="E1468" i="22"/>
  <c r="I58" i="22"/>
  <c r="K874" i="22"/>
  <c r="N90" i="22"/>
  <c r="L1176" i="22"/>
  <c r="M79" i="22"/>
  <c r="J373" i="22"/>
  <c r="J996" i="22"/>
  <c r="K188" i="22"/>
  <c r="K1011" i="22"/>
  <c r="I903" i="22"/>
  <c r="L973" i="22"/>
  <c r="J535" i="22"/>
  <c r="N263" i="22"/>
  <c r="K455" i="22"/>
  <c r="J607" i="22"/>
  <c r="I503" i="22"/>
  <c r="K578" i="22"/>
  <c r="N904" i="22"/>
  <c r="I1120" i="22"/>
  <c r="I1145" i="22"/>
  <c r="L431" i="22"/>
  <c r="E1557" i="22"/>
  <c r="L453" i="22"/>
  <c r="M597" i="22"/>
  <c r="I1003" i="22"/>
  <c r="I533" i="22"/>
  <c r="M421" i="22"/>
  <c r="N782" i="22"/>
  <c r="K443" i="22"/>
  <c r="L619" i="22"/>
  <c r="J23" i="22"/>
  <c r="L615" i="22"/>
  <c r="J1050" i="22"/>
  <c r="K877" i="22"/>
  <c r="M755" i="22"/>
  <c r="I39" i="22"/>
  <c r="I825" i="22"/>
  <c r="J47" i="22"/>
  <c r="I146" i="22"/>
  <c r="L302" i="22"/>
  <c r="N1111" i="22"/>
  <c r="J850" i="22"/>
  <c r="N1168" i="22"/>
  <c r="I1133" i="22"/>
  <c r="J686" i="22"/>
  <c r="J1149" i="22"/>
  <c r="L311" i="22"/>
  <c r="K1192" i="22"/>
  <c r="K719" i="22"/>
  <c r="J161" i="22"/>
  <c r="N423" i="22"/>
  <c r="M811" i="22"/>
  <c r="I1174" i="22"/>
  <c r="I725" i="22"/>
  <c r="N128" i="22"/>
  <c r="M689" i="22"/>
  <c r="K893" i="22"/>
  <c r="K808" i="22"/>
  <c r="J313" i="22"/>
  <c r="M810" i="22"/>
  <c r="M745" i="22"/>
  <c r="K78" i="22"/>
  <c r="I1039" i="22"/>
  <c r="I806" i="22"/>
  <c r="J328" i="22"/>
  <c r="E1302" i="22"/>
  <c r="L139" i="22"/>
  <c r="I1172" i="22"/>
  <c r="J893" i="22"/>
  <c r="L909" i="22"/>
  <c r="K387" i="22"/>
  <c r="E1585" i="22"/>
  <c r="L923" i="22"/>
  <c r="N161" i="22"/>
  <c r="K288" i="22"/>
  <c r="J885" i="22"/>
  <c r="L541" i="22"/>
  <c r="K1085" i="22"/>
  <c r="E1417" i="22"/>
  <c r="L996" i="22"/>
  <c r="K753" i="22"/>
  <c r="I653" i="22"/>
  <c r="I650" i="22"/>
  <c r="K747" i="22"/>
  <c r="M215" i="22"/>
  <c r="M964" i="22"/>
  <c r="L825" i="22"/>
  <c r="J91" i="22"/>
  <c r="J473" i="22"/>
  <c r="N647" i="22"/>
  <c r="J166" i="22"/>
  <c r="N972" i="22"/>
  <c r="K658" i="22"/>
  <c r="N1117" i="22"/>
  <c r="N67" i="22"/>
  <c r="K227" i="22"/>
  <c r="J556" i="22"/>
  <c r="M874" i="22"/>
  <c r="N910" i="22"/>
  <c r="I125" i="22"/>
  <c r="N893" i="22"/>
  <c r="I178" i="22"/>
  <c r="E1691" i="22"/>
  <c r="K1026" i="22"/>
  <c r="J557" i="22"/>
  <c r="I59" i="22"/>
  <c r="M27" i="22"/>
  <c r="L234" i="22"/>
  <c r="J1028" i="22"/>
  <c r="I305" i="22"/>
  <c r="L868" i="22"/>
  <c r="N1069" i="22"/>
  <c r="N568" i="22"/>
  <c r="L82" i="22"/>
  <c r="K100" i="22"/>
  <c r="I916" i="22"/>
  <c r="M534" i="22"/>
  <c r="I1065" i="22"/>
  <c r="K29" i="22"/>
  <c r="N548" i="22"/>
  <c r="E1566" i="22"/>
  <c r="I378" i="22"/>
  <c r="J891" i="22"/>
  <c r="N1075" i="22"/>
  <c r="I712" i="22"/>
  <c r="M78" i="22"/>
  <c r="I1055" i="22"/>
  <c r="E1748" i="22"/>
  <c r="I208" i="22"/>
  <c r="L488" i="22"/>
  <c r="L727" i="22"/>
  <c r="M343" i="22"/>
  <c r="L343" i="22"/>
  <c r="E1694" i="22"/>
  <c r="L1049" i="22"/>
  <c r="L510" i="22"/>
  <c r="N469" i="22"/>
  <c r="E1481" i="22"/>
  <c r="N395" i="22"/>
  <c r="E1460" i="22"/>
  <c r="J663" i="22"/>
  <c r="J551" i="22"/>
  <c r="K129" i="22"/>
  <c r="J695" i="22"/>
  <c r="L393" i="22"/>
  <c r="I861" i="22"/>
  <c r="L371" i="22"/>
  <c r="K28" i="22"/>
  <c r="L1152" i="22"/>
  <c r="M855" i="22"/>
  <c r="I1092" i="22"/>
  <c r="N540" i="22"/>
  <c r="L1031" i="22"/>
  <c r="J457" i="22"/>
  <c r="J1162" i="22"/>
  <c r="E1578" i="22"/>
  <c r="J711" i="22"/>
  <c r="L625" i="22"/>
  <c r="K324" i="22"/>
  <c r="L249" i="22"/>
  <c r="M226" i="22"/>
  <c r="N318" i="22"/>
  <c r="J467" i="22"/>
  <c r="N428" i="22"/>
  <c r="L451" i="22"/>
  <c r="J472" i="22"/>
  <c r="K411" i="22"/>
  <c r="I129" i="22"/>
  <c r="M285" i="22"/>
  <c r="K299" i="22"/>
  <c r="M69" i="22"/>
  <c r="J661" i="22"/>
  <c r="I597" i="22"/>
  <c r="N981" i="22"/>
  <c r="L117" i="22"/>
  <c r="M323" i="22"/>
  <c r="M82" i="22"/>
  <c r="N121" i="22"/>
  <c r="M734" i="22"/>
  <c r="J644" i="22"/>
  <c r="K643" i="22"/>
  <c r="L187" i="22"/>
  <c r="J151" i="22"/>
  <c r="J143" i="22"/>
  <c r="M228" i="22"/>
  <c r="L476" i="22"/>
  <c r="E1534" i="22"/>
  <c r="L568" i="22"/>
  <c r="L27" i="22"/>
  <c r="J173" i="22"/>
  <c r="K1039" i="22"/>
  <c r="J352" i="22"/>
  <c r="N396" i="22"/>
  <c r="K952" i="22"/>
  <c r="N798" i="22"/>
  <c r="J363" i="22"/>
  <c r="K517" i="22"/>
  <c r="M1016" i="22"/>
  <c r="N1152" i="22"/>
  <c r="L1086" i="22"/>
  <c r="M65" i="22"/>
  <c r="I362" i="22"/>
  <c r="L1192" i="22"/>
  <c r="N1144" i="22"/>
  <c r="K1116" i="22"/>
  <c r="L612" i="22"/>
  <c r="N313" i="22"/>
  <c r="I520" i="22"/>
  <c r="M1105" i="22"/>
  <c r="K39" i="22"/>
  <c r="I407" i="22"/>
  <c r="M578" i="22"/>
  <c r="N722" i="22"/>
  <c r="N322" i="22"/>
  <c r="L468" i="22"/>
  <c r="N439" i="22"/>
  <c r="M259" i="22"/>
  <c r="M109" i="22"/>
  <c r="J734" i="22"/>
  <c r="J813" i="22"/>
  <c r="K1082" i="22"/>
  <c r="K170" i="22"/>
  <c r="J353" i="22"/>
  <c r="N349" i="22"/>
  <c r="K254" i="22"/>
  <c r="M153" i="22"/>
  <c r="K236" i="22"/>
  <c r="M116" i="22"/>
  <c r="M854" i="22"/>
  <c r="N1130" i="22"/>
  <c r="N461" i="22"/>
  <c r="L851" i="22"/>
  <c r="J417" i="22"/>
  <c r="J1178" i="22"/>
  <c r="L390" i="22"/>
  <c r="I858" i="22"/>
  <c r="N1099" i="22"/>
  <c r="J1106" i="22"/>
  <c r="K606" i="22"/>
  <c r="N961" i="22"/>
  <c r="L57" i="22"/>
  <c r="L1190" i="22"/>
  <c r="K381" i="22"/>
  <c r="K660" i="22"/>
  <c r="I807" i="22"/>
  <c r="L810" i="22"/>
  <c r="K54" i="22"/>
  <c r="J890" i="22"/>
  <c r="K706" i="22"/>
  <c r="J369" i="22"/>
  <c r="K351" i="22"/>
  <c r="I1002" i="22"/>
  <c r="M802" i="22"/>
  <c r="K85" i="22"/>
  <c r="E1712" i="22"/>
  <c r="L282" i="22"/>
  <c r="L185" i="22"/>
  <c r="K203" i="22"/>
  <c r="N54" i="22"/>
  <c r="N908" i="22"/>
  <c r="I20" i="22"/>
  <c r="K442" i="22"/>
  <c r="L218" i="22"/>
  <c r="J431" i="22"/>
  <c r="K554" i="22"/>
  <c r="N1160" i="22"/>
  <c r="I908" i="22"/>
  <c r="J534" i="22"/>
  <c r="K95" i="22"/>
  <c r="K749" i="22"/>
  <c r="J499" i="22"/>
  <c r="L750" i="22"/>
  <c r="K837" i="22"/>
  <c r="I71" i="22"/>
  <c r="K1054" i="22"/>
  <c r="K917" i="22"/>
  <c r="M1060" i="22"/>
  <c r="I747" i="22"/>
  <c r="I189" i="22"/>
  <c r="J1166" i="22"/>
  <c r="J763" i="22"/>
  <c r="N506" i="22"/>
  <c r="J1077" i="22"/>
  <c r="M352" i="22"/>
  <c r="L1183" i="22"/>
  <c r="L859" i="22"/>
  <c r="M527" i="22"/>
  <c r="N698" i="22"/>
  <c r="N862" i="22"/>
  <c r="N547" i="22"/>
  <c r="K405" i="22"/>
  <c r="N136" i="22"/>
  <c r="K490" i="22"/>
  <c r="L320" i="22"/>
  <c r="J429" i="22"/>
  <c r="K37" i="22"/>
  <c r="I52" i="22"/>
  <c r="I937" i="22"/>
  <c r="I65" i="22"/>
  <c r="L513" i="22"/>
  <c r="K1102" i="22"/>
  <c r="J718" i="22"/>
  <c r="L935" i="22"/>
  <c r="K882" i="22"/>
  <c r="I1128" i="22"/>
  <c r="M141" i="22"/>
  <c r="K362" i="22"/>
  <c r="I1200" i="22"/>
  <c r="J671" i="22"/>
  <c r="L204" i="22"/>
  <c r="K103" i="22"/>
  <c r="J867" i="22"/>
  <c r="L226" i="22"/>
  <c r="I930" i="22"/>
  <c r="L782" i="22"/>
  <c r="M634" i="22"/>
  <c r="K398" i="22"/>
  <c r="J538" i="22"/>
  <c r="M568" i="22"/>
  <c r="L310" i="22"/>
  <c r="K173" i="22"/>
  <c r="M497" i="22"/>
  <c r="N201" i="22"/>
  <c r="K550" i="22"/>
  <c r="I889" i="22"/>
  <c r="I1130" i="22"/>
  <c r="K942" i="22"/>
  <c r="J549" i="22"/>
  <c r="N323" i="22"/>
  <c r="N372" i="22"/>
  <c r="L709" i="22"/>
  <c r="I683" i="22"/>
  <c r="L223" i="22"/>
  <c r="N803" i="22"/>
  <c r="M864" i="22"/>
  <c r="N477" i="22"/>
  <c r="N1146" i="22"/>
  <c r="M15" i="22"/>
  <c r="L350" i="22"/>
  <c r="K418" i="22"/>
  <c r="N491" i="22"/>
  <c r="L772" i="22"/>
  <c r="J692" i="22"/>
  <c r="N374" i="22"/>
  <c r="K364" i="22"/>
  <c r="M262" i="22"/>
  <c r="M252" i="22"/>
  <c r="J174" i="22"/>
  <c r="K1178" i="22"/>
  <c r="M583" i="22"/>
  <c r="K63" i="22"/>
  <c r="I1136" i="22"/>
  <c r="I1100" i="22"/>
  <c r="L733" i="22"/>
  <c r="K722" i="22"/>
  <c r="K1176" i="22"/>
  <c r="L980" i="22"/>
  <c r="I1044" i="22"/>
  <c r="N546" i="22"/>
  <c r="K941" i="22"/>
  <c r="N414" i="22"/>
  <c r="E1484" i="22"/>
  <c r="M524" i="22"/>
  <c r="M367" i="22"/>
  <c r="M96" i="22"/>
  <c r="L520" i="22"/>
  <c r="M852" i="22"/>
  <c r="L368" i="22"/>
  <c r="I963" i="22"/>
  <c r="M706" i="22"/>
  <c r="J221" i="22"/>
  <c r="I563" i="22"/>
  <c r="L948" i="22"/>
  <c r="K566" i="22"/>
  <c r="J900" i="22"/>
  <c r="I571" i="22"/>
  <c r="K563" i="22"/>
  <c r="I678" i="22"/>
  <c r="M812" i="22"/>
  <c r="I923" i="22"/>
  <c r="J527" i="22"/>
  <c r="J1204" i="22"/>
  <c r="E1391" i="22"/>
  <c r="N415" i="22"/>
  <c r="L620" i="22"/>
  <c r="L243" i="22"/>
  <c r="I271" i="22"/>
  <c r="N725" i="22"/>
  <c r="N1096" i="22"/>
  <c r="I607" i="22"/>
  <c r="L215" i="22"/>
  <c r="N327" i="22"/>
  <c r="L576" i="22"/>
  <c r="M1547" i="22"/>
  <c r="N39" i="22"/>
  <c r="M768" i="22"/>
  <c r="M518" i="22"/>
  <c r="E1595" i="22"/>
  <c r="I301" i="22"/>
  <c r="J1085" i="22"/>
  <c r="L704" i="22"/>
  <c r="I101" i="22"/>
  <c r="I1090" i="22"/>
  <c r="N760" i="22"/>
  <c r="K962" i="22"/>
  <c r="K904" i="22"/>
  <c r="L746" i="22"/>
  <c r="K1040" i="22"/>
  <c r="N46" i="22"/>
  <c r="L256" i="22"/>
  <c r="M757" i="22"/>
  <c r="N1092" i="22"/>
  <c r="I1114" i="22"/>
  <c r="I501" i="22"/>
  <c r="M999" i="22"/>
  <c r="J391" i="22"/>
  <c r="I711" i="22"/>
  <c r="M201" i="22"/>
  <c r="I463" i="22"/>
  <c r="I724" i="22"/>
  <c r="J371" i="22"/>
  <c r="L110" i="22"/>
  <c r="K175" i="22"/>
  <c r="N185" i="22"/>
  <c r="I475" i="22"/>
  <c r="M877" i="22"/>
  <c r="K1202" i="22"/>
  <c r="N517" i="22"/>
  <c r="L445" i="22"/>
  <c r="J1094" i="22"/>
  <c r="K1084" i="22"/>
  <c r="J76" i="22"/>
  <c r="J1054" i="22"/>
  <c r="L1165" i="22"/>
  <c r="I1149" i="22"/>
  <c r="L673" i="22"/>
  <c r="K826" i="22"/>
  <c r="M304" i="22"/>
  <c r="K737" i="22"/>
  <c r="N697" i="22"/>
  <c r="I244" i="22"/>
  <c r="K261" i="22"/>
  <c r="N836" i="22"/>
  <c r="I1009" i="22"/>
  <c r="M38" i="22"/>
  <c r="I686" i="22"/>
  <c r="I989" i="22"/>
  <c r="L995" i="22"/>
  <c r="N594" i="22"/>
  <c r="N470" i="22"/>
  <c r="L889" i="22"/>
  <c r="K513" i="22"/>
  <c r="N730" i="22"/>
  <c r="K167" i="22"/>
  <c r="I1045" i="22"/>
  <c r="J804" i="22"/>
  <c r="J234" i="22"/>
  <c r="K707" i="22"/>
  <c r="I480" i="22"/>
  <c r="M410" i="22"/>
  <c r="L361" i="22"/>
  <c r="J119" i="22"/>
  <c r="J679" i="22"/>
  <c r="K623" i="22"/>
  <c r="E1649" i="22"/>
  <c r="M469" i="22"/>
  <c r="L730" i="22"/>
  <c r="K52" i="22"/>
  <c r="K809" i="22"/>
  <c r="K615" i="22"/>
  <c r="I132" i="22"/>
  <c r="M368" i="22"/>
  <c r="L406" i="22"/>
  <c r="N1195" i="22"/>
  <c r="I672" i="22"/>
  <c r="I311" i="22"/>
  <c r="J515" i="22"/>
  <c r="N65" i="22"/>
  <c r="L329" i="22"/>
  <c r="N912" i="22"/>
  <c r="L449" i="22"/>
  <c r="J643" i="22"/>
  <c r="K435" i="22"/>
  <c r="I946" i="22"/>
  <c r="M1114" i="22"/>
  <c r="L949" i="22"/>
  <c r="I526" i="22"/>
  <c r="L1102" i="22"/>
  <c r="I284" i="22"/>
  <c r="L437" i="22"/>
  <c r="N887" i="22"/>
  <c r="I483" i="22"/>
  <c r="L1200" i="22"/>
  <c r="L300" i="22"/>
  <c r="K682" i="22"/>
  <c r="E1269" i="22"/>
  <c r="I816" i="22"/>
  <c r="K709" i="22"/>
  <c r="K1124" i="22"/>
  <c r="N1093" i="22"/>
  <c r="K543" i="22"/>
  <c r="M908" i="22"/>
  <c r="L912" i="22"/>
  <c r="E1732" i="22"/>
  <c r="M643" i="22"/>
  <c r="K304" i="22"/>
  <c r="J21" i="22"/>
  <c r="N683" i="22"/>
  <c r="I102" i="22"/>
  <c r="I957" i="22"/>
  <c r="J122" i="22"/>
  <c r="M440" i="22"/>
  <c r="K462" i="22"/>
  <c r="J990" i="22"/>
  <c r="I841" i="22"/>
  <c r="L710" i="22"/>
  <c r="K860" i="22"/>
  <c r="I1108" i="22"/>
  <c r="N845" i="22"/>
  <c r="L225" i="22"/>
  <c r="N208" i="22"/>
  <c r="K1041" i="22"/>
  <c r="L789" i="22"/>
  <c r="L46" i="22"/>
  <c r="J60" i="22"/>
  <c r="L523" i="22"/>
  <c r="N936" i="22"/>
  <c r="J263" i="22"/>
  <c r="N487" i="22"/>
  <c r="J860" i="22"/>
  <c r="M264" i="22"/>
  <c r="J733" i="22"/>
  <c r="J892" i="22"/>
  <c r="K1191" i="22"/>
  <c r="K1099" i="22"/>
  <c r="K337" i="22"/>
  <c r="E1528" i="22"/>
  <c r="K1122" i="22"/>
  <c r="I1086" i="22"/>
  <c r="J447" i="22"/>
  <c r="L242" i="22"/>
  <c r="J490" i="22"/>
  <c r="I964" i="22"/>
  <c r="M395" i="22"/>
  <c r="I282" i="22"/>
  <c r="N282" i="22"/>
  <c r="I74" i="22"/>
  <c r="N508" i="22"/>
  <c r="M900" i="22"/>
  <c r="M735" i="22"/>
  <c r="K533" i="22"/>
  <c r="J834" i="22"/>
  <c r="K635" i="22"/>
  <c r="E1400" i="22"/>
  <c r="M531" i="22"/>
  <c r="K1141" i="22"/>
  <c r="K180" i="22"/>
  <c r="M1010" i="22"/>
  <c r="J201" i="22"/>
  <c r="L486" i="22"/>
  <c r="L316" i="22"/>
  <c r="J516" i="22"/>
  <c r="I1184" i="22"/>
  <c r="I876" i="22"/>
  <c r="M536" i="22"/>
  <c r="I789" i="22"/>
  <c r="M1141" i="22"/>
  <c r="N265" i="22"/>
  <c r="M503" i="22"/>
  <c r="J1003" i="22"/>
  <c r="L522" i="22"/>
  <c r="I1036" i="22"/>
  <c r="M21" i="22"/>
  <c r="I302" i="22"/>
  <c r="N383" i="22"/>
  <c r="N754" i="22"/>
  <c r="M142" i="22"/>
  <c r="M575" i="22"/>
  <c r="J147" i="22"/>
  <c r="K1147" i="22"/>
  <c r="I1011" i="22"/>
  <c r="K427" i="22"/>
  <c r="J980" i="22"/>
  <c r="N1050" i="22"/>
  <c r="L444" i="22"/>
  <c r="K644" i="22"/>
  <c r="N789" i="22"/>
  <c r="J580" i="22"/>
  <c r="M1071" i="22"/>
  <c r="K934" i="22"/>
  <c r="K785" i="22"/>
  <c r="J1020" i="22"/>
  <c r="E1422" i="22"/>
  <c r="K810" i="22"/>
  <c r="L852" i="22"/>
  <c r="I913" i="22"/>
  <c r="E1641" i="22"/>
  <c r="I956" i="22"/>
  <c r="J955" i="22"/>
  <c r="N561" i="22"/>
  <c r="N1158" i="22"/>
  <c r="N175" i="22"/>
  <c r="N728" i="22"/>
  <c r="N1019" i="22"/>
  <c r="L933" i="22"/>
  <c r="N927" i="22"/>
  <c r="K923" i="22"/>
  <c r="M475" i="22"/>
  <c r="L180" i="22"/>
  <c r="I313" i="22"/>
  <c r="L741" i="22"/>
  <c r="I380" i="22"/>
  <c r="J1146" i="22"/>
  <c r="M552" i="22"/>
  <c r="N133" i="22"/>
  <c r="N298" i="22"/>
  <c r="L749" i="22"/>
  <c r="L896" i="22"/>
  <c r="K380" i="22"/>
  <c r="L460" i="22"/>
  <c r="M87" i="22"/>
  <c r="J387" i="22"/>
  <c r="N903" i="22"/>
  <c r="I169" i="22"/>
  <c r="K648" i="22"/>
  <c r="K1004" i="22"/>
  <c r="J601" i="22"/>
  <c r="K431" i="22"/>
  <c r="I308" i="22"/>
  <c r="N1061" i="22"/>
  <c r="L788" i="22"/>
  <c r="N378" i="22"/>
  <c r="L288" i="22"/>
  <c r="M1169" i="22"/>
  <c r="M967" i="22"/>
  <c r="J835" i="22"/>
  <c r="L587" i="22"/>
  <c r="M1187" i="22"/>
  <c r="K675" i="22"/>
  <c r="I833" i="22"/>
  <c r="K850" i="22"/>
  <c r="M577" i="22"/>
  <c r="J1114" i="22"/>
  <c r="J459" i="22"/>
  <c r="J492" i="22"/>
  <c r="K1080" i="22"/>
  <c r="N333" i="22"/>
  <c r="K559" i="22"/>
  <c r="L428" i="22"/>
  <c r="I320" i="22"/>
  <c r="N622" i="22"/>
  <c r="M349" i="22"/>
  <c r="M208" i="22"/>
  <c r="I238" i="22"/>
  <c r="L695" i="22"/>
  <c r="M1111" i="22"/>
  <c r="M794" i="22"/>
  <c r="M932" i="22"/>
  <c r="L1083" i="22"/>
  <c r="I847" i="22"/>
  <c r="M80" i="22"/>
  <c r="L809" i="22"/>
  <c r="N1049" i="22"/>
  <c r="J542" i="22"/>
  <c r="K41" i="22"/>
  <c r="L461" i="22"/>
  <c r="N785" i="22"/>
  <c r="I671" i="22"/>
  <c r="K580" i="22"/>
  <c r="L327" i="22"/>
  <c r="J1184" i="22"/>
  <c r="M298" i="22"/>
  <c r="M973" i="22"/>
  <c r="M713" i="22"/>
  <c r="N350" i="22"/>
  <c r="I1028" i="22"/>
  <c r="N290" i="22"/>
  <c r="N139" i="22"/>
  <c r="L905" i="22"/>
  <c r="I1087" i="22"/>
  <c r="N758" i="22"/>
  <c r="N598" i="22"/>
  <c r="E1526" i="22"/>
  <c r="E1399" i="22"/>
  <c r="M861" i="22"/>
  <c r="N1149" i="22"/>
  <c r="L618" i="22"/>
  <c r="I170" i="22"/>
  <c r="K161" i="22"/>
  <c r="K645" i="22"/>
  <c r="M616" i="22"/>
  <c r="I384" i="22"/>
  <c r="I385" i="22"/>
  <c r="I1070" i="22"/>
  <c r="K1013" i="22"/>
  <c r="M700" i="22"/>
  <c r="J179" i="22"/>
  <c r="J39" i="22"/>
  <c r="J1125" i="22"/>
  <c r="E1230" i="22"/>
  <c r="K270" i="22"/>
  <c r="E1525" i="22"/>
  <c r="J1169" i="22"/>
  <c r="L712" i="22"/>
  <c r="I848" i="22"/>
  <c r="M792" i="22"/>
  <c r="J392" i="22"/>
  <c r="N667" i="22"/>
  <c r="I704" i="22"/>
  <c r="E1633" i="22"/>
  <c r="M777" i="22"/>
  <c r="N687" i="22"/>
  <c r="L528" i="22"/>
  <c r="M780" i="22"/>
  <c r="N77" i="22"/>
  <c r="M446" i="22"/>
  <c r="L798" i="22"/>
  <c r="L881" i="22"/>
  <c r="L474" i="22"/>
  <c r="K653" i="22"/>
  <c r="I990" i="22"/>
  <c r="M341" i="22"/>
  <c r="J909" i="22"/>
  <c r="I555" i="22"/>
  <c r="K57" i="22"/>
  <c r="J947" i="22"/>
  <c r="J1024" i="22"/>
  <c r="L661" i="22"/>
  <c r="I329" i="22"/>
  <c r="I371" i="22"/>
  <c r="I760" i="22"/>
  <c r="M399" i="22"/>
  <c r="N795" i="22"/>
  <c r="J1187" i="22"/>
  <c r="E1313" i="22"/>
  <c r="I932" i="22"/>
  <c r="N25" i="22"/>
  <c r="L957" i="22"/>
  <c r="N231" i="22"/>
  <c r="L886" i="22"/>
  <c r="L566" i="22"/>
  <c r="E1355" i="22"/>
  <c r="L48" i="22"/>
  <c r="N1191" i="22"/>
  <c r="K987" i="22"/>
  <c r="J1192" i="22"/>
  <c r="L270" i="22"/>
  <c r="K397" i="22"/>
  <c r="M690" i="22"/>
  <c r="N117" i="22"/>
  <c r="M308" i="22"/>
  <c r="M609" i="22"/>
  <c r="K401" i="22"/>
  <c r="K421" i="22"/>
  <c r="K846" i="22"/>
  <c r="M1006" i="22"/>
  <c r="I21" i="22"/>
  <c r="J1026" i="22"/>
  <c r="N857" i="22"/>
  <c r="L1140" i="22"/>
  <c r="I786" i="22"/>
  <c r="M992" i="22"/>
  <c r="N293" i="22"/>
  <c r="J916" i="22"/>
  <c r="I971" i="22"/>
  <c r="J463" i="22"/>
  <c r="J854" i="22"/>
  <c r="L417" i="22"/>
  <c r="K793" i="22"/>
  <c r="L59" i="22"/>
  <c r="E1609" i="22"/>
  <c r="K186" i="22"/>
  <c r="L846" i="22"/>
  <c r="I877" i="22"/>
  <c r="M1024" i="22"/>
  <c r="L1204" i="22"/>
  <c r="J82" i="22"/>
  <c r="N289" i="22"/>
  <c r="I920" i="22"/>
  <c r="M128" i="22"/>
  <c r="N555" i="22"/>
  <c r="I1069" i="22"/>
  <c r="N28" i="22"/>
  <c r="L174" i="22"/>
  <c r="K525" i="22"/>
  <c r="J811" i="22"/>
  <c r="M486" i="22"/>
  <c r="L370" i="22"/>
  <c r="N99" i="22"/>
  <c r="I701" i="22"/>
  <c r="M114" i="22"/>
  <c r="L597" i="22"/>
  <c r="L776" i="22"/>
  <c r="J654" i="22"/>
  <c r="K883" i="22"/>
  <c r="M849" i="22"/>
  <c r="N699" i="22"/>
  <c r="N1125" i="22"/>
  <c r="M74" i="22"/>
  <c r="K898" i="22"/>
  <c r="K546" i="22"/>
  <c r="J946" i="22"/>
  <c r="I1171" i="22"/>
  <c r="M904" i="22"/>
  <c r="K657" i="22"/>
  <c r="K631" i="22"/>
  <c r="M585" i="22"/>
  <c r="K949" i="22"/>
  <c r="K739" i="22"/>
  <c r="M707" i="22"/>
  <c r="J383" i="22"/>
  <c r="L968" i="22"/>
  <c r="N1186" i="22"/>
  <c r="N80" i="22"/>
  <c r="L524" i="22"/>
  <c r="J153" i="22"/>
  <c r="J330" i="22"/>
  <c r="K207" i="22"/>
  <c r="J272" i="22"/>
  <c r="M102" i="22"/>
  <c r="K377" i="22"/>
  <c r="J1069" i="22"/>
  <c r="L812" i="22"/>
  <c r="J476" i="22"/>
  <c r="I1143" i="22"/>
  <c r="I225" i="22"/>
  <c r="M573" i="22"/>
  <c r="L220" i="22"/>
  <c r="M1046" i="22"/>
  <c r="I114" i="22"/>
  <c r="N793" i="22"/>
  <c r="K796" i="22"/>
  <c r="K642" i="22"/>
  <c r="L820" i="22"/>
  <c r="M182" i="22"/>
  <c r="J668" i="22"/>
  <c r="E1560" i="22"/>
  <c r="J195" i="22"/>
  <c r="L344" i="22"/>
  <c r="K552" i="22"/>
  <c r="K1017" i="22"/>
  <c r="E1516" i="22"/>
  <c r="K1128" i="22"/>
  <c r="I578" i="22"/>
  <c r="K721" i="22"/>
  <c r="I203" i="22"/>
  <c r="M658" i="22"/>
  <c r="I820" i="22"/>
  <c r="K736" i="22"/>
  <c r="K955" i="22"/>
  <c r="J646" i="22"/>
  <c r="K218" i="22"/>
  <c r="I218" i="22"/>
  <c r="E1670" i="22"/>
  <c r="J1056" i="22"/>
  <c r="M839" i="22"/>
  <c r="J167" i="22"/>
  <c r="M372" i="22"/>
  <c r="L945" i="22"/>
  <c r="M743" i="22"/>
  <c r="N502" i="22"/>
  <c r="J688" i="22"/>
  <c r="E1617" i="22"/>
  <c r="K529" i="22"/>
  <c r="K1098" i="22"/>
  <c r="K182" i="22"/>
  <c r="E1648" i="22"/>
  <c r="M140" i="22"/>
  <c r="M52" i="22"/>
  <c r="K340" i="22"/>
  <c r="K507" i="22"/>
  <c r="I233" i="22"/>
  <c r="J291" i="22"/>
  <c r="I437" i="22"/>
  <c r="N688" i="22"/>
  <c r="L1041" i="22"/>
  <c r="N429" i="22"/>
  <c r="L89" i="22"/>
  <c r="I445" i="22"/>
  <c r="M433" i="22"/>
  <c r="M837" i="22"/>
  <c r="M106" i="22"/>
  <c r="J630" i="22"/>
  <c r="K1127" i="22"/>
  <c r="N819" i="22"/>
  <c r="I598" i="22"/>
  <c r="N122" i="22"/>
  <c r="J554" i="22"/>
  <c r="J268" i="22"/>
  <c r="M786" i="22"/>
  <c r="E1679" i="22"/>
  <c r="M687" i="22"/>
  <c r="J957" i="22"/>
  <c r="N1089" i="22"/>
  <c r="M1014" i="22"/>
  <c r="I632" i="22"/>
  <c r="M204" i="22"/>
  <c r="M935" i="22"/>
  <c r="L252" i="22"/>
  <c r="K450" i="22"/>
  <c r="M429" i="22"/>
  <c r="L190" i="22"/>
  <c r="K106" i="22"/>
  <c r="E1306" i="22"/>
  <c r="I519" i="22"/>
  <c r="L828" i="22"/>
  <c r="K600" i="22"/>
  <c r="L434" i="22"/>
  <c r="N1004" i="22"/>
  <c r="L50" i="22"/>
  <c r="E1491" i="22"/>
  <c r="K896" i="22"/>
  <c r="M500" i="22"/>
  <c r="M265" i="22"/>
  <c r="L1022" i="22"/>
  <c r="L872" i="22"/>
  <c r="N521" i="22"/>
  <c r="L463" i="22"/>
  <c r="N1120" i="22"/>
  <c r="L1062" i="22"/>
  <c r="L183" i="22"/>
  <c r="E1551" i="22"/>
  <c r="N310" i="22"/>
  <c r="L427" i="22"/>
  <c r="I314" i="22"/>
  <c r="J274" i="22"/>
  <c r="I86" i="22"/>
  <c r="M35" i="22"/>
  <c r="I981" i="22"/>
  <c r="K438" i="22"/>
  <c r="L51" i="22"/>
  <c r="I758" i="22"/>
  <c r="I224" i="22"/>
  <c r="K1196" i="22"/>
  <c r="J420" i="22"/>
  <c r="J757" i="22"/>
  <c r="N973" i="22"/>
  <c r="E1389" i="22"/>
  <c r="L716" i="22"/>
  <c r="I1164" i="22"/>
  <c r="I821" i="22"/>
  <c r="K1136" i="22"/>
  <c r="M872" i="22"/>
  <c r="K639" i="22"/>
  <c r="I220" i="22"/>
  <c r="J436" i="22"/>
  <c r="J451" i="22"/>
  <c r="M358" i="22"/>
  <c r="I260" i="22"/>
  <c r="N860" i="22"/>
  <c r="M1037" i="22"/>
  <c r="I270" i="22"/>
  <c r="J691" i="22"/>
  <c r="M1059" i="22"/>
  <c r="N1013" i="22"/>
  <c r="M405" i="22"/>
  <c r="L141" i="22"/>
  <c r="L318" i="22"/>
  <c r="N390" i="22"/>
  <c r="E1493" i="22"/>
  <c r="M160" i="22"/>
  <c r="M917" i="22"/>
  <c r="M122" i="22"/>
  <c r="K1091" i="22"/>
  <c r="M89" i="22"/>
  <c r="K538" i="22"/>
  <c r="L920" i="22"/>
  <c r="N497" i="22"/>
  <c r="J303" i="22"/>
  <c r="N757" i="22"/>
  <c r="J745" i="22"/>
  <c r="M983" i="22"/>
  <c r="K1109" i="22"/>
  <c r="L783" i="22"/>
  <c r="I562" i="22"/>
  <c r="I241" i="22"/>
  <c r="M604" i="22"/>
  <c r="N78" i="22"/>
  <c r="N251" i="22"/>
  <c r="N608" i="22"/>
  <c r="N640" i="22"/>
  <c r="M364" i="22"/>
  <c r="K243" i="22"/>
  <c r="E1686" i="22"/>
  <c r="K172" i="22"/>
  <c r="J771" i="22"/>
  <c r="L853" i="22"/>
  <c r="K1096" i="22"/>
  <c r="J63" i="22"/>
  <c r="K117" i="22"/>
  <c r="N917" i="22"/>
  <c r="K485" i="22"/>
  <c r="K728" i="22"/>
  <c r="J144" i="22"/>
  <c r="N1136" i="22"/>
  <c r="M131" i="22"/>
  <c r="N525" i="22"/>
  <c r="J148" i="22"/>
  <c r="K712" i="22"/>
  <c r="E1564" i="22"/>
  <c r="J821" i="22"/>
  <c r="N625" i="22"/>
  <c r="N809" i="22"/>
  <c r="M1091" i="22"/>
  <c r="J252" i="22"/>
  <c r="L1016" i="22"/>
  <c r="I535" i="22"/>
  <c r="E1645" i="22"/>
  <c r="I174" i="22"/>
  <c r="L448" i="22"/>
  <c r="L794" i="22"/>
  <c r="M515" i="22"/>
  <c r="M494" i="22"/>
  <c r="N1122" i="22"/>
  <c r="J973" i="22"/>
  <c r="J448" i="22"/>
  <c r="I679" i="22"/>
  <c r="L514" i="22"/>
  <c r="L831" i="22"/>
  <c r="J584" i="22"/>
  <c r="K886" i="22"/>
  <c r="I343" i="22"/>
  <c r="N839" i="22"/>
  <c r="I579" i="22"/>
  <c r="J566" i="22"/>
  <c r="K430" i="22"/>
  <c r="L982" i="22"/>
  <c r="N433" i="22"/>
  <c r="I460" i="22"/>
  <c r="I851" i="22"/>
  <c r="N188" i="22"/>
  <c r="J500" i="22"/>
  <c r="N709" i="22"/>
  <c r="K772" i="22"/>
  <c r="N922" i="22"/>
  <c r="N454" i="22"/>
  <c r="L492" i="22"/>
  <c r="J292" i="22"/>
  <c r="K932" i="22"/>
  <c r="K610" i="22"/>
  <c r="J206" i="22"/>
  <c r="J121" i="22"/>
  <c r="J284" i="22"/>
  <c r="M914" i="22"/>
  <c r="N296" i="22"/>
  <c r="M670" i="22"/>
  <c r="N553" i="22"/>
  <c r="N585" i="22"/>
  <c r="I336" i="22"/>
  <c r="K906" i="22"/>
  <c r="N518" i="22"/>
  <c r="K148" i="22"/>
  <c r="I804" i="22"/>
  <c r="N200" i="22"/>
  <c r="J1158" i="22"/>
  <c r="I264" i="22"/>
  <c r="K791" i="22"/>
  <c r="L201" i="22"/>
  <c r="L325" i="22"/>
  <c r="I766" i="22"/>
  <c r="I286" i="22"/>
  <c r="M1062" i="22"/>
  <c r="N926" i="22"/>
  <c r="M64" i="22"/>
  <c r="N779" i="22"/>
  <c r="I823" i="22"/>
  <c r="J591" i="22"/>
  <c r="J354" i="22"/>
  <c r="I88" i="22"/>
  <c r="J722" i="22"/>
  <c r="I166" i="22"/>
  <c r="N108" i="22"/>
  <c r="I614" i="22"/>
  <c r="K1036" i="22"/>
  <c r="J150" i="22"/>
  <c r="N1026" i="22"/>
  <c r="L1099" i="22"/>
  <c r="J989" i="22"/>
  <c r="M223" i="22"/>
  <c r="I1042" i="22"/>
  <c r="E1707" i="22"/>
  <c r="L811" i="22"/>
  <c r="M238" i="22"/>
  <c r="I887" i="22"/>
  <c r="M1181" i="22"/>
  <c r="N580" i="22"/>
  <c r="M620" i="22"/>
  <c r="M90" i="22"/>
  <c r="L435" i="22"/>
  <c r="K1061" i="22"/>
  <c r="N235" i="22"/>
  <c r="J231" i="22"/>
  <c r="L145" i="22"/>
  <c r="M788" i="22"/>
  <c r="L795" i="22"/>
  <c r="M31" i="22"/>
  <c r="K516" i="22"/>
  <c r="J626" i="22"/>
  <c r="L507" i="22"/>
  <c r="L381" i="22"/>
  <c r="J356" i="22"/>
  <c r="N267" i="22"/>
  <c r="K981" i="22"/>
  <c r="K1185" i="22"/>
  <c r="N243" i="22"/>
  <c r="M248" i="22"/>
  <c r="L392" i="22"/>
  <c r="L500" i="22"/>
  <c r="M907" i="22"/>
  <c r="K121" i="22"/>
  <c r="I299" i="22"/>
  <c r="K527" i="22"/>
  <c r="I294" i="22"/>
  <c r="I154" i="22"/>
  <c r="E1589" i="22"/>
  <c r="I162" i="22"/>
  <c r="L85" i="22"/>
  <c r="I38" i="22"/>
  <c r="L759" i="22"/>
  <c r="N252" i="22"/>
  <c r="I43" i="22"/>
  <c r="N56" i="22"/>
  <c r="L1097" i="22"/>
  <c r="L944" i="22"/>
  <c r="N1042" i="22"/>
  <c r="I303" i="22"/>
  <c r="K787" i="22"/>
  <c r="K1165" i="22"/>
  <c r="I980" i="22"/>
  <c r="L609" i="22"/>
  <c r="K590" i="22"/>
  <c r="N353" i="22"/>
  <c r="E1288" i="22"/>
  <c r="K574" i="22"/>
  <c r="I275" i="22"/>
  <c r="M1115" i="22"/>
  <c r="E1654" i="22"/>
  <c r="N463" i="22"/>
  <c r="M471" i="22"/>
  <c r="K740" i="22"/>
  <c r="M398" i="22"/>
  <c r="M253" i="22"/>
  <c r="K482" i="22"/>
  <c r="N935" i="22"/>
  <c r="N1081" i="22"/>
  <c r="M1089" i="22"/>
  <c r="M97" i="22"/>
  <c r="N1008" i="22"/>
  <c r="L124" i="22"/>
  <c r="K560" i="22"/>
  <c r="E1211" i="22"/>
  <c r="L651" i="22"/>
  <c r="L900" i="22"/>
  <c r="L604" i="22"/>
  <c r="N612" i="22"/>
  <c r="I243" i="22"/>
  <c r="N740" i="22"/>
  <c r="N1139" i="22"/>
  <c r="J1132" i="22"/>
  <c r="N992" i="22"/>
  <c r="K165" i="22"/>
  <c r="N239" i="22"/>
  <c r="J1152" i="22"/>
  <c r="N38" i="22"/>
  <c r="J1012" i="22"/>
  <c r="J202" i="22"/>
  <c r="J414" i="22"/>
  <c r="L981" i="22"/>
  <c r="I347" i="22"/>
  <c r="J132" i="22"/>
  <c r="K588" i="22"/>
  <c r="N150" i="22"/>
  <c r="I749" i="22"/>
  <c r="I1071" i="22"/>
  <c r="N351" i="22"/>
  <c r="K157" i="22"/>
  <c r="I1095" i="22"/>
  <c r="I389" i="22"/>
  <c r="J888" i="22"/>
  <c r="L679" i="22"/>
  <c r="N1073" i="22"/>
  <c r="M382" i="22"/>
  <c r="K452" i="22"/>
  <c r="J998" i="22"/>
  <c r="M975" i="22"/>
  <c r="J613" i="22"/>
  <c r="K108" i="22"/>
  <c r="J332" i="22"/>
  <c r="M479" i="22"/>
  <c r="M1165" i="22"/>
  <c r="K505" i="22"/>
  <c r="J1058" i="22"/>
  <c r="J214" i="22"/>
  <c r="J870" i="22"/>
  <c r="N197" i="22"/>
  <c r="N442" i="22"/>
  <c r="M672" i="22"/>
  <c r="M725" i="22"/>
  <c r="L985" i="22"/>
  <c r="M53" i="22"/>
  <c r="M312" i="22"/>
  <c r="K102" i="22"/>
  <c r="I969" i="22"/>
  <c r="J94" i="22"/>
  <c r="I987" i="22"/>
  <c r="J133" i="22"/>
  <c r="K238" i="22"/>
  <c r="M751" i="22"/>
  <c r="N162" i="22"/>
  <c r="I949" i="22"/>
  <c r="K306" i="22"/>
  <c r="K119" i="22"/>
  <c r="L26" i="22"/>
  <c r="I1153" i="22"/>
  <c r="M94" i="22"/>
  <c r="L112" i="22"/>
  <c r="I814" i="22"/>
  <c r="K767" i="22"/>
  <c r="N999" i="22"/>
  <c r="J163" i="22"/>
  <c r="K204" i="22"/>
  <c r="J862" i="22"/>
  <c r="M301" i="22"/>
  <c r="I1146" i="22"/>
  <c r="I15" i="22"/>
  <c r="M70" i="22"/>
  <c r="L538" i="22"/>
  <c r="N332" i="22"/>
  <c r="I959" i="22"/>
  <c r="N221" i="22"/>
  <c r="K872" i="22"/>
  <c r="J749" i="22"/>
  <c r="N205" i="22"/>
  <c r="K493" i="22"/>
  <c r="N31" i="22"/>
  <c r="L762" i="22"/>
  <c r="M628" i="22"/>
  <c r="E1608" i="22"/>
  <c r="M481" i="22"/>
  <c r="K147" i="22"/>
  <c r="M1103" i="22"/>
  <c r="E1663" i="22"/>
  <c r="I257" i="22"/>
  <c r="I537" i="22"/>
  <c r="I1077" i="22"/>
  <c r="K925" i="22"/>
  <c r="K575" i="22"/>
  <c r="L1012" i="22"/>
  <c r="L401" i="22"/>
  <c r="J180" i="22"/>
  <c r="J966" i="22"/>
  <c r="L1113" i="22"/>
  <c r="N283" i="22"/>
  <c r="M1173" i="22"/>
  <c r="I1047" i="22"/>
  <c r="L1000" i="22"/>
  <c r="N1118" i="22"/>
  <c r="K1188" i="22"/>
  <c r="N141" i="22"/>
  <c r="N382" i="22"/>
  <c r="N413" i="22"/>
  <c r="E1669" i="22"/>
  <c r="N101" i="22"/>
  <c r="L1125" i="22"/>
  <c r="K515" i="22"/>
  <c r="L644" i="22"/>
  <c r="I1033" i="22"/>
  <c r="M863" i="22"/>
  <c r="I835" i="22"/>
  <c r="L943" i="22"/>
  <c r="N112" i="22"/>
  <c r="N164" i="22"/>
  <c r="I1195" i="22"/>
  <c r="J56" i="22"/>
  <c r="L740" i="22"/>
  <c r="E1463" i="22"/>
  <c r="E1327" i="22"/>
  <c r="M1064" i="22"/>
  <c r="J1173" i="22"/>
  <c r="N987" i="22"/>
  <c r="N1010" i="22"/>
  <c r="M300" i="22"/>
  <c r="M93" i="22"/>
  <c r="K621" i="22"/>
  <c r="J696" i="22"/>
  <c r="K1100" i="22"/>
  <c r="I108" i="22"/>
  <c r="E1518" i="22"/>
  <c r="M424" i="22"/>
  <c r="N1055" i="22"/>
  <c r="N861" i="22"/>
  <c r="I156" i="22"/>
  <c r="M931" i="22"/>
  <c r="J87" i="22"/>
  <c r="L833" i="22"/>
  <c r="J883" i="22"/>
  <c r="I687" i="22"/>
  <c r="L588" i="22"/>
  <c r="E1488" i="22"/>
  <c r="M288" i="22"/>
  <c r="L308" i="22"/>
  <c r="N157" i="22"/>
  <c r="L386" i="22"/>
  <c r="J868" i="22"/>
  <c r="J498" i="22"/>
  <c r="I1040" i="22"/>
  <c r="J326" i="22"/>
  <c r="N496" i="22"/>
  <c r="J685" i="22"/>
  <c r="N472" i="22"/>
  <c r="L1118" i="22"/>
  <c r="J995" i="22"/>
  <c r="J742" i="22"/>
  <c r="M619" i="22"/>
  <c r="N976" i="22"/>
  <c r="M823" i="22"/>
  <c r="N21" i="22"/>
  <c r="N858" i="22"/>
  <c r="K878" i="22"/>
  <c r="J107" i="22"/>
  <c r="J1013" i="22"/>
  <c r="E1322" i="22"/>
  <c r="N542" i="22"/>
  <c r="K120" i="22"/>
  <c r="E1682" i="22"/>
  <c r="M947" i="22"/>
  <c r="K1139" i="22"/>
  <c r="M554" i="22"/>
  <c r="L818" i="22"/>
  <c r="J633" i="22"/>
  <c r="N229" i="22"/>
  <c r="I1043" i="22"/>
  <c r="K402" i="22"/>
  <c r="N386" i="22"/>
  <c r="L359" i="22"/>
  <c r="L793" i="22"/>
  <c r="N578" i="22"/>
  <c r="N751" i="22"/>
  <c r="K51" i="22"/>
  <c r="N663" i="22"/>
  <c r="J636" i="22"/>
  <c r="K1067" i="22"/>
  <c r="N287" i="22"/>
  <c r="I1057" i="22"/>
  <c r="E1319" i="22"/>
  <c r="N1162" i="22"/>
  <c r="N801" i="22"/>
  <c r="J1016" i="22"/>
  <c r="K1108" i="22"/>
  <c r="L1046" i="22"/>
  <c r="L457" i="22"/>
  <c r="I829" i="22"/>
  <c r="K502" i="22"/>
  <c r="I122" i="22"/>
  <c r="I982" i="22"/>
  <c r="I1107" i="22"/>
  <c r="K939" i="22"/>
  <c r="M790" i="22"/>
  <c r="N593" i="22"/>
  <c r="I239" i="22"/>
  <c r="I228" i="22"/>
  <c r="J462" i="22"/>
  <c r="K579" i="22"/>
  <c r="J24" i="22"/>
  <c r="I854" i="22"/>
  <c r="J581" i="22"/>
  <c r="N82" i="22"/>
  <c r="I509" i="22"/>
  <c r="K135" i="22"/>
  <c r="L876" i="22"/>
  <c r="I310" i="22"/>
  <c r="I402" i="22"/>
  <c r="L137" i="22"/>
  <c r="M567" i="22"/>
  <c r="J524" i="22"/>
  <c r="I1031" i="22"/>
  <c r="M1164" i="22"/>
  <c r="K325" i="22"/>
  <c r="M83" i="22"/>
  <c r="K523" i="22"/>
  <c r="N280" i="22"/>
  <c r="J773" i="22"/>
  <c r="N630" i="22"/>
  <c r="I429" i="22"/>
  <c r="J307" i="22"/>
  <c r="L129" i="22"/>
  <c r="L635" i="22"/>
  <c r="J1008" i="22"/>
  <c r="K518" i="22"/>
  <c r="N33" i="22"/>
  <c r="K818" i="22"/>
  <c r="N198" i="22"/>
  <c r="J80" i="22"/>
  <c r="L777" i="22"/>
  <c r="J664" i="22"/>
  <c r="L873" i="22"/>
  <c r="N771" i="22"/>
  <c r="J111" i="22"/>
  <c r="M1049" i="22"/>
  <c r="J905" i="22"/>
  <c r="I466" i="22"/>
  <c r="I972" i="22"/>
  <c r="M508" i="22"/>
  <c r="E1262" i="22"/>
  <c r="J650" i="22"/>
  <c r="K741" i="22"/>
  <c r="J831" i="22"/>
  <c r="N61" i="22"/>
  <c r="E1410" i="22"/>
  <c r="I719" i="22"/>
  <c r="M249" i="22"/>
  <c r="J954" i="22"/>
  <c r="J253" i="22"/>
  <c r="E1431" i="22"/>
  <c r="J603" i="22"/>
  <c r="I802" i="22"/>
  <c r="E1373" i="22"/>
  <c r="J746" i="22"/>
  <c r="N1167" i="22"/>
  <c r="N316" i="22"/>
  <c r="N106" i="22"/>
  <c r="E1323" i="22"/>
  <c r="K897" i="22"/>
  <c r="L547" i="22"/>
  <c r="J181" i="22"/>
  <c r="M795" i="22"/>
  <c r="E1657" i="22"/>
  <c r="I478" i="22"/>
  <c r="I358" i="22"/>
  <c r="J242" i="22"/>
  <c r="N941" i="22"/>
  <c r="M1152" i="22"/>
  <c r="L988" i="22"/>
  <c r="L1117" i="22"/>
  <c r="N79" i="22"/>
  <c r="E1646" i="22"/>
  <c r="M315" i="22"/>
  <c r="N260" i="22"/>
  <c r="M826" i="22"/>
  <c r="K303" i="22"/>
  <c r="K754" i="22"/>
  <c r="N906" i="22"/>
  <c r="N134" i="22"/>
  <c r="K276" i="22"/>
  <c r="J1023" i="22"/>
  <c r="L151" i="22"/>
  <c r="M1088" i="22"/>
  <c r="K969" i="22"/>
  <c r="I161" i="22"/>
  <c r="K1073" i="22"/>
  <c r="N874" i="22"/>
  <c r="J964" i="22"/>
  <c r="L175" i="22"/>
  <c r="M139" i="22"/>
  <c r="L731" i="22"/>
  <c r="N482" i="22"/>
  <c r="N178" i="22"/>
  <c r="L499" i="22"/>
  <c r="I606" i="22"/>
  <c r="I185" i="22"/>
  <c r="I682" i="22"/>
  <c r="L854" i="22"/>
  <c r="K802" i="22"/>
  <c r="L148" i="22"/>
  <c r="M491" i="22"/>
  <c r="J196" i="22"/>
  <c r="M850" i="22"/>
  <c r="M59" i="22"/>
  <c r="K1189" i="22"/>
  <c r="L45" i="22"/>
  <c r="I183" i="22"/>
  <c r="K718" i="22"/>
  <c r="K328" i="22"/>
  <c r="J832" i="22"/>
  <c r="M890" i="22"/>
  <c r="L159" i="22"/>
  <c r="M1118" i="22"/>
  <c r="M23" i="22"/>
  <c r="K807" i="22"/>
  <c r="M1110" i="22"/>
  <c r="J346" i="22"/>
  <c r="N312" i="22"/>
  <c r="L303" i="22"/>
  <c r="I610" i="22"/>
  <c r="M496" i="22"/>
  <c r="I1079" i="22"/>
  <c r="I451" i="22"/>
  <c r="E1729" i="22"/>
  <c r="K586" i="22"/>
  <c r="N261" i="22"/>
  <c r="K1201" i="22"/>
  <c r="I488" i="22"/>
  <c r="N741" i="22"/>
  <c r="J904" i="22"/>
  <c r="I544" i="22"/>
  <c r="J1126" i="22"/>
  <c r="N734" i="22"/>
  <c r="E1336" i="22"/>
  <c r="M1133" i="22"/>
  <c r="L1187" i="22"/>
  <c r="J504" i="22"/>
  <c r="K314" i="22"/>
  <c r="I500" i="22"/>
  <c r="I640" i="22"/>
  <c r="K477" i="22"/>
  <c r="L527" i="22"/>
  <c r="K210" i="22"/>
  <c r="I729" i="22"/>
  <c r="I119" i="22"/>
  <c r="E1321" i="22"/>
  <c r="I750" i="22"/>
  <c r="K585" i="22"/>
  <c r="N94" i="22"/>
  <c r="M209" i="22"/>
  <c r="E1487" i="22"/>
  <c r="L77" i="22"/>
  <c r="J963" i="22"/>
  <c r="L594" i="22"/>
  <c r="J767" i="22"/>
  <c r="K75" i="22"/>
  <c r="N969" i="22"/>
  <c r="N62" i="22"/>
  <c r="J1191" i="22"/>
  <c r="I318" i="22"/>
  <c r="L1035" i="22"/>
  <c r="K693" i="22"/>
  <c r="J46" i="22"/>
  <c r="N891" i="22"/>
  <c r="K15" i="22"/>
  <c r="I346" i="22"/>
  <c r="I67" i="22"/>
  <c r="J698" i="22"/>
  <c r="I872" i="22"/>
  <c r="K539" i="22"/>
  <c r="E1561" i="22"/>
  <c r="K47" i="22"/>
  <c r="N1024" i="22"/>
  <c r="J717" i="22"/>
  <c r="J902" i="22"/>
  <c r="J576" i="22"/>
  <c r="N967" i="22"/>
  <c r="N50" i="22"/>
  <c r="J310" i="22"/>
  <c r="J949" i="22"/>
  <c r="E1367" i="22"/>
  <c r="J772" i="22"/>
  <c r="J658" i="22"/>
  <c r="M459" i="22"/>
  <c r="N994" i="22"/>
  <c r="N1128" i="22"/>
  <c r="L921" i="22"/>
  <c r="K1076" i="22"/>
  <c r="I788" i="22"/>
  <c r="L481" i="22"/>
  <c r="K425" i="22"/>
  <c r="M880" i="22"/>
  <c r="M370" i="22"/>
  <c r="I1012" i="22"/>
  <c r="I1186" i="22"/>
  <c r="N881" i="22"/>
  <c r="M412" i="22"/>
  <c r="I684" i="22"/>
  <c r="K453" i="22"/>
  <c r="N194" i="22"/>
  <c r="J38" i="22"/>
  <c r="E1477" i="22"/>
  <c r="N17" i="22"/>
  <c r="M544" i="22"/>
  <c r="I529" i="22"/>
  <c r="N514" i="22"/>
  <c r="M200" i="22"/>
  <c r="N1015" i="22"/>
  <c r="L863" i="22"/>
  <c r="N1101" i="22"/>
  <c r="M769" i="22"/>
  <c r="J1185" i="22"/>
  <c r="L92" i="22"/>
  <c r="K296" i="22"/>
  <c r="J595" i="22"/>
  <c r="L459" i="22"/>
  <c r="K519" i="22"/>
  <c r="M1097" i="22"/>
  <c r="I159" i="22"/>
  <c r="I696" i="22"/>
  <c r="N566" i="22"/>
  <c r="E1442" i="22"/>
  <c r="I135" i="22"/>
  <c r="N787" i="22"/>
  <c r="N36" i="22"/>
  <c r="I860" i="22"/>
  <c r="L674" i="22"/>
  <c r="L47" i="22"/>
  <c r="L560" i="22"/>
  <c r="J468" i="22"/>
  <c r="L827" i="22"/>
  <c r="K915" i="22"/>
  <c r="J1111" i="22"/>
  <c r="K1162" i="22"/>
  <c r="N1072" i="22"/>
  <c r="N210" i="22"/>
  <c r="I223" i="22"/>
  <c r="M961" i="22"/>
  <c r="I1162" i="22"/>
  <c r="K378" i="22"/>
  <c r="N307" i="22"/>
  <c r="K179" i="22"/>
  <c r="J574" i="22"/>
  <c r="N894" i="22"/>
  <c r="L36" i="22"/>
  <c r="L656" i="22"/>
  <c r="J712" i="22"/>
  <c r="I201" i="22"/>
  <c r="L464" i="22"/>
  <c r="I164" i="22"/>
  <c r="K162" i="22"/>
  <c r="I1038" i="22"/>
  <c r="L319" i="22"/>
  <c r="I886" i="22"/>
  <c r="N842" i="22"/>
  <c r="J45" i="22"/>
  <c r="I524" i="22"/>
  <c r="I317" i="22"/>
  <c r="M306" i="22"/>
  <c r="N102" i="22"/>
  <c r="E1267" i="22"/>
  <c r="N69" i="22"/>
  <c r="E1379" i="22"/>
  <c r="L1023" i="22"/>
  <c r="K965" i="22"/>
  <c r="I163" i="22"/>
  <c r="I173" i="22"/>
  <c r="K927" i="22"/>
  <c r="M386" i="22"/>
  <c r="E1644" i="22"/>
  <c r="M718" i="22"/>
  <c r="J1063" i="22"/>
  <c r="N92" i="22"/>
  <c r="I627" i="22"/>
  <c r="K150" i="22"/>
  <c r="N230" i="22"/>
  <c r="N1037" i="22"/>
  <c r="N59" i="22"/>
  <c r="I997" i="22"/>
  <c r="M1039" i="22"/>
  <c r="M624" i="22"/>
  <c r="K26" i="22"/>
  <c r="K1050" i="22"/>
  <c r="L424" i="22"/>
  <c r="I396" i="22"/>
  <c r="K228" i="22"/>
  <c r="J910" i="22"/>
  <c r="L1111" i="22"/>
  <c r="I947" i="22"/>
  <c r="I943" i="22"/>
  <c r="E1540" i="22"/>
  <c r="L726" i="22"/>
  <c r="L634" i="22"/>
  <c r="J182" i="22"/>
  <c r="L239" i="22"/>
  <c r="L700" i="22"/>
  <c r="N156" i="22"/>
  <c r="N371" i="22"/>
  <c r="L127" i="22"/>
  <c r="J377" i="22"/>
  <c r="I1113" i="22"/>
  <c r="I322" i="22"/>
  <c r="M570" i="22"/>
  <c r="M924" i="22"/>
  <c r="I421" i="22"/>
  <c r="J1119" i="22"/>
  <c r="K370" i="22"/>
  <c r="M101" i="22"/>
  <c r="M1008" i="22"/>
  <c r="M1140" i="22"/>
  <c r="J89" i="22"/>
  <c r="M468" i="22"/>
  <c r="N191" i="22"/>
  <c r="M30" i="22"/>
  <c r="K56" i="22"/>
  <c r="N657" i="22"/>
  <c r="E1599" i="22"/>
  <c r="M237" i="22"/>
  <c r="I905" i="22"/>
  <c r="J259" i="22"/>
  <c r="N1036" i="22"/>
  <c r="I498" i="22"/>
  <c r="J172" i="22"/>
  <c r="E1711" i="22"/>
  <c r="J335" i="22"/>
  <c r="K1179" i="22"/>
  <c r="J288" i="22"/>
  <c r="J1117" i="22"/>
  <c r="K252" i="22"/>
  <c r="L755" i="22"/>
  <c r="N375" i="22"/>
  <c r="N163" i="22"/>
  <c r="E1482" i="22"/>
  <c r="N93" i="22"/>
  <c r="K369" i="22"/>
  <c r="N190" i="22"/>
  <c r="N220" i="22"/>
  <c r="N629" i="22"/>
  <c r="K780" i="22"/>
  <c r="M1000" i="22"/>
  <c r="I190" i="22"/>
  <c r="N761" i="22"/>
  <c r="N109" i="22"/>
  <c r="J190" i="22"/>
  <c r="N154" i="22"/>
  <c r="M621" i="22"/>
  <c r="J376" i="22"/>
  <c r="K940" i="22"/>
  <c r="J1141" i="22"/>
  <c r="J444" i="22"/>
  <c r="M579" i="22"/>
  <c r="L274" i="22"/>
  <c r="J1067" i="22"/>
  <c r="J90" i="22"/>
  <c r="N72" i="22"/>
  <c r="N995" i="22"/>
  <c r="M803" i="22"/>
  <c r="N23" i="22"/>
  <c r="N739" i="22"/>
  <c r="J1089" i="22"/>
  <c r="L559" i="22"/>
  <c r="M1106" i="22"/>
  <c r="E1603" i="22"/>
  <c r="N458" i="22"/>
  <c r="N876" i="22"/>
  <c r="M311" i="22"/>
  <c r="K687" i="22"/>
  <c r="M831" i="22"/>
  <c r="E1735" i="22"/>
  <c r="I17" i="22"/>
  <c r="I588" i="22"/>
  <c r="N750" i="22"/>
  <c r="J529" i="22"/>
  <c r="J844" i="22"/>
  <c r="J227" i="22"/>
  <c r="I1144" i="22"/>
  <c r="N412" i="22"/>
  <c r="I615" i="22"/>
  <c r="J1044" i="22"/>
  <c r="M467" i="22"/>
  <c r="N127" i="22"/>
  <c r="K81" i="22"/>
  <c r="N130" i="22"/>
  <c r="J189" i="22"/>
  <c r="L477" i="22"/>
  <c r="M711" i="22"/>
  <c r="L269" i="22"/>
  <c r="M722" i="22"/>
  <c r="M331" i="22"/>
  <c r="M949" i="22"/>
  <c r="K336" i="22"/>
  <c r="E1592" i="22"/>
  <c r="J385" i="22"/>
  <c r="L717" i="22"/>
  <c r="N1133" i="22"/>
  <c r="J597" i="22"/>
  <c r="L815" i="22"/>
  <c r="N1114" i="22"/>
  <c r="M730" i="22"/>
  <c r="E1637" i="22"/>
  <c r="J280" i="22"/>
  <c r="L858" i="22"/>
  <c r="L533" i="22"/>
  <c r="I622" i="22"/>
  <c r="J896" i="22"/>
  <c r="M1160" i="22"/>
  <c r="N628" i="22"/>
  <c r="N131" i="22"/>
  <c r="K348" i="22"/>
  <c r="N717" i="22"/>
  <c r="K838" i="22"/>
  <c r="M878" i="22"/>
  <c r="L739" i="22"/>
  <c r="M46" i="22"/>
  <c r="N905" i="22"/>
  <c r="M599" i="22"/>
  <c r="L171" i="22"/>
  <c r="J782" i="22"/>
  <c r="M1149" i="22"/>
  <c r="M202" i="22"/>
  <c r="M982" i="22"/>
  <c r="L32" i="22"/>
  <c r="L518" i="22"/>
  <c r="N259" i="22"/>
  <c r="K76" i="22"/>
  <c r="N275" i="22"/>
  <c r="E1492" i="22"/>
  <c r="N360" i="22"/>
  <c r="K146" i="22"/>
  <c r="L1089" i="22"/>
  <c r="N712" i="22"/>
  <c r="K1170" i="22"/>
  <c r="N1108" i="22"/>
  <c r="M587" i="22"/>
  <c r="L592" i="22"/>
  <c r="E1632" i="22"/>
  <c r="L266" i="22"/>
  <c r="K460" i="22"/>
  <c r="J481" i="22"/>
  <c r="E1281" i="22"/>
  <c r="M940" i="22"/>
  <c r="I295" i="22"/>
  <c r="M1078" i="22"/>
  <c r="I702" i="22"/>
  <c r="K200" i="22"/>
  <c r="I1094" i="22"/>
  <c r="M427" i="22"/>
  <c r="E1625" i="22"/>
  <c r="L628" i="22"/>
  <c r="N1177" i="22"/>
  <c r="E1433" i="22"/>
  <c r="M797" i="22"/>
  <c r="M526" i="22"/>
  <c r="I111" i="22"/>
  <c r="I510" i="22"/>
  <c r="J1174" i="22"/>
  <c r="K1058" i="22"/>
  <c r="I121" i="22"/>
  <c r="K608" i="22"/>
  <c r="N993" i="22"/>
  <c r="L75" i="22"/>
  <c r="J942" i="22"/>
  <c r="E1704" i="22"/>
  <c r="J790" i="22"/>
  <c r="I659" i="22"/>
  <c r="L1050" i="22"/>
  <c r="M120" i="22"/>
  <c r="L939" i="22"/>
  <c r="I651" i="22"/>
  <c r="E1737" i="22"/>
  <c r="J115" i="22"/>
  <c r="M910" i="22"/>
  <c r="N1066" i="22"/>
  <c r="K960" i="22"/>
  <c r="J555" i="22"/>
  <c r="M678" i="22"/>
  <c r="M86" i="22"/>
  <c r="L748" i="22"/>
  <c r="E1688" i="22"/>
  <c r="M448" i="22"/>
  <c r="J52" i="22"/>
  <c r="L652" i="22"/>
  <c r="M821" i="22"/>
  <c r="J1037" i="22"/>
  <c r="J461" i="22"/>
  <c r="E1597" i="22"/>
  <c r="M453" i="22"/>
  <c r="M1156" i="22"/>
  <c r="N721" i="22"/>
  <c r="M1057" i="22"/>
  <c r="I1197" i="22"/>
  <c r="I398" i="22"/>
  <c r="L593" i="22"/>
  <c r="N359" i="22"/>
  <c r="I693" i="22"/>
  <c r="J1040" i="22"/>
  <c r="E1656" i="22"/>
  <c r="I374" i="22"/>
  <c r="J1196" i="22"/>
  <c r="M1003" i="22"/>
  <c r="N1088" i="22"/>
  <c r="K326" i="22"/>
  <c r="I867" i="22"/>
  <c r="M532" i="22"/>
  <c r="M92" i="22"/>
  <c r="K107" i="22"/>
  <c r="M81" i="22"/>
  <c r="K694" i="22"/>
  <c r="M246" i="22"/>
  <c r="K779" i="22"/>
  <c r="J792" i="22"/>
  <c r="N665" i="22"/>
  <c r="L478" i="22"/>
  <c r="L273" i="22"/>
  <c r="I865" i="22"/>
  <c r="K773" i="22"/>
  <c r="I442" i="22"/>
  <c r="J194" i="22"/>
  <c r="M965" i="22"/>
  <c r="M318" i="22"/>
  <c r="E1683" i="22"/>
  <c r="N703" i="22"/>
  <c r="N805" i="22"/>
  <c r="L1150" i="22"/>
  <c r="L1175" i="22"/>
  <c r="M798" i="22"/>
  <c r="L69" i="22"/>
  <c r="N620" i="22"/>
  <c r="K646" i="22"/>
  <c r="J1038" i="22"/>
  <c r="N644" i="22"/>
  <c r="J1121" i="22"/>
  <c r="J1080" i="22"/>
  <c r="M456" i="22"/>
  <c r="N303" i="22"/>
  <c r="L1122" i="22"/>
  <c r="I572" i="22"/>
  <c r="J632" i="22"/>
  <c r="I79" i="22"/>
  <c r="E1634" i="22"/>
  <c r="N877" i="22"/>
  <c r="I1118" i="22"/>
  <c r="L1081" i="22"/>
  <c r="M1094" i="22"/>
  <c r="K959" i="22"/>
  <c r="K301" i="22"/>
  <c r="K849" i="22"/>
  <c r="J847" i="22"/>
  <c r="M1146" i="22"/>
  <c r="I661" i="22"/>
  <c r="M517" i="22"/>
  <c r="I1203" i="22"/>
  <c r="L231" i="22"/>
  <c r="M172" i="22"/>
  <c r="J1039" i="22"/>
  <c r="K469" i="22"/>
  <c r="M330" i="22"/>
  <c r="N1059" i="22"/>
  <c r="J1102" i="22"/>
  <c r="K748" i="22"/>
  <c r="K699" i="22"/>
  <c r="K1030" i="22"/>
  <c r="J92" i="22"/>
  <c r="J798" i="22"/>
  <c r="N806" i="22"/>
  <c r="L211" i="22"/>
  <c r="L78" i="22"/>
  <c r="L94" i="22"/>
  <c r="N394" i="22"/>
  <c r="J823" i="22"/>
  <c r="J699" i="22"/>
  <c r="L433" i="22"/>
  <c r="N1169" i="22"/>
  <c r="K330" i="22"/>
  <c r="N443" i="22"/>
  <c r="M224" i="22"/>
  <c r="K344" i="22"/>
  <c r="L1030" i="22"/>
  <c r="L624" i="22"/>
  <c r="N768" i="22"/>
  <c r="M1066" i="22"/>
  <c r="K358" i="22"/>
  <c r="J390" i="22"/>
  <c r="L574" i="22"/>
  <c r="I1175" i="22"/>
  <c r="N840" i="22"/>
  <c r="L181" i="22"/>
  <c r="M437" i="22"/>
  <c r="J1160" i="22"/>
  <c r="M566" i="22"/>
  <c r="I785" i="22"/>
  <c r="J474" i="22"/>
  <c r="L458" i="22"/>
  <c r="N170" i="22"/>
  <c r="L1107" i="22"/>
  <c r="J250" i="22"/>
  <c r="K292" i="22"/>
  <c r="N1039" i="22"/>
  <c r="K1186" i="22"/>
  <c r="J728" i="22"/>
  <c r="E1335" i="22"/>
  <c r="I663" i="22"/>
  <c r="I1084" i="22"/>
  <c r="E1382" i="22"/>
  <c r="I221" i="22"/>
  <c r="N832" i="22"/>
  <c r="K544" i="22"/>
  <c r="N387" i="22"/>
  <c r="M551" i="22"/>
  <c r="I1016" i="22"/>
  <c r="L952" i="22"/>
  <c r="K105" i="22"/>
  <c r="I92" i="22"/>
  <c r="M124" i="22"/>
  <c r="L1065" i="22"/>
  <c r="N1135" i="22"/>
  <c r="K691" i="22"/>
  <c r="K101" i="22"/>
  <c r="K275" i="22"/>
  <c r="J1163" i="22"/>
  <c r="I732" i="22"/>
  <c r="L362" i="22"/>
  <c r="N485" i="22"/>
  <c r="L404" i="22"/>
  <c r="L681" i="22"/>
  <c r="J61" i="22"/>
  <c r="M1080" i="22"/>
  <c r="N465" i="22"/>
  <c r="M784" i="22"/>
  <c r="M679" i="22"/>
  <c r="N587" i="22"/>
  <c r="M535" i="22"/>
  <c r="N74" i="22"/>
  <c r="I42" i="22"/>
  <c r="N1173" i="22"/>
  <c r="I532" i="22"/>
  <c r="K532" i="22"/>
  <c r="I489" i="22"/>
  <c r="K456" i="22"/>
  <c r="I633" i="22"/>
  <c r="I27" i="22"/>
  <c r="I1058" i="22"/>
  <c r="I777" i="22"/>
  <c r="L901" i="22"/>
  <c r="L1036" i="22"/>
  <c r="I199" i="22"/>
  <c r="M48" i="22"/>
  <c r="M221" i="22"/>
  <c r="M962" i="22"/>
  <c r="K479" i="22"/>
  <c r="J140" i="22"/>
  <c r="J861" i="22"/>
  <c r="M22" i="22"/>
  <c r="L149" i="22"/>
  <c r="J162" i="22"/>
  <c r="M507" i="22"/>
  <c r="M191" i="22"/>
  <c r="J88" i="22"/>
  <c r="E1607" i="22"/>
  <c r="K468" i="22"/>
  <c r="I140" i="22"/>
  <c r="I63" i="22"/>
  <c r="J256" i="22"/>
  <c r="I559" i="22"/>
  <c r="K32" i="22"/>
  <c r="J1123" i="22"/>
  <c r="J443" i="22"/>
  <c r="M830" i="22"/>
  <c r="K996" i="22"/>
  <c r="M1204" i="22"/>
  <c r="I617" i="22"/>
  <c r="I356" i="22"/>
  <c r="K429" i="22"/>
  <c r="N505" i="22"/>
  <c r="L857" i="22"/>
  <c r="M130" i="22"/>
  <c r="J795" i="22"/>
  <c r="J185" i="22"/>
  <c r="L465" i="22"/>
  <c r="K60" i="22"/>
  <c r="I784" i="22"/>
  <c r="J454" i="22"/>
  <c r="L657" i="22"/>
  <c r="I194" i="22"/>
  <c r="N962" i="22"/>
  <c r="N407" i="22"/>
  <c r="N1063" i="22"/>
  <c r="M721" i="22"/>
  <c r="L601" i="22"/>
  <c r="M1061" i="22"/>
  <c r="M553" i="22"/>
  <c r="I1096" i="22"/>
  <c r="E1266" i="22"/>
  <c r="L1193" i="22"/>
  <c r="I673" i="22"/>
  <c r="M144" i="22"/>
  <c r="N516" i="22"/>
  <c r="E1462" i="22"/>
  <c r="I1041" i="22"/>
  <c r="L1098" i="22"/>
  <c r="I570" i="22"/>
  <c r="N32" i="22"/>
  <c r="N511" i="22"/>
  <c r="K831" i="22"/>
  <c r="N16" i="22"/>
  <c r="L1011" i="22"/>
  <c r="M899" i="22"/>
  <c r="N902" i="22"/>
  <c r="J1109" i="22"/>
  <c r="I656" i="22"/>
  <c r="I1142" i="22"/>
  <c r="J539" i="22"/>
  <c r="K659" i="22"/>
  <c r="M1144" i="22"/>
  <c r="K822" i="22"/>
  <c r="N325" i="22"/>
  <c r="N1091" i="22"/>
  <c r="M463" i="22"/>
  <c r="L870" i="22"/>
  <c r="L125" i="22"/>
  <c r="L915" i="22"/>
  <c r="N501" i="22"/>
  <c r="K383" i="22"/>
  <c r="K514" i="22"/>
  <c r="I116" i="22"/>
  <c r="K1181" i="22"/>
  <c r="L958" i="22"/>
  <c r="M804" i="22"/>
  <c r="I34" i="22"/>
  <c r="L1056" i="22"/>
  <c r="I870" i="22"/>
  <c r="K375" i="22"/>
  <c r="L161" i="22"/>
  <c r="L959" i="22"/>
  <c r="M458" i="22"/>
  <c r="L539" i="22"/>
  <c r="N421" i="22"/>
  <c r="N889" i="22"/>
  <c r="L60" i="22"/>
  <c r="M1159" i="22"/>
  <c r="K113" i="22"/>
  <c r="N58" i="22"/>
  <c r="K353" i="22"/>
  <c r="J828" i="22"/>
  <c r="K183" i="22"/>
  <c r="N369" i="22"/>
  <c r="N550" i="22"/>
  <c r="E1390" i="22"/>
  <c r="M601" i="22"/>
  <c r="M178" i="22"/>
  <c r="N960" i="22"/>
  <c r="N649" i="22"/>
  <c r="J724" i="22"/>
  <c r="M29" i="22"/>
  <c r="M997" i="22"/>
  <c r="J719" i="22"/>
  <c r="I215" i="22"/>
  <c r="J96" i="22"/>
  <c r="I1155" i="22"/>
  <c r="K415" i="22"/>
  <c r="L729" i="22"/>
  <c r="M189" i="22"/>
  <c r="E1475" i="22"/>
  <c r="J803" i="22"/>
  <c r="L1135" i="22"/>
  <c r="N607" i="22"/>
  <c r="I1097" i="22"/>
  <c r="J357" i="22"/>
  <c r="N1175" i="22"/>
  <c r="J898" i="22"/>
  <c r="L927" i="22"/>
  <c r="K458" i="22"/>
  <c r="L871" i="22"/>
  <c r="K726" i="22"/>
  <c r="J546" i="22"/>
  <c r="M654" i="22"/>
  <c r="K946" i="22"/>
  <c r="N168" i="22"/>
  <c r="E1490" i="22"/>
  <c r="M203" i="22"/>
  <c r="K830" i="22"/>
  <c r="M452" i="22"/>
  <c r="I1158" i="22"/>
  <c r="M218" i="22"/>
  <c r="N1200" i="22"/>
  <c r="J1027" i="22"/>
  <c r="L747" i="22"/>
  <c r="L56" i="22"/>
  <c r="J425" i="22"/>
  <c r="K124" i="22"/>
  <c r="N770" i="22"/>
  <c r="M733" i="22"/>
  <c r="K794" i="22"/>
  <c r="N564" i="22"/>
  <c r="L845" i="22"/>
  <c r="J1145" i="22"/>
  <c r="M1058" i="22"/>
  <c r="J157" i="22"/>
  <c r="I977" i="22"/>
  <c r="I936" i="22"/>
  <c r="I1023" i="22"/>
  <c r="N817" i="22"/>
  <c r="I118" i="22"/>
  <c r="I1201" i="22"/>
  <c r="I566" i="22"/>
  <c r="I743" i="22"/>
  <c r="J822" i="22"/>
  <c r="J512" i="22"/>
  <c r="K1047" i="22"/>
  <c r="L953" i="22"/>
  <c r="I497" i="22"/>
  <c r="M937" i="22"/>
  <c r="J59" i="22"/>
  <c r="K428" i="22"/>
  <c r="I85" i="22"/>
  <c r="I929" i="22"/>
  <c r="L687" i="22"/>
  <c r="M495" i="22"/>
  <c r="J51" i="22"/>
  <c r="N1023" i="22"/>
  <c r="N241" i="22"/>
  <c r="N137" i="22"/>
  <c r="K929" i="22"/>
  <c r="L196" i="22"/>
  <c r="N311" i="22"/>
  <c r="N159" i="22"/>
  <c r="I942" i="22"/>
  <c r="N1164" i="22"/>
  <c r="L166" i="22"/>
  <c r="N1094" i="22"/>
  <c r="L267" i="22"/>
  <c r="L688" i="22"/>
  <c r="L466" i="22"/>
  <c r="I1189" i="22"/>
  <c r="N365" i="22"/>
  <c r="M933" i="22"/>
  <c r="J67" i="22"/>
  <c r="I826" i="22"/>
  <c r="J1035" i="22"/>
  <c r="L669" i="22"/>
  <c r="E1395" i="22"/>
  <c r="I976" i="22"/>
  <c r="K205" i="22"/>
  <c r="I268" i="22"/>
  <c r="N959" i="22"/>
  <c r="N866" i="22"/>
  <c r="I961" i="22"/>
  <c r="I40" i="22"/>
  <c r="K989" i="22"/>
  <c r="J300" i="22"/>
  <c r="J1042" i="22"/>
  <c r="L261" i="22"/>
  <c r="J981" i="22"/>
  <c r="I492" i="22"/>
  <c r="I1191" i="22"/>
  <c r="E1562" i="22"/>
  <c r="K272" i="22"/>
  <c r="L1058" i="22"/>
  <c r="N765" i="22"/>
  <c r="N503" i="22"/>
  <c r="N86" i="22"/>
  <c r="I104" i="22"/>
  <c r="L600" i="22"/>
  <c r="M180" i="22"/>
  <c r="E1372" i="22"/>
  <c r="M710" i="22"/>
  <c r="E1421" i="22"/>
  <c r="I793" i="22"/>
  <c r="N609" i="22"/>
  <c r="E1622" i="22"/>
  <c r="N216" i="22"/>
  <c r="N81" i="22"/>
  <c r="K651" i="22"/>
  <c r="K701" i="22"/>
  <c r="K390" i="22"/>
  <c r="N710" i="22"/>
  <c r="M936" i="22"/>
  <c r="M665" i="22"/>
  <c r="J312" i="22"/>
  <c r="E1295" i="22"/>
  <c r="I458" i="22"/>
  <c r="L491" i="22"/>
  <c r="I406" i="22"/>
  <c r="M1031" i="22"/>
  <c r="I446" i="22"/>
  <c r="L670" i="22"/>
  <c r="J599" i="22"/>
  <c r="J286" i="22"/>
  <c r="N377" i="22"/>
  <c r="M1176" i="22"/>
  <c r="I1119" i="22"/>
  <c r="J165" i="22"/>
  <c r="L1072" i="22"/>
  <c r="E1412" i="22"/>
  <c r="K731" i="22"/>
  <c r="K547" i="22"/>
  <c r="N344" i="22"/>
  <c r="J936" i="22"/>
  <c r="E1724" i="22"/>
  <c r="E1673" i="22"/>
  <c r="J1019" i="22"/>
  <c r="J983" i="22"/>
  <c r="E1503" i="22"/>
  <c r="I828" i="22"/>
  <c r="M438" i="22"/>
  <c r="J938" i="22"/>
  <c r="N183" i="22"/>
  <c r="M192" i="22"/>
  <c r="N226" i="22"/>
  <c r="M1175" i="22"/>
  <c r="L1080" i="22"/>
  <c r="J962" i="22"/>
  <c r="K1138" i="22"/>
  <c r="M873" i="22"/>
  <c r="N591" i="22"/>
  <c r="M103" i="22"/>
  <c r="N755" i="22"/>
  <c r="J244" i="22"/>
  <c r="N763" i="22"/>
  <c r="K598" i="22"/>
  <c r="E1722" i="22"/>
  <c r="J404" i="22"/>
  <c r="M645" i="22"/>
  <c r="J1099" i="22"/>
  <c r="J1112" i="22"/>
  <c r="E1426" i="22"/>
  <c r="L178" i="22"/>
  <c r="I658" i="22"/>
  <c r="N51" i="22"/>
  <c r="N1184" i="22"/>
  <c r="M1086" i="22"/>
  <c r="J770" i="22"/>
  <c r="I664" i="22"/>
  <c r="J865" i="22"/>
  <c r="L1064" i="22"/>
  <c r="L106" i="22"/>
  <c r="M1147" i="22"/>
  <c r="I1099" i="22"/>
  <c r="J548" i="22"/>
  <c r="N532" i="22"/>
  <c r="L294" i="22"/>
  <c r="I326" i="22"/>
  <c r="K1152" i="22"/>
  <c r="M267" i="22"/>
  <c r="E1316" i="22"/>
  <c r="E1235" i="22"/>
  <c r="J929" i="22"/>
  <c r="K142" i="22"/>
  <c r="I613" i="22"/>
  <c r="N543" i="22"/>
  <c r="E1548" i="22"/>
  <c r="K457" i="22"/>
  <c r="K500" i="22"/>
  <c r="M61" i="22"/>
  <c r="K629" i="22"/>
  <c r="L280" i="22"/>
  <c r="K836" i="22"/>
  <c r="M642" i="22"/>
  <c r="N1105" i="22"/>
  <c r="I1059" i="22"/>
  <c r="N118" i="22"/>
  <c r="I290" i="22"/>
  <c r="L293" i="22"/>
  <c r="K320" i="22"/>
  <c r="J826" i="22"/>
  <c r="K359" i="22"/>
  <c r="J1143" i="22"/>
  <c r="K290" i="22"/>
  <c r="L937" i="22"/>
  <c r="M127" i="22"/>
  <c r="L705" i="22"/>
  <c r="N222" i="22"/>
  <c r="K1166" i="22"/>
  <c r="M653" i="22"/>
  <c r="I207" i="22"/>
  <c r="J598" i="22"/>
  <c r="I592" i="22"/>
  <c r="J751" i="22"/>
  <c r="L216" i="22"/>
  <c r="M709" i="22"/>
  <c r="N152" i="22"/>
  <c r="I787" i="22"/>
  <c r="I707" i="22"/>
  <c r="I382" i="22"/>
  <c r="I491" i="22"/>
  <c r="M334" i="22"/>
  <c r="I288" i="22"/>
  <c r="N815" i="22"/>
  <c r="I797" i="22"/>
  <c r="N661" i="22"/>
  <c r="K495" i="22"/>
  <c r="K27" i="22"/>
  <c r="N1147" i="22"/>
  <c r="I176" i="22"/>
  <c r="K910" i="22"/>
  <c r="L1076" i="22"/>
  <c r="M985" i="22"/>
  <c r="K664" i="22"/>
  <c r="K567" i="22"/>
  <c r="E1715" i="22"/>
  <c r="K262" i="22"/>
  <c r="N604" i="22"/>
  <c r="L883" i="22"/>
  <c r="I994" i="22"/>
  <c r="J1180" i="22"/>
  <c r="N1154" i="22"/>
  <c r="L447" i="22"/>
  <c r="J1064" i="22"/>
  <c r="N1084" i="22"/>
  <c r="J882" i="22"/>
  <c r="L860" i="22"/>
  <c r="K1060" i="22"/>
  <c r="J164" i="22"/>
  <c r="K127" i="22"/>
  <c r="M284" i="22"/>
  <c r="J676" i="22"/>
  <c r="E1425" i="22"/>
  <c r="N813" i="22"/>
  <c r="K360" i="22"/>
  <c r="N52" i="22"/>
  <c r="M1027" i="22"/>
  <c r="N747" i="22"/>
  <c r="E1527" i="22"/>
  <c r="J465" i="22"/>
  <c r="I279" i="22"/>
  <c r="L1168" i="22"/>
  <c r="L30" i="22"/>
  <c r="N248" i="22"/>
  <c r="K1051" i="22"/>
  <c r="J403" i="22"/>
  <c r="K82" i="22"/>
  <c r="N105" i="22"/>
  <c r="N91" i="22"/>
  <c r="K674" i="22"/>
  <c r="K1016" i="22"/>
  <c r="K679" i="22"/>
  <c r="J273" i="22"/>
  <c r="L714" i="22"/>
  <c r="K163" i="22"/>
  <c r="L275" i="22"/>
  <c r="L1020" i="22"/>
  <c r="I998" i="22"/>
  <c r="K508" i="22"/>
  <c r="I667" i="22"/>
  <c r="L81" i="22"/>
  <c r="L684" i="22"/>
  <c r="M988" i="22"/>
  <c r="E1586" i="22"/>
  <c r="K36" i="22"/>
  <c r="N1052" i="22"/>
  <c r="I23" i="22"/>
  <c r="I975" i="22"/>
  <c r="M351" i="22"/>
  <c r="M118" i="22"/>
  <c r="L941" i="22"/>
  <c r="I853" i="22"/>
  <c r="I1138" i="22"/>
  <c r="N624" i="22"/>
  <c r="J647" i="22"/>
  <c r="M1199" i="22"/>
  <c r="M1029" i="22"/>
  <c r="M538" i="22"/>
  <c r="L289" i="22"/>
  <c r="L723" i="22"/>
  <c r="J139" i="22"/>
  <c r="I355" i="22"/>
  <c r="N339" i="22"/>
  <c r="K69" i="22"/>
  <c r="J960" i="22"/>
  <c r="L1114" i="22"/>
  <c r="N337" i="22"/>
  <c r="I298" i="22"/>
  <c r="N666" i="22"/>
  <c r="M592" i="22"/>
  <c r="L608" i="22"/>
  <c r="M396" i="22"/>
  <c r="K1065" i="22"/>
  <c r="J737" i="22"/>
  <c r="K224" i="22"/>
  <c r="K1049" i="22"/>
  <c r="J1179" i="22"/>
  <c r="N1062" i="22"/>
  <c r="E1671" i="22"/>
  <c r="L1120" i="22"/>
  <c r="I764" i="22"/>
  <c r="L455" i="22"/>
  <c r="I131" i="22"/>
  <c r="J1072" i="22"/>
  <c r="M229" i="22"/>
  <c r="K171" i="22"/>
  <c r="E1279" i="22"/>
  <c r="M891" i="22"/>
  <c r="N569" i="22"/>
  <c r="I756" i="22"/>
  <c r="I934" i="22"/>
  <c r="E1496" i="22"/>
  <c r="E1651" i="22"/>
  <c r="J432" i="22"/>
  <c r="I232" i="22"/>
  <c r="E1464" i="22"/>
  <c r="L974" i="22"/>
  <c r="K317" i="22"/>
  <c r="M455" i="22"/>
  <c r="N1199" i="22"/>
  <c r="K139" i="22"/>
  <c r="L377" i="22"/>
  <c r="J667" i="22"/>
  <c r="N1121" i="22"/>
  <c r="I99" i="22"/>
  <c r="M542" i="22"/>
  <c r="J558" i="22"/>
  <c r="E1304" i="22"/>
  <c r="N1119" i="22"/>
  <c r="N1083" i="22"/>
  <c r="M632" i="22"/>
  <c r="K403" i="22"/>
  <c r="J769" i="22"/>
  <c r="N1182" i="22"/>
  <c r="K196" i="22"/>
  <c r="N1201" i="22"/>
  <c r="N1029" i="22"/>
  <c r="M896" i="22"/>
  <c r="I874" i="22"/>
  <c r="I545" i="22"/>
  <c r="N379" i="22"/>
  <c r="E1287" i="22"/>
  <c r="L279" i="22"/>
  <c r="L596" i="22"/>
  <c r="I281" i="22"/>
  <c r="E1347" i="22"/>
  <c r="L483" i="22"/>
  <c r="I1202" i="22"/>
  <c r="L122" i="22"/>
  <c r="I1068" i="22"/>
  <c r="N48" i="22"/>
  <c r="I518" i="22"/>
  <c r="I771" i="22"/>
  <c r="N1107" i="22"/>
  <c r="L591" i="22"/>
  <c r="M470" i="22"/>
  <c r="I89" i="22"/>
  <c r="I57" i="22"/>
  <c r="J238" i="22"/>
  <c r="L954" i="22"/>
  <c r="I155" i="22"/>
  <c r="J984" i="22"/>
  <c r="K190" i="22"/>
  <c r="I506" i="22"/>
  <c r="I513" i="22"/>
  <c r="E1291" i="22"/>
  <c r="J278" i="22"/>
  <c r="K250" i="22"/>
  <c r="L63" i="22"/>
  <c r="K413" i="22"/>
  <c r="N308" i="22"/>
  <c r="E1245" i="22"/>
  <c r="J327" i="22"/>
  <c r="L328" i="22"/>
  <c r="N244" i="22"/>
  <c r="J349" i="22"/>
  <c r="I574" i="22"/>
  <c r="J1068" i="22"/>
  <c r="E1545" i="22"/>
  <c r="I713" i="22"/>
  <c r="I898" i="22"/>
  <c r="M60" i="22"/>
  <c r="E1501" i="22"/>
  <c r="I528" i="22"/>
  <c r="N576" i="22"/>
  <c r="M1009" i="22"/>
  <c r="N533" i="22"/>
  <c r="N385" i="22"/>
  <c r="K839" i="22"/>
  <c r="K55" i="22"/>
  <c r="K409" i="22"/>
  <c r="I1151" i="22"/>
  <c r="L485" i="22"/>
  <c r="K630" i="22"/>
  <c r="N1014" i="22"/>
  <c r="E1635" i="22"/>
  <c r="K738" i="22"/>
  <c r="L1121" i="22"/>
  <c r="K670" i="22"/>
  <c r="I469" i="22"/>
  <c r="K863" i="22"/>
  <c r="K573" i="22"/>
  <c r="J493" i="22"/>
  <c r="J741" i="22"/>
  <c r="L1017" i="22"/>
  <c r="N110" i="22"/>
  <c r="K1005" i="22"/>
  <c r="L570" i="22"/>
  <c r="M1148" i="22"/>
  <c r="L977" i="22"/>
  <c r="I735" i="22"/>
  <c r="M903" i="22"/>
  <c r="K225" i="22"/>
  <c r="N1203" i="22"/>
  <c r="J937" i="22"/>
  <c r="L707" i="22"/>
  <c r="I688" i="22"/>
  <c r="L1186" i="22"/>
  <c r="K66" i="22"/>
  <c r="I733" i="22"/>
  <c r="L1173" i="22"/>
  <c r="N748" i="22"/>
  <c r="I1056" i="22"/>
  <c r="N554" i="22"/>
  <c r="K781" i="22"/>
  <c r="M856" i="22"/>
  <c r="M847" i="22"/>
  <c r="N584" i="22"/>
  <c r="J881" i="22"/>
  <c r="K916" i="22"/>
  <c r="M16" i="22"/>
  <c r="M897" i="22"/>
  <c r="M698" i="22"/>
  <c r="J578" i="22"/>
  <c r="L20" i="22"/>
  <c r="N319" i="22"/>
  <c r="K537" i="22"/>
  <c r="M1021" i="22"/>
  <c r="J97" i="22"/>
  <c r="J438" i="22"/>
  <c r="K400" i="22"/>
  <c r="J428" i="22"/>
  <c r="L76" i="22"/>
  <c r="K131" i="22"/>
  <c r="K801" i="22"/>
  <c r="K1000" i="22"/>
  <c r="N495" i="22"/>
  <c r="E1380" i="22"/>
  <c r="J409" i="22"/>
  <c r="M138" i="22"/>
  <c r="N1102" i="22"/>
  <c r="I1029" i="22"/>
  <c r="J1195" i="22"/>
  <c r="M1005" i="22"/>
  <c r="L626" i="22"/>
  <c r="M742" i="22"/>
  <c r="J611" i="22"/>
  <c r="I794" i="22"/>
  <c r="J649" i="22"/>
  <c r="I600" i="22"/>
  <c r="L850" i="22"/>
  <c r="M147" i="22"/>
  <c r="J583" i="22"/>
  <c r="M136" i="22"/>
  <c r="K774" i="22"/>
  <c r="M1192" i="22"/>
  <c r="I450" i="22"/>
  <c r="I235" i="22"/>
  <c r="N330" i="22"/>
  <c r="N179" i="22"/>
  <c r="I580" i="22"/>
  <c r="I831" i="22"/>
  <c r="N829" i="22"/>
  <c r="K1133" i="22"/>
  <c r="M177" i="22"/>
  <c r="I991" i="22"/>
  <c r="M356" i="22"/>
  <c r="K1018" i="22"/>
  <c r="E1614" i="22"/>
  <c r="K444" i="22"/>
  <c r="E1461" i="22"/>
  <c r="I685" i="22"/>
  <c r="I1101" i="22"/>
  <c r="M631" i="22"/>
  <c r="J683" i="22"/>
  <c r="K1006" i="22"/>
  <c r="K974" i="22"/>
  <c r="E1210" i="22"/>
  <c r="M1185" i="22"/>
  <c r="K1183" i="22"/>
  <c r="L984" i="22"/>
  <c r="N288" i="22"/>
  <c r="K189" i="22"/>
  <c r="E1489" i="22"/>
  <c r="E1687" i="22"/>
  <c r="M489" i="22"/>
  <c r="J675" i="22"/>
  <c r="J796" i="22"/>
  <c r="M732" i="22"/>
  <c r="M328" i="22"/>
  <c r="L1110" i="22"/>
  <c r="M865" i="22"/>
  <c r="L126" i="22"/>
  <c r="K1171" i="22"/>
  <c r="N826" i="22"/>
  <c r="E1297" i="22"/>
  <c r="K611" i="22"/>
  <c r="E1466" i="22"/>
  <c r="M971" i="22"/>
  <c r="I583" i="22"/>
  <c r="J622" i="22"/>
  <c r="J412" i="22"/>
  <c r="L251" i="22"/>
  <c r="L774" i="22"/>
  <c r="L922" i="22"/>
  <c r="M758" i="22"/>
  <c r="J243" i="22"/>
  <c r="K984" i="22"/>
  <c r="M759" i="22"/>
  <c r="K504" i="22"/>
  <c r="I1098" i="22"/>
  <c r="K1121" i="22"/>
  <c r="L758" i="22"/>
  <c r="I196" i="22"/>
  <c r="L875" i="22"/>
  <c r="E1396" i="22"/>
  <c r="M1179" i="22"/>
  <c r="L836" i="22"/>
  <c r="J177" i="22"/>
  <c r="K195" i="22"/>
  <c r="K164" i="22"/>
  <c r="I1152" i="22"/>
  <c r="E1471" i="22"/>
  <c r="J368" i="22"/>
  <c r="I626" i="22"/>
  <c r="J784" i="22"/>
  <c r="M866" i="22"/>
  <c r="M498" i="22"/>
  <c r="M240" i="22"/>
  <c r="N1157" i="22"/>
  <c r="J1156" i="22"/>
  <c r="I186" i="22"/>
  <c r="K440" i="22"/>
  <c r="L284" i="22"/>
  <c r="L761" i="22"/>
  <c r="L245" i="22"/>
  <c r="K432" i="22"/>
  <c r="M559" i="22"/>
  <c r="J322" i="22"/>
  <c r="L899" i="22"/>
  <c r="L291" i="22"/>
  <c r="E1226" i="22"/>
  <c r="L1166" i="22"/>
  <c r="M1063" i="22"/>
  <c r="N990" i="22"/>
  <c r="K841" i="22"/>
  <c r="I933" i="22"/>
  <c r="K968" i="22"/>
  <c r="E1678" i="22"/>
  <c r="M460" i="22"/>
  <c r="J184" i="22"/>
  <c r="N314" i="22"/>
  <c r="J714" i="22"/>
  <c r="J1183" i="22"/>
  <c r="E1478" i="22"/>
  <c r="J306" i="22"/>
  <c r="J1147" i="22"/>
  <c r="I496" i="22"/>
  <c r="N954" i="22"/>
  <c r="I1088" i="22"/>
  <c r="N262" i="22"/>
  <c r="M383" i="22"/>
  <c r="I1060" i="22"/>
  <c r="J1048" i="22"/>
  <c r="L200" i="22"/>
  <c r="K1114" i="22"/>
  <c r="L53" i="22"/>
  <c r="I1050" i="22"/>
  <c r="J15" i="22"/>
  <c r="L526" i="22"/>
  <c r="L1067" i="22"/>
  <c r="E1296" i="22"/>
  <c r="J753" i="22"/>
  <c r="L722" i="22"/>
  <c r="E1745" i="22"/>
  <c r="L832" i="22"/>
  <c r="K68" i="22"/>
  <c r="E1559" i="22"/>
  <c r="J34" i="22"/>
  <c r="N66" i="22"/>
  <c r="E1580" i="22"/>
  <c r="J560" i="22"/>
  <c r="J739" i="22"/>
  <c r="L517" i="22"/>
  <c r="J491" i="22"/>
  <c r="J379" i="22"/>
  <c r="J1190" i="22"/>
  <c r="K1123" i="22"/>
  <c r="N257" i="22"/>
  <c r="N984" i="22"/>
  <c r="J36" i="22"/>
  <c r="I36" i="22"/>
  <c r="N419" i="22"/>
  <c r="I809" i="22"/>
  <c r="M539" i="22"/>
  <c r="K871" i="22"/>
  <c r="L692" i="22"/>
  <c r="E1621" i="22"/>
  <c r="L579" i="22"/>
  <c r="M408" i="22"/>
  <c r="N393" i="22"/>
  <c r="M1122" i="22"/>
  <c r="K222" i="22"/>
  <c r="E1213" i="22"/>
  <c r="N115" i="22"/>
  <c r="L498" i="22"/>
  <c r="N486" i="22"/>
  <c r="J972" i="22"/>
  <c r="N820" i="22"/>
  <c r="I646" i="22"/>
  <c r="M362" i="22"/>
  <c r="N588" i="22"/>
  <c r="K636" i="22"/>
  <c r="N328" i="22"/>
  <c r="E1485" i="22"/>
  <c r="J952" i="22"/>
  <c r="M282" i="22"/>
  <c r="N784" i="22"/>
  <c r="M919" i="22"/>
  <c r="E1675" i="22"/>
  <c r="M107" i="22"/>
  <c r="M428" i="22"/>
  <c r="M151" i="22"/>
  <c r="I832" i="22"/>
  <c r="M156" i="22"/>
  <c r="N781" i="22"/>
  <c r="M286" i="22"/>
  <c r="M155" i="22"/>
  <c r="L111" i="22"/>
  <c r="L382" i="22"/>
  <c r="J260" i="22"/>
  <c r="I1168" i="22"/>
  <c r="N427" i="22"/>
  <c r="N71" i="22"/>
  <c r="N895" i="22"/>
  <c r="N942" i="22"/>
  <c r="J582" i="22"/>
  <c r="J299" i="22"/>
  <c r="M1019" i="22"/>
  <c r="N1046" i="22"/>
  <c r="I304" i="22"/>
  <c r="I22" i="22"/>
  <c r="I157" i="22"/>
  <c r="M626" i="22"/>
  <c r="J799" i="22"/>
  <c r="E1472" i="22"/>
  <c r="L822" i="22"/>
  <c r="L549" i="22"/>
  <c r="I372" i="22"/>
  <c r="N833" i="22"/>
  <c r="L72" i="22"/>
  <c r="N1109" i="22"/>
  <c r="N1041" i="22"/>
  <c r="M764" i="22"/>
  <c r="E1661" i="22"/>
  <c r="K998" i="22"/>
  <c r="K256" i="22"/>
  <c r="M1145" i="22"/>
  <c r="E1728" i="22"/>
  <c r="J1176" i="22"/>
  <c r="N753" i="22"/>
  <c r="J640" i="22"/>
  <c r="M347" i="22"/>
  <c r="I849" i="22"/>
  <c r="E1740" i="22"/>
  <c r="L341" i="22"/>
  <c r="L1185" i="22"/>
  <c r="N253" i="22"/>
  <c r="I795" i="22"/>
  <c r="I706" i="22"/>
  <c r="L637" i="22"/>
  <c r="L698" i="22"/>
  <c r="J419" i="22"/>
  <c r="J721" i="22"/>
  <c r="K17" i="22"/>
  <c r="M957" i="22"/>
  <c r="J829" i="22"/>
  <c r="I316" i="22"/>
  <c r="K1095" i="22"/>
  <c r="J485" i="22"/>
  <c r="K592" i="22"/>
  <c r="N279" i="22"/>
  <c r="J1070" i="22"/>
  <c r="E1402" i="22"/>
  <c r="N743" i="22"/>
  <c r="L1116" i="22"/>
  <c r="N977" i="22"/>
  <c r="K856" i="22"/>
  <c r="N788" i="22"/>
  <c r="K978" i="22"/>
  <c r="K357" i="22"/>
  <c r="J1082" i="22"/>
  <c r="L160" i="22"/>
  <c r="L555" i="22"/>
  <c r="N494" i="22"/>
  <c r="M963" i="22"/>
  <c r="J19" i="22"/>
  <c r="I188" i="22"/>
  <c r="M860" i="22"/>
  <c r="K958" i="22"/>
  <c r="M586" i="22"/>
  <c r="J713" i="22"/>
  <c r="M1151" i="22"/>
  <c r="I796" i="22"/>
  <c r="K844" i="22"/>
  <c r="M738" i="22"/>
  <c r="I728" i="22"/>
  <c r="M607" i="22"/>
  <c r="I395" i="22"/>
  <c r="N1051" i="22"/>
  <c r="K436" i="22"/>
  <c r="K343" i="22"/>
  <c r="K257" i="22"/>
  <c r="J627" i="22"/>
  <c r="E1620" i="22"/>
  <c r="J884" i="22"/>
  <c r="K983" i="22"/>
  <c r="E1435" i="22"/>
  <c r="N943" i="22"/>
  <c r="N909" i="22"/>
  <c r="J350" i="22"/>
  <c r="J965" i="22"/>
  <c r="E1320" i="22"/>
  <c r="J994" i="22"/>
  <c r="N142" i="22"/>
  <c r="E1344" i="22"/>
  <c r="K599" i="22"/>
  <c r="J609" i="22"/>
  <c r="L37" i="22"/>
  <c r="N916" i="22"/>
  <c r="L540" i="22"/>
  <c r="I1103" i="22"/>
  <c r="E1627" i="22"/>
  <c r="I690" i="22"/>
  <c r="L176" i="22"/>
  <c r="L246" i="22"/>
  <c r="J471" i="22"/>
  <c r="I955" i="22"/>
  <c r="J588" i="22"/>
  <c r="I859" i="22"/>
  <c r="M26" i="22"/>
  <c r="K193" i="22"/>
  <c r="K684" i="22"/>
  <c r="L986" i="22"/>
  <c r="M1074" i="22"/>
  <c r="L169" i="22"/>
  <c r="L725" i="22"/>
  <c r="M548" i="22"/>
  <c r="M594" i="22"/>
  <c r="L1004" i="22"/>
  <c r="I891" i="22"/>
  <c r="N821" i="22"/>
  <c r="L306" i="22"/>
  <c r="J44" i="22"/>
  <c r="I70" i="22"/>
  <c r="I252" i="22"/>
  <c r="J72" i="22"/>
  <c r="M1082" i="22"/>
  <c r="J1164" i="22"/>
  <c r="J64" i="22"/>
  <c r="J700" i="22"/>
  <c r="L473" i="22"/>
  <c r="I553" i="22"/>
  <c r="N218" i="22"/>
  <c r="K247" i="22"/>
  <c r="N653" i="22"/>
  <c r="J849" i="22"/>
  <c r="K323" i="22"/>
  <c r="N673" i="22"/>
  <c r="E1275" i="22"/>
  <c r="K448" i="22"/>
  <c r="J141" i="22"/>
  <c r="N169" i="22"/>
  <c r="E1570" i="22"/>
  <c r="M1183" i="22"/>
  <c r="I337" i="22"/>
  <c r="J552" i="22"/>
  <c r="J279" i="22"/>
  <c r="J845" i="22"/>
  <c r="K855" i="22"/>
  <c r="L79" i="22"/>
  <c r="L326" i="22"/>
  <c r="J930" i="22"/>
  <c r="L29" i="22"/>
  <c r="I1111" i="22"/>
  <c r="J1045" i="22"/>
  <c r="M73" i="22"/>
  <c r="I62" i="22"/>
  <c r="M1013" i="22"/>
  <c r="N417" i="22"/>
  <c r="J297" i="22"/>
  <c r="N85" i="22"/>
  <c r="I710" i="22"/>
  <c r="M373" i="22"/>
  <c r="L662" i="22"/>
  <c r="N966" i="22"/>
  <c r="N321" i="22"/>
  <c r="N204" i="22"/>
  <c r="M558" i="22"/>
  <c r="K1057" i="22"/>
  <c r="M614" i="22"/>
  <c r="I357" i="22"/>
  <c r="K160" i="22"/>
  <c r="K852" i="22"/>
  <c r="I441" i="22"/>
  <c r="N996" i="22"/>
  <c r="M216" i="22"/>
  <c r="K558" i="22"/>
  <c r="J266" i="22"/>
  <c r="I938" i="22"/>
  <c r="L754" i="22"/>
  <c r="K491" i="22"/>
  <c r="E1432" i="22"/>
  <c r="J483" i="22"/>
  <c r="L230" i="22"/>
  <c r="N804" i="22"/>
  <c r="L975" i="22"/>
  <c r="L506" i="22"/>
  <c r="K1190" i="22"/>
  <c r="N317" i="22"/>
  <c r="J697" i="22"/>
  <c r="L1139" i="22"/>
  <c r="J596" i="22"/>
  <c r="M720" i="22"/>
  <c r="M824" i="22"/>
  <c r="I511" i="22"/>
  <c r="N187" i="22"/>
  <c r="K589" i="22"/>
  <c r="N492" i="22"/>
  <c r="J410" i="22"/>
  <c r="N627" i="22"/>
  <c r="N242" i="22"/>
  <c r="K899" i="22"/>
  <c r="N434" i="22"/>
  <c r="E1388" i="22"/>
  <c r="N766" i="22"/>
  <c r="E1358" i="22"/>
  <c r="L197" i="22"/>
  <c r="L806" i="22"/>
  <c r="K99" i="22"/>
  <c r="E1584" i="22"/>
  <c r="I120" i="22"/>
  <c r="L649" i="22"/>
  <c r="J1202" i="22"/>
  <c r="E1270" i="22"/>
  <c r="K832" i="22"/>
  <c r="J32" i="22"/>
  <c r="E1228" i="22"/>
  <c r="I590" i="22"/>
  <c r="I16" i="22"/>
  <c r="L264" i="22"/>
  <c r="J50" i="22"/>
  <c r="L263" i="22"/>
  <c r="M901" i="22"/>
  <c r="K237" i="22"/>
  <c r="M1121" i="22"/>
  <c r="N381" i="22"/>
  <c r="N22" i="22"/>
  <c r="K705" i="22"/>
  <c r="J277" i="22"/>
  <c r="I722" i="22"/>
  <c r="J236" i="22"/>
  <c r="M72" i="22"/>
  <c r="L479" i="22"/>
  <c r="J338" i="22"/>
  <c r="K1142" i="22"/>
  <c r="K1083" i="22"/>
  <c r="J1200" i="22"/>
  <c r="L816" i="22"/>
  <c r="M647" i="22"/>
  <c r="L355" i="22"/>
  <c r="M145" i="22"/>
  <c r="L824" i="22"/>
  <c r="N342" i="22"/>
  <c r="I624" i="22"/>
  <c r="N1071" i="22"/>
  <c r="I762" i="22"/>
  <c r="L571" i="22"/>
  <c r="I988" i="22"/>
  <c r="M775" i="22"/>
  <c r="E1593" i="22"/>
  <c r="L583" i="22"/>
  <c r="N120" i="22"/>
  <c r="K1035" i="22"/>
  <c r="L1040" i="22"/>
  <c r="I1008" i="22"/>
  <c r="N1183" i="22"/>
  <c r="J507" i="22"/>
  <c r="L1108" i="22"/>
  <c r="L841" i="22"/>
  <c r="I289" i="22"/>
  <c r="M332" i="22"/>
  <c r="J559" i="22"/>
  <c r="M884" i="22"/>
  <c r="N738" i="22"/>
  <c r="M968" i="22"/>
  <c r="K259" i="22"/>
  <c r="M525" i="22"/>
  <c r="I1072" i="22"/>
  <c r="N193" i="22"/>
  <c r="I625" i="22"/>
  <c r="J977" i="22"/>
  <c r="E1455" i="22"/>
  <c r="L501" i="22"/>
  <c r="J944" i="22"/>
  <c r="I1024" i="22"/>
  <c r="L489" i="22"/>
  <c r="J351" i="22"/>
  <c r="K531" i="22"/>
  <c r="M388" i="22"/>
  <c r="K526" i="22"/>
  <c r="J817" i="22"/>
  <c r="I249" i="22"/>
  <c r="J470" i="22"/>
  <c r="I227" i="22"/>
  <c r="K151" i="22"/>
  <c r="I144" i="22"/>
  <c r="N483" i="22"/>
  <c r="N986" i="22"/>
  <c r="K966" i="22"/>
  <c r="J1009" i="22"/>
  <c r="K285" i="22"/>
  <c r="J775" i="22"/>
  <c r="E1677" i="22"/>
  <c r="M927" i="22"/>
  <c r="J396" i="22"/>
  <c r="K93" i="22"/>
  <c r="I900" i="22"/>
  <c r="N884" i="22"/>
  <c r="I1000" i="22"/>
  <c r="I18" i="22"/>
  <c r="K1115" i="22"/>
  <c r="L484" i="22"/>
  <c r="L25" i="22"/>
  <c r="M767" i="22"/>
  <c r="N639" i="22"/>
  <c r="L696" i="22"/>
  <c r="K1134" i="22"/>
  <c r="M612" i="22"/>
  <c r="N367" i="22"/>
  <c r="E1356" i="22"/>
  <c r="M561" i="22"/>
  <c r="N490" i="22"/>
  <c r="E1742" i="22"/>
  <c r="E1238" i="22"/>
  <c r="N606" i="22"/>
  <c r="L646" i="22"/>
  <c r="N951" i="22"/>
  <c r="L346" i="22"/>
  <c r="L168" i="22"/>
  <c r="I1150" i="22"/>
  <c r="K530" i="22"/>
  <c r="L1094" i="22"/>
  <c r="N638" i="22"/>
  <c r="J1062" i="22"/>
  <c r="I575" i="22"/>
  <c r="M244" i="22"/>
  <c r="K501" i="22"/>
  <c r="N867" i="22"/>
  <c r="M1113" i="22"/>
  <c r="K992" i="22"/>
  <c r="N123" i="22"/>
  <c r="J824" i="22"/>
  <c r="M425" i="22"/>
  <c r="I1123" i="22"/>
  <c r="J1071" i="22"/>
  <c r="M111" i="22"/>
  <c r="M748" i="22"/>
  <c r="L144" i="22"/>
  <c r="K1086" i="22"/>
  <c r="M945" i="22"/>
  <c r="N944" i="22"/>
  <c r="I449" i="22"/>
  <c r="N1035" i="22"/>
  <c r="M1128" i="22"/>
  <c r="N510" i="22"/>
  <c r="M1134" i="22"/>
  <c r="K742" i="22"/>
  <c r="I490" i="22"/>
  <c r="J682" i="22"/>
  <c r="L418" i="22"/>
  <c r="N271" i="22"/>
  <c r="N921" i="22"/>
  <c r="J315" i="22"/>
  <c r="M317" i="22"/>
  <c r="L235" i="22"/>
  <c r="E1647" i="22"/>
  <c r="J908" i="22"/>
  <c r="K628" i="22"/>
  <c r="E1315" i="22"/>
  <c r="K1092" i="22"/>
  <c r="M275" i="22"/>
  <c r="M1025" i="22"/>
  <c r="N1021" i="22"/>
  <c r="K888" i="22"/>
  <c r="L1196" i="22"/>
  <c r="N173" i="22"/>
  <c r="J1129" i="22"/>
  <c r="M959" i="22"/>
  <c r="I54" i="22"/>
  <c r="J1052" i="22"/>
  <c r="L516" i="22"/>
  <c r="N692" i="22"/>
  <c r="M1203" i="22"/>
  <c r="I280" i="22"/>
  <c r="J869" i="22"/>
  <c r="I502" i="22"/>
  <c r="M434" i="22"/>
  <c r="J809" i="22"/>
  <c r="J360" i="22"/>
  <c r="M397" i="22"/>
  <c r="L561" i="22"/>
  <c r="J187" i="22"/>
  <c r="L786" i="22"/>
  <c r="E1689" i="22"/>
  <c r="L95" i="22"/>
  <c r="L898" i="22"/>
  <c r="J878" i="22"/>
  <c r="I91" i="22"/>
  <c r="N841" i="22"/>
  <c r="K569" i="22"/>
  <c r="N1045" i="22"/>
  <c r="E1505" i="22"/>
  <c r="N786" i="22"/>
  <c r="N705" i="22"/>
  <c r="K511" i="22"/>
  <c r="N309" i="22"/>
  <c r="M590" i="22"/>
  <c r="K138" i="22"/>
  <c r="J781" i="22"/>
  <c r="M263" i="22"/>
  <c r="M741" i="22"/>
  <c r="J320" i="22"/>
  <c r="J708" i="22"/>
  <c r="N373" i="22"/>
  <c r="N420" i="22"/>
  <c r="I813" i="22"/>
  <c r="J58" i="22"/>
  <c r="M146" i="22"/>
  <c r="K922" i="22"/>
  <c r="K614" i="22"/>
  <c r="L334" i="22"/>
  <c r="K690" i="22"/>
  <c r="K616" i="22"/>
  <c r="M222" i="22"/>
  <c r="L504" i="22"/>
  <c r="K618" i="22"/>
  <c r="L691" i="22"/>
  <c r="K759" i="22"/>
  <c r="L135" i="22"/>
  <c r="L73" i="22"/>
  <c r="M829" i="22"/>
  <c r="L991" i="22"/>
  <c r="L640" i="22"/>
  <c r="I577" i="22"/>
  <c r="N1064" i="22"/>
  <c r="N406" i="22"/>
  <c r="L1184" i="22"/>
  <c r="I1156" i="22"/>
  <c r="N1060" i="22"/>
  <c r="N937" i="22"/>
  <c r="L532" i="22"/>
  <c r="L1134" i="22"/>
  <c r="L351" i="22"/>
  <c r="K208" i="22"/>
  <c r="I256" i="22"/>
  <c r="J786" i="22"/>
  <c r="K982" i="22"/>
  <c r="I324" i="22"/>
  <c r="M50" i="22"/>
  <c r="K764" i="22"/>
  <c r="I983" i="22"/>
  <c r="M881" i="22"/>
  <c r="I197" i="22"/>
  <c r="K474" i="22"/>
  <c r="N756" i="22"/>
  <c r="M1171" i="22"/>
  <c r="N418" i="22"/>
  <c r="J1118" i="22"/>
  <c r="J49" i="22"/>
  <c r="N250" i="22"/>
  <c r="N583" i="22"/>
  <c r="I666" i="22"/>
  <c r="K1198" i="22"/>
  <c r="M104" i="22"/>
  <c r="N320" i="22"/>
  <c r="I191" i="22"/>
  <c r="M785" i="22"/>
  <c r="N807" i="22"/>
  <c r="K341" i="22"/>
  <c r="M377" i="22"/>
  <c r="M34" i="22"/>
  <c r="L878" i="22"/>
  <c r="K509" i="22"/>
  <c r="N675" i="22"/>
  <c r="M313" i="22"/>
  <c r="J608" i="22"/>
  <c r="L1038" i="22"/>
  <c r="J427" i="22"/>
  <c r="E1268" i="22"/>
  <c r="K206" i="22"/>
  <c r="I893" i="22"/>
  <c r="M1188" i="22"/>
  <c r="I885" i="22"/>
  <c r="M450" i="22"/>
  <c r="J210" i="22"/>
  <c r="J344" i="22"/>
  <c r="M110" i="22"/>
  <c r="K297" i="22"/>
  <c r="I367" i="22"/>
  <c r="L542" i="22"/>
  <c r="J1161" i="22"/>
  <c r="J264" i="22"/>
  <c r="J198" i="22"/>
  <c r="E1437" i="22"/>
  <c r="K46" i="22"/>
  <c r="K735" i="22"/>
  <c r="N574" i="22"/>
  <c r="N246" i="22"/>
  <c r="I1022" i="22"/>
  <c r="I1204" i="22"/>
  <c r="K1146" i="22"/>
  <c r="L285" i="22"/>
  <c r="L668" i="22"/>
  <c r="E1376" i="22"/>
  <c r="N119" i="22"/>
  <c r="J226" i="22"/>
  <c r="J1046" i="22"/>
  <c r="N1172" i="22"/>
  <c r="I917" i="22"/>
  <c r="I830" i="22"/>
  <c r="N1137" i="22"/>
  <c r="N835" i="22"/>
  <c r="L1195" i="22"/>
  <c r="E1423" i="22"/>
  <c r="N132" i="22"/>
  <c r="E1330" i="22"/>
  <c r="L855" i="22"/>
  <c r="M115" i="22"/>
  <c r="L257" i="22"/>
  <c r="J513" i="22"/>
  <c r="E1377" i="22"/>
  <c r="I53" i="22"/>
  <c r="K305" i="22"/>
  <c r="M682" i="22"/>
  <c r="L802" i="22"/>
  <c r="L1078" i="22"/>
  <c r="M1053" i="22"/>
  <c r="E1305" i="22"/>
  <c r="K166" i="22"/>
  <c r="I634" i="22"/>
  <c r="M943" i="22"/>
  <c r="L614" i="22"/>
  <c r="M819" i="22"/>
  <c r="E1386" i="22"/>
  <c r="J816" i="22"/>
  <c r="N776" i="22"/>
  <c r="K433" i="22"/>
  <c r="K717" i="22"/>
  <c r="M492" i="22"/>
  <c r="M673" i="22"/>
  <c r="M1180" i="22"/>
  <c r="I1053" i="22"/>
  <c r="K253" i="22"/>
  <c r="E1221" i="22"/>
  <c r="N1017" i="22"/>
  <c r="I630" i="22"/>
  <c r="I941" i="22"/>
  <c r="N572" i="22"/>
  <c r="M402" i="22"/>
  <c r="N899" i="22"/>
  <c r="K680" i="22"/>
  <c r="E1572" i="22"/>
  <c r="J1081" i="22"/>
  <c r="I47" i="22"/>
  <c r="E1465" i="22"/>
  <c r="M986" i="22"/>
  <c r="K1012" i="22"/>
  <c r="K239" i="22"/>
  <c r="M1177" i="22"/>
  <c r="I37" i="22"/>
  <c r="I612" i="22"/>
  <c r="K123" i="22"/>
  <c r="N1047" i="22"/>
  <c r="K1022" i="22"/>
  <c r="E1225" i="22"/>
  <c r="M32" i="22"/>
  <c r="L132" i="22"/>
  <c r="E1265" i="22"/>
  <c r="L529" i="22"/>
  <c r="L563" i="22"/>
  <c r="N898" i="22"/>
  <c r="M366" i="22"/>
  <c r="N1056" i="22"/>
  <c r="M1036" i="22"/>
  <c r="J1135" i="22"/>
  <c r="J53" i="22"/>
  <c r="M199" i="22"/>
  <c r="L66" i="22"/>
  <c r="N364" i="22"/>
  <c r="K901" i="22"/>
  <c r="E1361" i="22"/>
  <c r="L936" i="22"/>
  <c r="L323" i="22"/>
  <c r="N767" i="22"/>
  <c r="M376" i="22"/>
  <c r="M310" i="22"/>
  <c r="J271" i="22"/>
  <c r="J846" i="22"/>
  <c r="J720" i="22"/>
  <c r="K89" i="22"/>
  <c r="J437" i="22"/>
  <c r="J704" i="22"/>
  <c r="K1025" i="22"/>
  <c r="E1450" i="22"/>
  <c r="E1333" i="22"/>
  <c r="J239" i="22"/>
  <c r="K770" i="22"/>
  <c r="L942" i="22"/>
  <c r="N1038" i="22"/>
  <c r="L683" i="22"/>
  <c r="M175" i="22"/>
  <c r="E1535" i="22"/>
  <c r="L258" i="22"/>
  <c r="L84" i="22"/>
  <c r="L369" i="22"/>
  <c r="J979" i="22"/>
  <c r="J68" i="22"/>
  <c r="K137" i="22"/>
  <c r="N958" i="22"/>
  <c r="L865" i="22"/>
  <c r="I603" i="22"/>
  <c r="I731" i="22"/>
  <c r="N1025" i="22"/>
  <c r="N75" i="22"/>
  <c r="M1098" i="22"/>
  <c r="L1051" i="22"/>
  <c r="K900" i="22"/>
  <c r="L1009" i="22"/>
  <c r="N528" i="22"/>
  <c r="E1601" i="22"/>
  <c r="J1083" i="22"/>
  <c r="M444" i="22"/>
  <c r="M801" i="22"/>
  <c r="L1057" i="22"/>
  <c r="M513" i="22"/>
  <c r="M772" i="22"/>
  <c r="N868" i="22"/>
  <c r="L699" i="22"/>
  <c r="E1241" i="22"/>
  <c r="J642" i="22"/>
  <c r="M969" i="22"/>
  <c r="N172" i="22"/>
  <c r="I782" i="22"/>
  <c r="J399" i="22"/>
  <c r="K295" i="22"/>
  <c r="N361" i="22"/>
  <c r="K354" i="22"/>
  <c r="K214" i="22"/>
  <c r="M340" i="22"/>
  <c r="K979" i="22"/>
  <c r="I60" i="22"/>
  <c r="L1052" i="22"/>
  <c r="J484" i="22"/>
  <c r="K720" i="22"/>
  <c r="I842" i="22"/>
  <c r="K605" i="22"/>
  <c r="E1602" i="22"/>
  <c r="J445" i="22"/>
  <c r="I587" i="22"/>
  <c r="J458" i="22"/>
  <c r="L265" i="22"/>
  <c r="N844" i="22"/>
  <c r="E1693" i="22"/>
  <c r="K339" i="22"/>
  <c r="L121" i="22"/>
  <c r="J639" i="22"/>
  <c r="J840" i="22"/>
  <c r="E1353" i="22"/>
  <c r="M756" i="22"/>
  <c r="I781" i="22"/>
  <c r="J689" i="22"/>
  <c r="N732" i="22"/>
  <c r="E1246" i="22"/>
  <c r="I995" i="22"/>
  <c r="N928" i="22"/>
  <c r="K391" i="22"/>
  <c r="I106" i="22"/>
  <c r="L508" i="22"/>
  <c r="E1591" i="22"/>
  <c r="L519" i="22"/>
  <c r="J572" i="22"/>
  <c r="L1197" i="22"/>
  <c r="I431" i="22"/>
  <c r="L439" i="22"/>
  <c r="K672" i="22"/>
  <c r="M688" i="22"/>
  <c r="M254" i="22"/>
  <c r="M960" i="22"/>
  <c r="L1164" i="22"/>
  <c r="M357" i="22"/>
  <c r="M737" i="22"/>
  <c r="K176" i="22"/>
  <c r="I56" i="22"/>
  <c r="N256" i="22"/>
  <c r="I107" i="22"/>
  <c r="N1192" i="22"/>
  <c r="N410" i="22"/>
  <c r="I77" i="22"/>
  <c r="K140" i="22"/>
  <c r="I619" i="22"/>
  <c r="I193" i="22"/>
  <c r="E1298" i="22"/>
  <c r="N579" i="22"/>
  <c r="J411" i="22"/>
  <c r="N176" i="22"/>
  <c r="M220" i="22"/>
  <c r="N920" i="22"/>
  <c r="M799" i="22"/>
  <c r="L405" i="22"/>
  <c r="J628" i="22"/>
  <c r="E1343" i="22"/>
  <c r="K760" i="22"/>
  <c r="I456" i="22"/>
  <c r="J258" i="22"/>
  <c r="J511" i="22"/>
  <c r="M546" i="22"/>
  <c r="I1127" i="22"/>
  <c r="J28" i="22"/>
  <c r="L108" i="22"/>
  <c r="K1048" i="22"/>
  <c r="E1378" i="22"/>
  <c r="I292" i="22"/>
  <c r="M476" i="22"/>
  <c r="K472" i="22"/>
  <c r="N389" i="22"/>
  <c r="N1000" i="22"/>
  <c r="K884" i="22"/>
  <c r="J1043" i="22"/>
  <c r="I222" i="22"/>
  <c r="J976" i="22"/>
  <c r="I1179" i="22"/>
  <c r="N1198" i="22"/>
  <c r="M581" i="22"/>
  <c r="I726" i="22"/>
  <c r="M622" i="22"/>
  <c r="I1112" i="22"/>
  <c r="J805" i="22"/>
  <c r="I620" i="22"/>
  <c r="N500" i="22"/>
  <c r="E1447" i="22"/>
  <c r="M281" i="22"/>
  <c r="L1074" i="22"/>
  <c r="N856" i="22"/>
  <c r="J754" i="22"/>
  <c r="M778" i="22"/>
  <c r="M572" i="22"/>
  <c r="J897" i="22"/>
  <c r="J1076" i="22"/>
  <c r="I1198" i="22"/>
  <c r="L1159" i="22"/>
  <c r="L17" i="22"/>
  <c r="J441" i="22"/>
  <c r="N1022" i="22"/>
  <c r="E1623" i="22"/>
  <c r="E1360" i="22"/>
  <c r="L1070" i="22"/>
  <c r="M1076" i="22"/>
  <c r="I902" i="22"/>
  <c r="N997" i="22"/>
  <c r="I300" i="22"/>
  <c r="J1124" i="22"/>
  <c r="J86" i="22"/>
  <c r="I473" i="22"/>
  <c r="K633" i="22"/>
  <c r="K540" i="22"/>
  <c r="K1184" i="22"/>
  <c r="K384" i="22"/>
  <c r="E1351" i="22"/>
  <c r="L972" i="22"/>
  <c r="M1093" i="22"/>
  <c r="E1219" i="22"/>
  <c r="N812" i="22"/>
  <c r="M245" i="22"/>
  <c r="K885" i="22"/>
  <c r="I82" i="22"/>
  <c r="J531" i="22"/>
  <c r="D1" i="22"/>
  <c r="I414" i="22"/>
  <c r="K1161" i="22"/>
  <c r="J604" i="22"/>
  <c r="E1539" i="22"/>
  <c r="I26" i="22"/>
  <c r="K1157" i="22"/>
  <c r="N405" i="22"/>
  <c r="N570" i="22"/>
  <c r="N281" i="22"/>
  <c r="L134" i="22"/>
  <c r="M820" i="22"/>
  <c r="K18" i="22"/>
  <c r="K1052" i="22"/>
  <c r="N979" i="22"/>
  <c r="M261" i="22"/>
  <c r="N706" i="22"/>
  <c r="K804" i="22"/>
  <c r="I798" i="22"/>
  <c r="N255" i="22"/>
  <c r="I109" i="22"/>
  <c r="J125" i="22"/>
  <c r="M436" i="22"/>
  <c r="E1445" i="22"/>
  <c r="L603" i="22"/>
  <c r="E1611" i="22"/>
  <c r="K156" i="22"/>
  <c r="M487" i="22"/>
  <c r="I845" i="22"/>
  <c r="J171" i="22"/>
  <c r="J948" i="22"/>
  <c r="N474" i="22"/>
  <c r="N650" i="22"/>
  <c r="J220" i="22"/>
  <c r="I561" i="22"/>
  <c r="K1150" i="22"/>
  <c r="J33" i="22"/>
  <c r="L97" i="22"/>
  <c r="L891" i="22"/>
  <c r="J680" i="22"/>
  <c r="I31" i="22"/>
  <c r="M1120" i="22"/>
  <c r="K656" i="22"/>
  <c r="I1181" i="22"/>
  <c r="M1167" i="22"/>
  <c r="L869" i="22"/>
  <c r="J118" i="22"/>
  <c r="N299" i="22"/>
  <c r="K792" i="22"/>
  <c r="E1736" i="22"/>
  <c r="J672" i="22"/>
  <c r="I412" i="22"/>
  <c r="M1132" i="22"/>
  <c r="N104" i="22"/>
  <c r="K769" i="22"/>
  <c r="E1723" i="22"/>
  <c r="L800" i="22"/>
  <c r="M1131" i="22"/>
  <c r="E1730" i="22"/>
  <c r="N901" i="22"/>
  <c r="L607" i="22"/>
  <c r="L1129" i="22"/>
  <c r="I755" i="22"/>
  <c r="L1147" i="22"/>
  <c r="J375" i="22"/>
  <c r="M668" i="22"/>
  <c r="N1085" i="22"/>
  <c r="I805" i="22"/>
  <c r="L19" i="22"/>
  <c r="L546" i="22"/>
  <c r="N601" i="22"/>
  <c r="M157" i="22"/>
  <c r="M783" i="22"/>
  <c r="M1191" i="22"/>
  <c r="L1014" i="22"/>
  <c r="K72" i="22"/>
  <c r="M708" i="22"/>
  <c r="J1188" i="22"/>
  <c r="N602" i="22"/>
  <c r="I61" i="22"/>
  <c r="M576" i="22"/>
  <c r="L586" i="22"/>
  <c r="K859" i="22"/>
  <c r="J827" i="22"/>
  <c r="J124" i="22"/>
  <c r="M835" i="22"/>
  <c r="L217" i="22"/>
  <c r="L487" i="22"/>
  <c r="N97" i="22"/>
  <c r="K86" i="22"/>
  <c r="L93" i="22"/>
  <c r="J924" i="22"/>
  <c r="L209" i="22"/>
  <c r="I910" i="22"/>
  <c r="K572" i="22"/>
  <c r="I1062" i="22"/>
  <c r="N762" i="22"/>
  <c r="L629" i="22"/>
  <c r="N345" i="22"/>
  <c r="M776" i="22"/>
  <c r="K689" i="22"/>
  <c r="M740" i="22"/>
  <c r="M779" i="22"/>
  <c r="J579" i="22"/>
  <c r="I836" i="22"/>
  <c r="L767" i="22"/>
  <c r="M610" i="22"/>
  <c r="J217" i="22"/>
  <c r="I715" i="22"/>
  <c r="E1659" i="22"/>
  <c r="J815" i="22"/>
  <c r="N662" i="22"/>
  <c r="N810" i="22"/>
  <c r="M993" i="22"/>
  <c r="J903" i="22"/>
  <c r="L544" i="22"/>
  <c r="K1113" i="22"/>
  <c r="M659" i="22"/>
  <c r="I1131" i="22"/>
  <c r="I388" i="22"/>
  <c r="I818" i="22"/>
  <c r="J319" i="22"/>
  <c r="I892" i="22"/>
  <c r="L1026" i="22"/>
  <c r="E1348" i="22"/>
  <c r="K499" i="22"/>
  <c r="J1047" i="22"/>
  <c r="I628" i="22"/>
  <c r="J911" i="22"/>
  <c r="L207" i="22"/>
  <c r="I428" i="22"/>
  <c r="K641" i="22"/>
  <c r="J727" i="22"/>
  <c r="L173" i="22"/>
  <c r="L847" i="22"/>
  <c r="E1598" i="22"/>
  <c r="E1606" i="22"/>
  <c r="I315" i="22"/>
  <c r="K587" i="22"/>
  <c r="K637" i="22"/>
  <c r="K1144" i="22"/>
  <c r="N269" i="22"/>
  <c r="L950" i="22"/>
  <c r="L1032" i="22"/>
  <c r="M231" i="22"/>
  <c r="E1255" i="22"/>
  <c r="J426" i="22"/>
  <c r="M580" i="22"/>
  <c r="M415" i="22"/>
  <c r="N1131" i="22"/>
  <c r="M827" i="22"/>
  <c r="L1066" i="22"/>
  <c r="I531" i="22"/>
  <c r="K361" i="22"/>
  <c r="I368" i="22"/>
  <c r="L964" i="22"/>
  <c r="J433" i="22"/>
  <c r="I692" i="22"/>
  <c r="L1073" i="22"/>
  <c r="E1470" i="22"/>
  <c r="L259" i="22"/>
  <c r="K625" i="22"/>
  <c r="L438" i="22"/>
  <c r="L70" i="22"/>
  <c r="E1652" i="22"/>
  <c r="L1179" i="22"/>
  <c r="N480" i="22"/>
  <c r="K662" i="22"/>
  <c r="J145" i="22"/>
  <c r="K459" i="22"/>
  <c r="M1130" i="22"/>
  <c r="E1301" i="22"/>
  <c r="K130" i="22"/>
  <c r="N672" i="22"/>
  <c r="M791" i="22"/>
  <c r="K1037" i="22"/>
  <c r="M381" i="22"/>
  <c r="I564" i="22"/>
  <c r="K350" i="22"/>
  <c r="L210" i="22"/>
  <c r="I660" i="22"/>
  <c r="K926" i="22"/>
  <c r="I700" i="22"/>
  <c r="K70" i="22"/>
  <c r="J738" i="22"/>
  <c r="E1236" i="22"/>
  <c r="K1007" i="22"/>
  <c r="N400" i="22"/>
  <c r="J415" i="22"/>
  <c r="E1618" i="22"/>
  <c r="E1703" i="22"/>
  <c r="N873" i="22"/>
  <c r="M339" i="22"/>
  <c r="J1182" i="22"/>
  <c r="N166" i="22"/>
  <c r="I90" i="22"/>
  <c r="M1048" i="22"/>
  <c r="L450" i="22"/>
  <c r="L21" i="22"/>
  <c r="I540" i="22"/>
  <c r="E1537" i="22"/>
  <c r="I1169" i="22"/>
  <c r="J482" i="22"/>
  <c r="I1185" i="22"/>
  <c r="N945" i="22"/>
  <c r="M727" i="22"/>
  <c r="N791" i="22"/>
  <c r="M825" i="22"/>
  <c r="J933" i="22"/>
  <c r="K933" i="22"/>
  <c r="K416" i="22"/>
  <c r="N1174" i="22"/>
  <c r="K209" i="22"/>
  <c r="M173" i="22"/>
  <c r="J488" i="22"/>
  <c r="N719" i="22"/>
  <c r="K406" i="22"/>
  <c r="K289" i="22"/>
  <c r="K921" i="22"/>
  <c r="L567" i="22"/>
  <c r="M562" i="22"/>
  <c r="E1726" i="22"/>
  <c r="I890" i="22"/>
  <c r="L797" i="22"/>
  <c r="J988" i="22"/>
  <c r="L61" i="22"/>
  <c r="J943" i="22"/>
  <c r="I195" i="22"/>
  <c r="I547" i="22"/>
  <c r="N1161" i="22"/>
  <c r="L107" i="22"/>
  <c r="M646" i="22"/>
  <c r="M639" i="22"/>
  <c r="I1021" i="22"/>
  <c r="L598" i="22"/>
  <c r="L780" i="22"/>
  <c r="J703" i="22"/>
  <c r="L765" i="22"/>
  <c r="L335" i="22"/>
  <c r="N794" i="22"/>
  <c r="E1438" i="22"/>
  <c r="J974" i="22"/>
  <c r="K876" i="22"/>
  <c r="L410" i="22"/>
  <c r="J48" i="22"/>
  <c r="L1013" i="22"/>
  <c r="I999" i="22"/>
  <c r="L675" i="22"/>
  <c r="N848" i="22"/>
  <c r="K1130" i="22"/>
  <c r="M40" i="22"/>
  <c r="M676" i="22"/>
  <c r="J1066" i="22"/>
  <c r="J114" i="22"/>
  <c r="L1130" i="22"/>
  <c r="L606" i="22"/>
  <c r="M606" i="22"/>
  <c r="L682" i="22"/>
  <c r="L356" i="22"/>
  <c r="I214" i="22"/>
  <c r="I868" i="22"/>
  <c r="M255" i="22"/>
  <c r="L219" i="22"/>
  <c r="L409" i="22"/>
  <c r="I370" i="22"/>
  <c r="M671" i="22"/>
  <c r="K1156" i="22"/>
  <c r="K279" i="22"/>
  <c r="L138" i="22"/>
  <c r="K723" i="22"/>
  <c r="I433" i="22"/>
  <c r="J857" i="22"/>
  <c r="L194" i="22"/>
  <c r="K725" i="22"/>
  <c r="J577" i="22"/>
  <c r="L623" i="22"/>
  <c r="K1014" i="22"/>
  <c r="M695" i="22"/>
  <c r="M39" i="22"/>
  <c r="J416" i="22"/>
  <c r="L244" i="22"/>
  <c r="K824" i="22"/>
  <c r="I543" i="22"/>
  <c r="M591" i="22"/>
  <c r="K875" i="22"/>
  <c r="L366" i="22"/>
  <c r="E1264" i="22"/>
  <c r="K937" i="22"/>
  <c r="L877" i="22"/>
  <c r="E1553" i="22"/>
  <c r="J765" i="22"/>
  <c r="M344" i="22"/>
  <c r="L689" i="22"/>
  <c r="M77" i="22"/>
  <c r="K412" i="22"/>
  <c r="K212" i="22"/>
  <c r="N331" i="22"/>
  <c r="K909" i="22"/>
  <c r="I504" i="22"/>
  <c r="L353" i="22"/>
  <c r="N437" i="22"/>
  <c r="L62" i="22"/>
  <c r="L803" i="22"/>
  <c r="I152" i="22"/>
  <c r="K834" i="22"/>
  <c r="M67" i="22"/>
  <c r="I202" i="22"/>
  <c r="N214" i="22"/>
  <c r="L856" i="22"/>
  <c r="M168" i="22"/>
  <c r="M342" i="22"/>
  <c r="J188" i="22"/>
  <c r="J211" i="22"/>
  <c r="N888" i="22"/>
  <c r="K64" i="22"/>
  <c r="K286" i="22"/>
  <c r="J899" i="22"/>
  <c r="L791" i="22"/>
  <c r="N934" i="22"/>
  <c r="E1338" i="22"/>
  <c r="E1430" i="22"/>
  <c r="L1100" i="22"/>
  <c r="M846" i="22"/>
  <c r="K930" i="22"/>
  <c r="E1429" i="22"/>
  <c r="N1076" i="22"/>
  <c r="M1004" i="22"/>
  <c r="J269" i="22"/>
  <c r="M45" i="22"/>
  <c r="I138" i="22"/>
  <c r="K1151" i="22"/>
  <c r="K92" i="22"/>
  <c r="L732" i="22"/>
  <c r="I645" i="22"/>
  <c r="J820" i="22"/>
  <c r="L882" i="22"/>
  <c r="J452" i="22"/>
  <c r="L813" i="22"/>
  <c r="I915" i="22"/>
  <c r="J629" i="22"/>
  <c r="J103" i="22"/>
  <c r="M1195" i="22"/>
  <c r="K22" i="22"/>
  <c r="N818" i="22"/>
  <c r="L376" i="22"/>
  <c r="J819" i="22"/>
  <c r="K816" i="22"/>
  <c r="M978" i="22"/>
  <c r="K977" i="22"/>
  <c r="J921" i="22"/>
  <c r="L490" i="22"/>
  <c r="N642" i="22"/>
  <c r="L411" i="22"/>
  <c r="I665" i="22"/>
  <c r="I143" i="22"/>
  <c r="M1095" i="22"/>
  <c r="K143" i="22"/>
  <c r="M250" i="22"/>
  <c r="J401" i="22"/>
  <c r="L770" i="22"/>
  <c r="J1021" i="22"/>
  <c r="L835" i="22"/>
  <c r="M857" i="22"/>
  <c r="E1240" i="22"/>
  <c r="K671" i="22"/>
  <c r="J223" i="22"/>
  <c r="E1453" i="22"/>
  <c r="J780" i="22"/>
  <c r="J508" i="22"/>
  <c r="M186" i="22"/>
  <c r="I1134" i="22"/>
  <c r="E1292" i="22"/>
  <c r="N341" i="22"/>
  <c r="L87" i="22"/>
  <c r="E1439" i="22"/>
  <c r="E1702" i="22"/>
  <c r="L375" i="22"/>
  <c r="N565" i="22"/>
  <c r="I993" i="22"/>
  <c r="K126" i="22"/>
  <c r="L297" i="22"/>
  <c r="K788" i="22"/>
  <c r="M423" i="22"/>
  <c r="L940" i="22"/>
  <c r="I234" i="22"/>
  <c r="K806" i="22"/>
  <c r="L1002" i="22"/>
  <c r="J530" i="22"/>
  <c r="I206" i="22"/>
  <c r="M1143" i="22"/>
  <c r="K1103" i="22"/>
  <c r="L358" i="22"/>
  <c r="I171" i="22"/>
  <c r="I1116" i="22"/>
  <c r="J25" i="22"/>
  <c r="K761" i="22"/>
  <c r="K988" i="22"/>
  <c r="L1148" i="22"/>
  <c r="K626" i="22"/>
  <c r="I741" i="22"/>
  <c r="N519" i="22"/>
  <c r="J29" i="22"/>
  <c r="M1042" i="22"/>
  <c r="M270" i="22"/>
  <c r="K122" i="22"/>
  <c r="E1457" i="22"/>
  <c r="J1033" i="22"/>
  <c r="K226" i="22"/>
  <c r="I35" i="22"/>
  <c r="M302" i="22"/>
  <c r="I377" i="22"/>
  <c r="M787" i="22"/>
  <c r="L128" i="22"/>
  <c r="L1028" i="22"/>
  <c r="M929" i="22"/>
  <c r="E1690" i="22"/>
  <c r="N217" i="22"/>
  <c r="I554" i="22"/>
  <c r="K494" i="22"/>
  <c r="N915" i="22"/>
  <c r="L113" i="22"/>
  <c r="N160" i="22"/>
  <c r="M1189" i="22"/>
  <c r="M1193" i="22"/>
  <c r="M1052" i="22"/>
  <c r="E1563" i="22"/>
  <c r="J586" i="22"/>
  <c r="M435" i="22"/>
  <c r="E1257" i="22"/>
  <c r="N207" i="22"/>
  <c r="M1170" i="22"/>
  <c r="L232" i="22"/>
  <c r="M389" i="22"/>
  <c r="L140" i="22"/>
  <c r="L543" i="22"/>
  <c r="I734" i="22"/>
  <c r="L1112" i="22"/>
  <c r="L147" i="22"/>
  <c r="E1576" i="22"/>
  <c r="N113" i="22"/>
  <c r="K724" i="22"/>
  <c r="K999" i="22"/>
  <c r="N759" i="22"/>
  <c r="J678" i="22"/>
  <c r="E1282" i="22"/>
  <c r="I137" i="22"/>
  <c r="M712" i="22"/>
  <c r="L554" i="22"/>
  <c r="N64" i="22"/>
  <c r="M132" i="22"/>
  <c r="L530" i="22"/>
  <c r="J237" i="22"/>
  <c r="J801" i="22"/>
  <c r="L212" i="22"/>
  <c r="J959" i="22"/>
  <c r="K1088" i="22"/>
  <c r="J213" i="22"/>
  <c r="L642" i="22"/>
  <c r="J342" i="22"/>
  <c r="K98" i="22"/>
  <c r="I536" i="22"/>
  <c r="I392" i="22"/>
  <c r="M543" i="22"/>
  <c r="M987" i="22"/>
  <c r="J104" i="22"/>
  <c r="K497" i="22"/>
  <c r="L186" i="22"/>
  <c r="J1175" i="22"/>
  <c r="N329" i="22"/>
  <c r="E1480" i="22"/>
  <c r="N869" i="22"/>
  <c r="E1299" i="22"/>
  <c r="K715" i="22"/>
  <c r="L462" i="22"/>
  <c r="K216" i="22"/>
  <c r="L572" i="22"/>
  <c r="J605" i="22"/>
  <c r="M183" i="22"/>
  <c r="N541" i="22"/>
  <c r="N1106" i="22"/>
  <c r="N774" i="22"/>
  <c r="L1101" i="22"/>
  <c r="K766" i="22"/>
  <c r="L278" i="22"/>
  <c r="J222" i="22"/>
  <c r="J290" i="22"/>
  <c r="L471" i="22"/>
  <c r="M883" i="22"/>
  <c r="N780" i="22"/>
  <c r="I350" i="22"/>
  <c r="M411" i="22"/>
  <c r="J129" i="22"/>
  <c r="I945" i="22"/>
  <c r="E1739" i="22"/>
  <c r="L345" i="22"/>
  <c r="I97" i="22"/>
  <c r="M749" i="22"/>
  <c r="M603" i="22"/>
  <c r="J502" i="22"/>
  <c r="L400" i="22"/>
  <c r="J134" i="22"/>
  <c r="M952" i="22"/>
  <c r="M1023" i="22"/>
  <c r="M832" i="22"/>
  <c r="E1499" i="22"/>
  <c r="J1130" i="22"/>
  <c r="N181" i="22"/>
  <c r="K94" i="22"/>
  <c r="L971" i="22"/>
  <c r="J251" i="22"/>
  <c r="K109" i="22"/>
  <c r="M605" i="22"/>
  <c r="N87" i="22"/>
  <c r="I75" i="22"/>
  <c r="K1045" i="22"/>
  <c r="M511" i="22"/>
  <c r="N422" i="22"/>
  <c r="E1368" i="22"/>
  <c r="N1145" i="22"/>
  <c r="N988" i="22"/>
  <c r="N611" i="22"/>
  <c r="N982" i="22"/>
  <c r="K879" i="22"/>
  <c r="M95" i="22"/>
  <c r="E1515" i="22"/>
  <c r="J807" i="22"/>
  <c r="K422" i="22"/>
  <c r="K756" i="22"/>
  <c r="M685" i="22"/>
  <c r="N863" i="22"/>
  <c r="J872" i="22"/>
  <c r="I1109" i="22"/>
  <c r="L703" i="22"/>
  <c r="M269" i="22"/>
  <c r="N196" i="22"/>
  <c r="L880" i="22"/>
  <c r="I581" i="22"/>
  <c r="I773" i="22"/>
  <c r="M761" i="22"/>
  <c r="K473" i="22"/>
  <c r="L255" i="22"/>
  <c r="K88" i="22"/>
  <c r="I984" i="22"/>
  <c r="L545" i="22"/>
  <c r="N619" i="22"/>
  <c r="M928" i="22"/>
  <c r="E1285" i="22"/>
  <c r="J170" i="22"/>
  <c r="M1154" i="22"/>
  <c r="K994" i="22"/>
  <c r="L1077" i="22"/>
  <c r="L664" i="22"/>
  <c r="L379" i="22"/>
  <c r="K743" i="22"/>
  <c r="I759" i="22"/>
  <c r="L1203" i="22"/>
  <c r="I1076" i="22"/>
  <c r="I1018" i="22"/>
  <c r="L711" i="22"/>
  <c r="M336" i="22"/>
  <c r="E1594" i="22"/>
  <c r="M355" i="22"/>
  <c r="I266" i="22"/>
  <c r="L314" i="22"/>
  <c r="K158" i="22"/>
  <c r="N408" i="22"/>
  <c r="J705" i="22"/>
  <c r="N347" i="22"/>
  <c r="M662" i="22"/>
  <c r="M704" i="22"/>
  <c r="I69" i="22"/>
  <c r="K91" i="22"/>
  <c r="E1569" i="22"/>
  <c r="N631" i="22"/>
  <c r="N96" i="22"/>
  <c r="L553" i="22"/>
  <c r="K612" i="22"/>
  <c r="K263" i="22"/>
  <c r="J894" i="22"/>
  <c r="L158" i="22"/>
  <c r="E1436" i="22"/>
  <c r="J450" i="22"/>
  <c r="L83" i="22"/>
  <c r="M484" i="22"/>
  <c r="J657" i="22"/>
  <c r="J367" i="22"/>
  <c r="M744" i="22"/>
  <c r="N358" i="22"/>
  <c r="L843" i="22"/>
  <c r="J1170" i="22"/>
  <c r="L296" i="22"/>
  <c r="N182" i="22"/>
  <c r="J99" i="22"/>
  <c r="E1283" i="22"/>
  <c r="M393" i="22"/>
  <c r="N499" i="22"/>
  <c r="I192" i="22"/>
  <c r="K936" i="22"/>
  <c r="L715" i="22"/>
  <c r="M213" i="22"/>
  <c r="K44" i="22"/>
  <c r="I1154" i="22"/>
  <c r="M63" i="22"/>
  <c r="N729" i="22"/>
  <c r="M1034" i="22"/>
  <c r="I418" i="22"/>
  <c r="I145" i="22"/>
  <c r="K669" i="22"/>
  <c r="N391" i="22"/>
  <c r="E1474" i="22"/>
  <c r="N441" i="22"/>
  <c r="K819" i="22"/>
  <c r="M540" i="22"/>
  <c r="N513" i="22"/>
  <c r="J975" i="22"/>
  <c r="J732" i="22"/>
  <c r="I205" i="22"/>
  <c r="N816" i="22"/>
  <c r="M717" i="22"/>
  <c r="K607" i="22"/>
  <c r="M426" i="22"/>
  <c r="N29" i="22"/>
  <c r="I944" i="22"/>
  <c r="J487" i="22"/>
  <c r="J105" i="22"/>
  <c r="E1214" i="22"/>
  <c r="N1159" i="22"/>
  <c r="I330" i="22"/>
  <c r="M598" i="22"/>
  <c r="I717" i="22"/>
  <c r="K1110" i="22"/>
  <c r="I48" i="22"/>
  <c r="J889" i="22"/>
  <c r="L1167" i="22"/>
  <c r="K583" i="22"/>
  <c r="I1080" i="22"/>
  <c r="L454" i="22"/>
  <c r="J494" i="22"/>
  <c r="I349" i="22"/>
  <c r="E1274" i="22"/>
  <c r="J991" i="22"/>
  <c r="L321" i="22"/>
  <c r="L648" i="22"/>
  <c r="J1127" i="22"/>
  <c r="E1342" i="22"/>
  <c r="K322" i="22"/>
  <c r="N335" i="22"/>
  <c r="I844" i="22"/>
  <c r="M174" i="22"/>
  <c r="I327" i="22"/>
  <c r="I1115" i="22"/>
  <c r="K346" i="22"/>
  <c r="K542" i="22"/>
  <c r="E1259" i="22"/>
  <c r="E1624" i="22"/>
  <c r="M56" i="22"/>
  <c r="L702" i="22"/>
  <c r="J505" i="22"/>
  <c r="J926" i="22"/>
  <c r="K745" i="22"/>
  <c r="L821" i="22"/>
  <c r="L701" i="22"/>
  <c r="L170" i="22"/>
  <c r="K309" i="22"/>
  <c r="J1096" i="22"/>
  <c r="I897" i="22"/>
  <c r="J305" i="22"/>
  <c r="I319" i="22"/>
  <c r="N1043" i="22"/>
  <c r="L979" i="22"/>
  <c r="I967" i="22"/>
  <c r="E1555" i="22"/>
  <c r="K136" i="22"/>
  <c r="J1053" i="22"/>
  <c r="J1086" i="22"/>
  <c r="K582" i="22"/>
  <c r="I1017" i="22"/>
  <c r="J123" i="22"/>
  <c r="J241" i="22"/>
  <c r="M24" i="22"/>
  <c r="L907" i="22"/>
  <c r="M858" i="22"/>
  <c r="I68" i="22"/>
  <c r="M762" i="22"/>
  <c r="L236" i="22"/>
  <c r="M871" i="22"/>
  <c r="J311" i="22"/>
  <c r="N825" i="22"/>
  <c r="M1127" i="22"/>
  <c r="J120" i="22"/>
  <c r="E1666" i="22"/>
  <c r="N827" i="22"/>
  <c r="M1050" i="22"/>
  <c r="N1142" i="22"/>
  <c r="N1095" i="22"/>
  <c r="M1153" i="22"/>
  <c r="N677" i="22"/>
  <c r="L292" i="22"/>
  <c r="N1005" i="22"/>
  <c r="J178" i="22"/>
  <c r="K74" i="22"/>
  <c r="K34" i="22"/>
  <c r="K476" i="22"/>
  <c r="E1522" i="22"/>
  <c r="L992" i="22"/>
  <c r="E1326" i="22"/>
  <c r="J229" i="22"/>
  <c r="J590" i="22"/>
  <c r="J875" i="22"/>
  <c r="M100" i="22"/>
  <c r="L562" i="22"/>
  <c r="E1710" i="22"/>
  <c r="N556" i="22"/>
  <c r="M291" i="22"/>
  <c r="J209" i="22"/>
  <c r="E1261" i="22"/>
  <c r="L1093" i="22"/>
  <c r="J848" i="22"/>
  <c r="K703" i="22"/>
  <c r="M219" i="22"/>
  <c r="K97" i="22"/>
  <c r="N851" i="22"/>
  <c r="K352" i="22"/>
  <c r="E1667" i="22"/>
  <c r="J1104" i="22"/>
  <c r="N146" i="22"/>
  <c r="L387" i="22"/>
  <c r="M600" i="22"/>
  <c r="J246" i="22"/>
  <c r="E1713" i="22"/>
  <c r="K80" i="22"/>
  <c r="J887" i="22"/>
  <c r="M1168" i="22"/>
  <c r="L136" i="22"/>
  <c r="K823" i="22"/>
  <c r="I708" i="22"/>
  <c r="J684" i="22"/>
  <c r="M1075" i="22"/>
  <c r="I312" i="22"/>
  <c r="M345" i="22"/>
  <c r="M922" i="22"/>
  <c r="I351" i="22"/>
  <c r="J1128" i="22"/>
  <c r="M1032" i="22"/>
  <c r="M206" i="22"/>
  <c r="J1065" i="22"/>
  <c r="J690" i="22"/>
  <c r="I345" i="22"/>
  <c r="N1018" i="22"/>
  <c r="I838" i="22"/>
  <c r="J853" i="22"/>
  <c r="J365" i="22"/>
  <c r="N704" i="22"/>
  <c r="J793" i="22"/>
  <c r="I133" i="22"/>
  <c r="K484" i="22"/>
  <c r="J343" i="22"/>
  <c r="M816" i="22"/>
  <c r="M1116" i="22"/>
  <c r="K732" i="22"/>
  <c r="K1126" i="22"/>
  <c r="N274" i="22"/>
  <c r="J517" i="22"/>
  <c r="I263" i="22"/>
  <c r="N720" i="22"/>
  <c r="E1339" i="22"/>
  <c r="L342" i="22"/>
  <c r="J1203" i="22"/>
  <c r="N1132" i="22"/>
  <c r="E1231" i="22"/>
  <c r="M510" i="22"/>
  <c r="L737" i="22"/>
  <c r="J478" i="22"/>
  <c r="I1173" i="22"/>
  <c r="M571" i="22"/>
  <c r="E1571" i="22"/>
  <c r="N227" i="22"/>
  <c r="I1190" i="22"/>
  <c r="I352" i="22"/>
  <c r="M911" i="22"/>
  <c r="E1329" i="22"/>
  <c r="N713" i="22"/>
  <c r="K83" i="22"/>
  <c r="J1157" i="22"/>
  <c r="L764" i="22"/>
  <c r="J442" i="22"/>
  <c r="N1080" i="22"/>
  <c r="L114" i="22"/>
  <c r="K233" i="22"/>
  <c r="I534" i="22"/>
  <c r="M944" i="22"/>
  <c r="M441" i="22"/>
  <c r="K601" i="22"/>
  <c r="L962" i="22"/>
  <c r="I576" i="22"/>
  <c r="N581" i="22"/>
  <c r="J361" i="22"/>
  <c r="K201" i="22"/>
  <c r="K492" i="22"/>
  <c r="N436" i="22"/>
  <c r="J592" i="22"/>
  <c r="K1097" i="22"/>
  <c r="L595" i="22"/>
  <c r="L660" i="22"/>
  <c r="I775" i="22"/>
  <c r="L627" i="22"/>
  <c r="D4" i="22"/>
  <c r="M71" i="22"/>
  <c r="I217" i="22"/>
  <c r="L188" i="22"/>
  <c r="M1099" i="22"/>
  <c r="M292" i="22"/>
  <c r="M451" i="22"/>
  <c r="L348" i="22"/>
  <c r="N1079" i="22"/>
  <c r="I269" i="22"/>
  <c r="L1068" i="22"/>
  <c r="N186" i="22"/>
  <c r="L331" i="22"/>
  <c r="M683" i="22"/>
  <c r="L1007" i="22"/>
  <c r="E1253" i="22"/>
  <c r="L790" i="22"/>
  <c r="E1387" i="22"/>
  <c r="N526" i="22"/>
  <c r="J635" i="22"/>
  <c r="K647" i="22"/>
  <c r="M1054" i="22"/>
  <c r="J606" i="22"/>
  <c r="L317" i="22"/>
  <c r="L49" i="22"/>
  <c r="L330" i="22"/>
  <c r="M390" i="22"/>
  <c r="E1252" i="22"/>
  <c r="I383" i="22"/>
  <c r="I100" i="22"/>
  <c r="N148" i="22"/>
  <c r="N438" i="22"/>
  <c r="I523" i="22"/>
  <c r="N1116" i="22"/>
  <c r="I1187" i="22"/>
  <c r="M1026" i="22"/>
  <c r="K763" i="22"/>
  <c r="L422" i="22"/>
  <c r="N399" i="22"/>
  <c r="J779" i="22"/>
  <c r="K48" i="22"/>
  <c r="L521" i="22"/>
  <c r="M796" i="22"/>
  <c r="J617" i="22"/>
  <c r="L432" i="22"/>
  <c r="L304" i="22"/>
  <c r="M1084" i="22"/>
  <c r="J802" i="22"/>
  <c r="N852" i="22"/>
  <c r="M1101" i="22"/>
  <c r="I855" i="22"/>
  <c r="I287" i="22"/>
  <c r="K280" i="22"/>
  <c r="J216" i="22"/>
  <c r="K1173" i="22"/>
  <c r="I160" i="22"/>
  <c r="I405" i="22"/>
  <c r="E1721" i="22"/>
  <c r="N1143" i="22"/>
  <c r="N30" i="22"/>
  <c r="N1190" i="22"/>
  <c r="L537" i="22"/>
  <c r="N1082" i="22"/>
  <c r="M1001" i="22"/>
  <c r="E1529" i="22"/>
  <c r="K1063" i="22"/>
  <c r="J314" i="22"/>
  <c r="I1178" i="22"/>
  <c r="J364" i="22"/>
  <c r="N1003" i="22"/>
  <c r="J541" i="22"/>
  <c r="N1193" i="22"/>
  <c r="L906" i="22"/>
  <c r="K198" i="22"/>
  <c r="L1169" i="22"/>
  <c r="J245" i="22"/>
  <c r="J186" i="22"/>
  <c r="M113" i="22"/>
  <c r="I262" i="22"/>
  <c r="J325" i="22"/>
  <c r="M380" i="22"/>
  <c r="K407" i="22"/>
  <c r="N799" i="22"/>
  <c r="I863" i="22"/>
  <c r="J602" i="22"/>
  <c r="E1208" i="22"/>
  <c r="M25" i="22"/>
  <c r="E1364" i="22"/>
  <c r="I1052" i="22"/>
  <c r="E1308" i="22"/>
  <c r="E1452" i="22"/>
  <c r="E1558" i="22"/>
  <c r="K16" i="22"/>
  <c r="E1684" i="22"/>
  <c r="L1088" i="22"/>
  <c r="E1216" i="22"/>
  <c r="N870" i="22"/>
  <c r="M290" i="22"/>
  <c r="M18" i="22"/>
  <c r="K786" i="22"/>
  <c r="E1215" i="22"/>
  <c r="J112" i="22"/>
  <c r="J18" i="22"/>
  <c r="J1032" i="22"/>
  <c r="I834" i="22"/>
  <c r="I113" i="22"/>
  <c r="J296" i="22"/>
  <c r="I209" i="22"/>
  <c r="N277" i="22"/>
  <c r="L913" i="22"/>
  <c r="L1202" i="22"/>
  <c r="K184" i="22"/>
  <c r="J681" i="22"/>
  <c r="I546" i="22"/>
  <c r="I1165" i="22"/>
  <c r="E1681" i="22"/>
  <c r="N453" i="22"/>
  <c r="J440" i="22"/>
  <c r="J830" i="22"/>
  <c r="N1171" i="22"/>
  <c r="L1085" i="22"/>
  <c r="M545" i="22"/>
  <c r="L33" i="22"/>
  <c r="M88" i="22"/>
  <c r="N1202" i="22"/>
  <c r="L1054" i="22"/>
  <c r="J1059" i="22"/>
  <c r="J907" i="22"/>
  <c r="J993" i="22"/>
  <c r="E1365" i="22"/>
  <c r="M613" i="22"/>
  <c r="E1448" i="22"/>
  <c r="N822" i="22"/>
  <c r="E1332" i="22"/>
  <c r="L658" i="22"/>
  <c r="I184" i="22"/>
  <c r="K274" i="22"/>
  <c r="K881" i="22"/>
  <c r="K291" i="22"/>
  <c r="J600" i="22"/>
  <c r="N837" i="22"/>
  <c r="N1176" i="22"/>
  <c r="E1242" i="22"/>
  <c r="I258" i="22"/>
  <c r="I485" i="22"/>
  <c r="I919" i="22"/>
  <c r="L221" i="22"/>
  <c r="N811" i="22"/>
  <c r="L123" i="22"/>
  <c r="E1524" i="22"/>
  <c r="J1193" i="22"/>
  <c r="M1162" i="22"/>
  <c r="K503" i="22"/>
  <c r="E1324" i="22"/>
  <c r="L130" i="22"/>
  <c r="N849" i="22"/>
  <c r="E1272" i="22"/>
  <c r="L480" i="22"/>
  <c r="K980" i="22"/>
  <c r="K597" i="22"/>
  <c r="E1568" i="22"/>
  <c r="M466" i="22"/>
  <c r="J614" i="22"/>
  <c r="K30" i="22"/>
  <c r="J1107" i="22"/>
  <c r="J852" i="22"/>
  <c r="K144" i="22"/>
  <c r="N1068" i="22"/>
  <c r="L391" i="22"/>
  <c r="I394" i="22"/>
  <c r="I642" i="22"/>
  <c r="K827" i="22"/>
  <c r="I51" i="22"/>
  <c r="J159" i="22"/>
  <c r="L357" i="22"/>
  <c r="I72" i="22"/>
  <c r="J130" i="22"/>
  <c r="K1119" i="22"/>
  <c r="I453" i="22"/>
  <c r="K1175" i="22"/>
  <c r="M1161" i="22"/>
  <c r="N40" i="22"/>
  <c r="I517" i="22"/>
  <c r="K847" i="22"/>
  <c r="I958" i="22"/>
  <c r="L365" i="22"/>
  <c r="J1101" i="22"/>
  <c r="M1135" i="22"/>
  <c r="M563" i="22"/>
  <c r="M660" i="22"/>
  <c r="K424" i="22"/>
  <c r="J1041" i="22"/>
  <c r="I557" i="22"/>
  <c r="M260" i="22"/>
  <c r="M143" i="22"/>
  <c r="M289" i="22"/>
  <c r="J992" i="22"/>
  <c r="I675" i="22"/>
  <c r="E1363" i="22"/>
  <c r="J945" i="22"/>
  <c r="J532" i="22"/>
  <c r="J837" i="22"/>
  <c r="L397" i="22"/>
  <c r="J26" i="22"/>
  <c r="M137" i="22"/>
  <c r="I136" i="22"/>
  <c r="J967" i="22"/>
  <c r="I869" i="22"/>
  <c r="K50" i="22"/>
  <c r="M162" i="22"/>
  <c r="L286" i="22"/>
  <c r="K77" i="22"/>
  <c r="J203" i="22"/>
  <c r="N192" i="22"/>
  <c r="L332" i="22"/>
  <c r="J456" i="22"/>
  <c r="J102" i="22"/>
  <c r="L202" i="22"/>
  <c r="J1097" i="22"/>
  <c r="N302" i="22"/>
  <c r="M1202" i="22"/>
  <c r="J1197" i="22"/>
  <c r="N718" i="22"/>
  <c r="I521" i="22"/>
  <c r="E1517" i="22"/>
  <c r="K480" i="22"/>
  <c r="K1031" i="22"/>
  <c r="E1521" i="22"/>
  <c r="L721" i="22"/>
  <c r="N978" i="22"/>
  <c r="J687" i="22"/>
  <c r="M991" i="22"/>
  <c r="L874" i="22"/>
  <c r="N735" i="22"/>
  <c r="M1051" i="22"/>
  <c r="J175" i="22"/>
  <c r="K71" i="22"/>
  <c r="N245" i="22"/>
  <c r="I852" i="22"/>
  <c r="N60" i="22"/>
  <c r="J941" i="22"/>
  <c r="J736" i="22"/>
  <c r="J215" i="22"/>
  <c r="M1033" i="22"/>
  <c r="J758" i="22"/>
  <c r="E1350" i="22"/>
  <c r="I153" i="22"/>
  <c r="K42" i="22"/>
  <c r="N773" i="22"/>
  <c r="I662" i="22"/>
  <c r="E1577" i="22"/>
  <c r="L419" i="22"/>
  <c r="I878" i="22"/>
  <c r="I965" i="22"/>
  <c r="N84" i="22"/>
  <c r="E1212" i="22"/>
  <c r="L1096" i="22"/>
  <c r="M1107" i="22"/>
  <c r="L636" i="22"/>
  <c r="N1048" i="22"/>
  <c r="K757" i="22"/>
  <c r="I584" i="22"/>
  <c r="I895" i="22"/>
  <c r="M1178" i="22"/>
  <c r="K1112" i="22"/>
  <c r="J261" i="22"/>
  <c r="J951" i="22"/>
  <c r="L1029" i="22"/>
  <c r="N772" i="22"/>
  <c r="N273" i="22"/>
  <c r="I888" i="22"/>
  <c r="L632" i="22"/>
  <c r="I1013" i="22"/>
  <c r="J347" i="22"/>
  <c r="J324" i="22"/>
  <c r="M363" i="22"/>
  <c r="E1640" i="22"/>
  <c r="E1220" i="22"/>
  <c r="E1207" i="22"/>
  <c r="N947" i="22"/>
  <c r="K967" i="22"/>
  <c r="J265" i="22"/>
  <c r="K1038" i="22"/>
  <c r="I1180" i="22"/>
  <c r="K768" i="22"/>
  <c r="N558" i="22"/>
  <c r="N864" i="22"/>
  <c r="L425" i="22"/>
  <c r="M439" i="22"/>
  <c r="I783" i="22"/>
  <c r="M625" i="22"/>
  <c r="N370" i="22"/>
  <c r="N305" i="22"/>
  <c r="N957" i="22"/>
  <c r="L643" i="22"/>
  <c r="L613" i="22"/>
  <c r="I698" i="22"/>
  <c r="M912" i="22"/>
  <c r="I1007" i="22"/>
  <c r="J1051" i="22"/>
  <c r="K215" i="22"/>
  <c r="K995" i="22"/>
  <c r="J434" i="22"/>
  <c r="J267" i="22"/>
  <c r="M84" i="22"/>
  <c r="K520" i="22"/>
  <c r="J372" i="22"/>
  <c r="L1106" i="22"/>
  <c r="N444" i="22"/>
  <c r="N949" i="22"/>
  <c r="M946" i="22"/>
  <c r="I573" i="22"/>
  <c r="N388" i="22"/>
  <c r="E1653" i="22"/>
  <c r="N991" i="22"/>
  <c r="L884" i="22"/>
  <c r="K957" i="22"/>
  <c r="I896" i="22"/>
  <c r="N435" i="22"/>
  <c r="L956" i="22"/>
  <c r="E1218" i="22"/>
  <c r="N633" i="22"/>
  <c r="K192" i="22"/>
  <c r="K1120" i="22"/>
  <c r="N1030" i="22"/>
  <c r="I148" i="22"/>
  <c r="K972" i="22"/>
  <c r="L535" i="22"/>
  <c r="L333" i="22"/>
  <c r="J1150" i="22"/>
  <c r="M925" i="22"/>
  <c r="N1178" i="22"/>
  <c r="I76" i="22"/>
  <c r="I550" i="22"/>
  <c r="N466" i="22"/>
  <c r="M1092" i="22"/>
  <c r="M906" i="22"/>
  <c r="I647" i="22"/>
  <c r="N610" i="22"/>
  <c r="J735" i="22"/>
  <c r="I117" i="22"/>
  <c r="E1310" i="22"/>
  <c r="N1070" i="22"/>
  <c r="K950" i="22"/>
  <c r="J919" i="22"/>
  <c r="J20" i="22"/>
  <c r="N129" i="22"/>
  <c r="J873" i="22"/>
  <c r="N35" i="22"/>
  <c r="J1199" i="22"/>
  <c r="E1222" i="22"/>
  <c r="I1148" i="22"/>
  <c r="I325" i="22"/>
  <c r="I763" i="22"/>
  <c r="M98" i="22"/>
  <c r="M1174" i="22"/>
  <c r="J127" i="22"/>
  <c r="E1476" i="22"/>
  <c r="M813" i="22"/>
  <c r="N855" i="22"/>
  <c r="N645" i="22"/>
  <c r="I361" i="22"/>
  <c r="J248" i="22"/>
  <c r="M664" i="22"/>
  <c r="N545" i="22"/>
  <c r="J1186" i="22"/>
  <c r="K713" i="22"/>
  <c r="I200" i="22"/>
  <c r="N37" i="22"/>
  <c r="L142" i="22"/>
  <c r="I970" i="22"/>
  <c r="J777" i="22"/>
  <c r="K727" i="22"/>
  <c r="I822" i="22"/>
  <c r="M321" i="22"/>
  <c r="I423" i="22"/>
  <c r="M719" i="22"/>
  <c r="L947" i="22"/>
  <c r="M197" i="22"/>
  <c r="J208" i="22"/>
  <c r="J1093" i="22"/>
  <c r="E1613" i="22"/>
  <c r="E1409" i="22"/>
  <c r="M1137" i="22"/>
  <c r="I1032" i="22"/>
  <c r="M278" i="22"/>
  <c r="M789" i="22"/>
  <c r="N595" i="22"/>
  <c r="I1082" i="22"/>
  <c r="I459" i="22"/>
  <c r="K465" i="22"/>
  <c r="N715" i="22"/>
  <c r="L172" i="22"/>
  <c r="M954" i="22"/>
  <c r="K498" i="22"/>
  <c r="I742" i="22"/>
  <c r="K379" i="22"/>
  <c r="J81" i="22"/>
  <c r="J1151" i="22"/>
  <c r="J341" i="22"/>
  <c r="J35" i="22"/>
  <c r="M499" i="22"/>
  <c r="K895" i="22"/>
  <c r="I96" i="22"/>
  <c r="K843" i="22"/>
  <c r="I1051" i="22"/>
  <c r="E1401" i="22"/>
  <c r="I416" i="22"/>
  <c r="N872" i="22"/>
  <c r="L1127" i="22"/>
  <c r="K128" i="22"/>
  <c r="J22" i="22"/>
  <c r="J1140" i="22"/>
  <c r="K185" i="22"/>
  <c r="L248" i="22"/>
  <c r="E1615" i="22"/>
  <c r="J393" i="22"/>
  <c r="I952" i="22"/>
  <c r="K685" i="22"/>
  <c r="J707" i="22"/>
  <c r="K858" i="22"/>
  <c r="L224" i="22"/>
  <c r="N1100" i="22"/>
  <c r="M375" i="22"/>
  <c r="I41" i="22"/>
  <c r="I568" i="22"/>
  <c r="I925" i="22"/>
  <c r="K797" i="22"/>
  <c r="I778" i="22"/>
  <c r="I527" i="22"/>
  <c r="K1089" i="22"/>
  <c r="E1747" i="22"/>
  <c r="M210" i="22"/>
  <c r="K283" i="22"/>
  <c r="N507" i="22"/>
  <c r="N652" i="22"/>
  <c r="M287" i="22"/>
  <c r="L805" i="22"/>
  <c r="N95" i="22"/>
  <c r="K266" i="22"/>
  <c r="E1249" i="22"/>
  <c r="J152" i="22"/>
  <c r="K35" i="22"/>
  <c r="I250" i="22"/>
  <c r="J569" i="22"/>
  <c r="N278" i="22"/>
  <c r="L697" i="22"/>
  <c r="I548" i="22"/>
  <c r="L1133" i="22"/>
  <c r="I331" i="22"/>
  <c r="L38" i="22"/>
  <c r="J138" i="22"/>
  <c r="J912" i="22"/>
  <c r="J776" i="22"/>
  <c r="I172" i="22"/>
  <c r="I522" i="22"/>
  <c r="J1092" i="22"/>
  <c r="N600" i="22"/>
  <c r="J388" i="22"/>
  <c r="M501" i="22"/>
  <c r="M314" i="22"/>
  <c r="N1086" i="22"/>
  <c r="J359" i="22"/>
  <c r="M274" i="22"/>
  <c r="L505" i="22"/>
  <c r="M482" i="22"/>
  <c r="J570" i="22"/>
  <c r="I839" i="22"/>
  <c r="I465" i="22"/>
  <c r="E1276" i="22"/>
  <c r="L1177" i="22"/>
  <c r="E1469" i="22"/>
  <c r="I321" i="22"/>
  <c r="J1154" i="22"/>
  <c r="I422" i="22"/>
  <c r="E1605" i="22"/>
  <c r="K316" i="22"/>
  <c r="E1290" i="22"/>
  <c r="L143" i="22"/>
  <c r="I486" i="22"/>
  <c r="J871" i="22"/>
  <c r="M974" i="22"/>
  <c r="N1155" i="22"/>
  <c r="L430" i="22"/>
  <c r="K229" i="22"/>
  <c r="M194" i="22"/>
  <c r="M299" i="22"/>
  <c r="J730" i="22"/>
  <c r="L384" i="22"/>
  <c r="I596" i="22"/>
  <c r="I1121" i="22"/>
  <c r="K255" i="22"/>
  <c r="J710" i="22"/>
  <c r="J615" i="22"/>
  <c r="M378" i="22"/>
  <c r="K333" i="22"/>
  <c r="L198" i="22"/>
  <c r="K1148" i="22"/>
  <c r="J669" i="22"/>
  <c r="J57" i="22"/>
  <c r="K267" i="22"/>
  <c r="N636" i="22"/>
  <c r="K522" i="22"/>
  <c r="L184" i="22"/>
  <c r="N174" i="22"/>
  <c r="J762" i="22"/>
  <c r="L1021" i="22"/>
  <c r="M921" i="22"/>
  <c r="J864" i="22"/>
  <c r="K310" i="22"/>
  <c r="K1055" i="22"/>
  <c r="M472" i="22"/>
  <c r="I754" i="22"/>
  <c r="J79" i="22"/>
  <c r="N151" i="22"/>
  <c r="K1107" i="22"/>
  <c r="I198" i="22"/>
  <c r="K249" i="22"/>
  <c r="K1077" i="22"/>
  <c r="I413" i="22"/>
  <c r="L531" i="22"/>
  <c r="M1100" i="22"/>
  <c r="M806" i="22"/>
  <c r="E1541" i="22"/>
  <c r="J1006" i="22"/>
  <c r="M564" i="22"/>
  <c r="I278" i="22"/>
  <c r="J382" i="22"/>
  <c r="E1725" i="22"/>
  <c r="K84" i="22"/>
  <c r="E1700" i="22"/>
  <c r="M1184" i="22"/>
  <c r="N590" i="22"/>
  <c r="M814" i="22"/>
  <c r="E1567" i="22"/>
  <c r="I44" i="22"/>
  <c r="M955" i="22"/>
  <c r="E1552" i="22"/>
  <c r="N397" i="22"/>
  <c r="L1163" i="22"/>
  <c r="L58" i="22"/>
  <c r="I986" i="22"/>
  <c r="K805" i="22"/>
  <c r="N376" i="22"/>
  <c r="I342" i="22"/>
  <c r="K681" i="22"/>
  <c r="E1345" i="22"/>
  <c r="N589" i="22"/>
  <c r="K112" i="22"/>
  <c r="M979" i="22"/>
  <c r="K1015" i="22"/>
  <c r="I791" i="22"/>
  <c r="L671" i="22"/>
  <c r="L830" i="22"/>
  <c r="E1458" i="22"/>
  <c r="L260" i="22"/>
  <c r="K665" i="22"/>
  <c r="M667" i="22"/>
  <c r="K638" i="22"/>
  <c r="M923" i="22"/>
  <c r="I974" i="22"/>
  <c r="N634" i="22"/>
  <c r="J968" i="22"/>
  <c r="I616" i="22"/>
  <c r="I1035" i="22"/>
  <c r="I950" i="22"/>
  <c r="J1030" i="22"/>
  <c r="M1047" i="22"/>
  <c r="M371" i="22"/>
  <c r="L347" i="22"/>
  <c r="L1123" i="22"/>
  <c r="K426" i="22"/>
  <c r="E1600" i="22"/>
  <c r="J1055" i="22"/>
  <c r="J1049" i="22"/>
  <c r="E1699" i="22"/>
  <c r="I1030" i="22"/>
  <c r="J1025" i="22"/>
  <c r="I1014" i="22"/>
  <c r="J1014" i="22"/>
  <c r="K217" i="22"/>
  <c r="N733" i="22"/>
  <c r="E1375" i="22"/>
  <c r="M623" i="22"/>
  <c r="E1483" i="22"/>
  <c r="L804" i="22"/>
  <c r="I768" i="22"/>
  <c r="N1054" i="22"/>
  <c r="M217" i="22"/>
  <c r="I901" i="22"/>
  <c r="N498" i="22"/>
  <c r="M556" i="22"/>
  <c r="N875" i="22"/>
  <c r="E1381" i="22"/>
  <c r="K663" i="22"/>
  <c r="L1142" i="22"/>
  <c r="I1159" i="22"/>
  <c r="J1079" i="22"/>
  <c r="I493" i="22"/>
  <c r="J43" i="22"/>
  <c r="I652" i="22"/>
  <c r="K273" i="22"/>
  <c r="N41" i="22"/>
  <c r="I472" i="22"/>
  <c r="M480" i="22"/>
  <c r="L999" i="22"/>
  <c r="N892" i="22"/>
  <c r="J766" i="22"/>
  <c r="K755" i="22"/>
  <c r="J489" i="22"/>
  <c r="E1697" i="22"/>
  <c r="M1065" i="22"/>
  <c r="M319" i="22"/>
  <c r="I670" i="22"/>
  <c r="K79" i="22"/>
  <c r="N1040" i="22"/>
  <c r="M303" i="22"/>
  <c r="L677" i="22"/>
  <c r="E1676" i="22"/>
  <c r="I703" i="22"/>
  <c r="I376" i="22"/>
  <c r="I123" i="22"/>
  <c r="J421" i="22"/>
  <c r="J666" i="22"/>
  <c r="L801" i="22"/>
  <c r="M365" i="22"/>
  <c r="L1090" i="22"/>
  <c r="I801" i="22"/>
  <c r="M44" i="22"/>
  <c r="K853" i="22"/>
  <c r="J156" i="22"/>
  <c r="E1441" i="22"/>
  <c r="M677" i="22"/>
  <c r="M870" i="22"/>
  <c r="M728" i="22"/>
  <c r="K199" i="22"/>
  <c r="L203" i="22"/>
  <c r="L349" i="22"/>
  <c r="M729" i="22"/>
  <c r="E1588" i="22"/>
  <c r="K1131" i="22"/>
  <c r="K1118" i="22"/>
  <c r="N238" i="22"/>
  <c r="N668" i="22"/>
  <c r="I438" i="22"/>
  <c r="K318" i="22"/>
  <c r="N775" i="22"/>
  <c r="M669" i="22"/>
  <c r="E1303" i="22"/>
  <c r="L99" i="22"/>
  <c r="N616" i="22"/>
  <c r="I856" i="22"/>
  <c r="K961" i="22"/>
  <c r="K1053" i="22"/>
  <c r="I50" i="22"/>
  <c r="K975" i="22"/>
  <c r="N1090" i="22"/>
  <c r="E1446" i="22"/>
  <c r="M1056" i="22"/>
  <c r="J464" i="22"/>
  <c r="I770" i="22"/>
  <c r="I525" i="22"/>
  <c r="M895" i="22"/>
  <c r="N670" i="22"/>
  <c r="E1289" i="22"/>
  <c r="J716" i="22"/>
  <c r="M55" i="22"/>
  <c r="J100" i="22"/>
  <c r="L1151" i="22"/>
  <c r="K464" i="22"/>
  <c r="K762" i="22"/>
  <c r="N404" i="22"/>
  <c r="I1139" i="22"/>
  <c r="K287" i="22"/>
  <c r="K24" i="22"/>
  <c r="J154" i="22"/>
  <c r="K668" i="22"/>
  <c r="N73" i="22"/>
  <c r="N655" i="22"/>
  <c r="L337" i="22"/>
  <c r="M807" i="22"/>
  <c r="M483" i="22"/>
  <c r="I599" i="22"/>
  <c r="E1370" i="22"/>
  <c r="E1419" i="22"/>
  <c r="I237" i="22"/>
  <c r="M271" i="22"/>
  <c r="E1325" i="22"/>
  <c r="M214" i="22"/>
  <c r="L849" i="22"/>
  <c r="M887" i="22"/>
  <c r="I748" i="22"/>
  <c r="E1251" i="22"/>
  <c r="J407" i="22"/>
  <c r="L769" i="22"/>
  <c r="E1239" i="22"/>
  <c r="L290" i="22"/>
  <c r="N512" i="22"/>
  <c r="L360" i="22"/>
  <c r="M190" i="22"/>
  <c r="N1074" i="22"/>
  <c r="J1167" i="22"/>
  <c r="I1020" i="22"/>
  <c r="M1163" i="22"/>
  <c r="J1153" i="22"/>
  <c r="K1140" i="22"/>
  <c r="L1131" i="22"/>
  <c r="N778" i="22"/>
  <c r="K265" i="22"/>
  <c r="I594" i="22"/>
  <c r="L154" i="22"/>
  <c r="J247" i="22"/>
  <c r="I411" i="22"/>
  <c r="N340" i="22"/>
  <c r="L756" i="22"/>
  <c r="K602" i="22"/>
  <c r="N215" i="22"/>
  <c r="E1536" i="22"/>
  <c r="L322" i="22"/>
  <c r="I556" i="22"/>
  <c r="N824" i="22"/>
  <c r="E1513" i="22"/>
  <c r="L146" i="22"/>
  <c r="M885" i="22"/>
  <c r="I857" i="22"/>
  <c r="N970" i="22"/>
  <c r="M694" i="22"/>
  <c r="K321" i="22"/>
  <c r="I55" i="22"/>
  <c r="I928" i="22"/>
  <c r="K235" i="22"/>
  <c r="I306" i="22"/>
  <c r="N276" i="22"/>
  <c r="M972" i="22"/>
  <c r="E1346" i="22"/>
  <c r="K1033" i="22"/>
  <c r="K667" i="22"/>
  <c r="M941" i="22"/>
  <c r="J460" i="22"/>
  <c r="L1047" i="22"/>
  <c r="N1016" i="22"/>
  <c r="J501" i="22"/>
  <c r="E1440" i="22"/>
  <c r="K865" i="22"/>
  <c r="M686" i="22"/>
  <c r="M629" i="22"/>
  <c r="L718" i="22"/>
  <c r="L301" i="22"/>
  <c r="L1071" i="22"/>
  <c r="K181" i="22"/>
  <c r="L281" i="22"/>
  <c r="K1003" i="22"/>
  <c r="K825" i="22"/>
  <c r="N886" i="22"/>
  <c r="K553" i="22"/>
  <c r="M346" i="22"/>
  <c r="L1087" i="22"/>
  <c r="K248" i="22"/>
  <c r="M909" i="22"/>
  <c r="M461" i="22"/>
  <c r="J276" i="22"/>
  <c r="E1583" i="22"/>
  <c r="N1028" i="22"/>
  <c r="I434" i="22"/>
  <c r="I589" i="22"/>
  <c r="N504" i="22"/>
  <c r="E1243" i="22"/>
  <c r="I605" i="22"/>
  <c r="K545" i="22"/>
  <c r="I1085" i="22"/>
  <c r="L312" i="22"/>
  <c r="L1015" i="22"/>
  <c r="I718" i="22"/>
  <c r="L779" i="22"/>
  <c r="M555" i="22"/>
  <c r="K307" i="22"/>
  <c r="K240" i="22"/>
  <c r="L402" i="22"/>
  <c r="I1063" i="22"/>
  <c r="E1393" i="22"/>
  <c r="M171" i="22"/>
  <c r="L799" i="22"/>
  <c r="L787" i="22"/>
  <c r="N931" i="22"/>
  <c r="N27" i="22"/>
  <c r="I918" i="22"/>
  <c r="J449" i="22"/>
  <c r="L834" i="22"/>
  <c r="E1454" i="22"/>
  <c r="M296" i="22"/>
  <c r="I695" i="22"/>
  <c r="I219" i="22"/>
  <c r="K396" i="22"/>
  <c r="J625" i="22"/>
  <c r="N690" i="22"/>
  <c r="I948" i="22"/>
  <c r="L690" i="22"/>
  <c r="L1201" i="22"/>
  <c r="M1022" i="22"/>
  <c r="E1639" i="22"/>
  <c r="N983" i="22"/>
  <c r="E1573" i="22"/>
  <c r="M353" i="22"/>
  <c r="K1182" i="22"/>
  <c r="J986" i="22"/>
  <c r="M49" i="22"/>
  <c r="L41" i="22"/>
  <c r="E1300" i="22"/>
  <c r="N1189" i="22"/>
  <c r="J1011" i="22"/>
  <c r="K688" i="22"/>
  <c r="N1153" i="22"/>
  <c r="K213" i="22"/>
  <c r="M1043" i="22"/>
  <c r="E1502" i="22"/>
  <c r="I780" i="22"/>
  <c r="L1045" i="22"/>
  <c r="I676" i="22"/>
  <c r="N177" i="22"/>
  <c r="I803" i="22"/>
  <c r="M875" i="22"/>
  <c r="I167" i="22"/>
  <c r="M1129" i="22"/>
  <c r="L153" i="22"/>
  <c r="K1132" i="22"/>
  <c r="L720" i="22"/>
  <c r="K716" i="22"/>
  <c r="N914" i="22"/>
  <c r="J755" i="22"/>
  <c r="E1705" i="22"/>
  <c r="E1665" i="22"/>
  <c r="I1004" i="22"/>
  <c r="L978" i="22"/>
  <c r="K446" i="22"/>
  <c r="I1188" i="22"/>
  <c r="I245" i="22"/>
  <c r="N671" i="22"/>
  <c r="N1020" i="22"/>
  <c r="E1612" i="22"/>
  <c r="I973" i="22"/>
  <c r="K815" i="22"/>
  <c r="K1155" i="22"/>
  <c r="J423" i="22"/>
  <c r="I505" i="22"/>
  <c r="K549" i="22"/>
  <c r="J641" i="22"/>
  <c r="E1619" i="22"/>
  <c r="K111" i="22"/>
  <c r="I211" i="22"/>
  <c r="I1104" i="22"/>
  <c r="K964" i="22"/>
  <c r="K1154" i="22"/>
  <c r="N900" i="22"/>
  <c r="E1709" i="22"/>
  <c r="M185" i="22"/>
  <c r="I810" i="22"/>
  <c r="J743" i="22"/>
  <c r="M108" i="22"/>
  <c r="I487" i="22"/>
  <c r="E1642" i="22"/>
  <c r="L1156" i="22"/>
  <c r="L195" i="22"/>
  <c r="K21" i="22"/>
  <c r="M1081" i="22"/>
  <c r="J1181" i="22"/>
  <c r="K862" i="22"/>
  <c r="K410" i="22"/>
  <c r="L193" i="22"/>
  <c r="E1280" i="22"/>
  <c r="N476" i="22"/>
  <c r="M490" i="22"/>
  <c r="L848" i="22"/>
  <c r="K617" i="22"/>
  <c r="J550" i="22"/>
  <c r="N1129" i="22"/>
  <c r="L969" i="22"/>
  <c r="M684" i="22"/>
  <c r="L1161" i="22"/>
  <c r="J859" i="22"/>
  <c r="L233" i="22"/>
  <c r="L271" i="22"/>
  <c r="N49" i="22"/>
  <c r="K342" i="22"/>
  <c r="I180" i="22"/>
  <c r="I1083" i="22"/>
  <c r="M715" i="22"/>
  <c r="I150" i="22"/>
  <c r="I644" i="22"/>
  <c r="M432" i="22"/>
  <c r="L1061" i="22"/>
  <c r="L742" i="22"/>
  <c r="L917" i="22"/>
  <c r="M123" i="22"/>
  <c r="M506" i="22"/>
  <c r="M1045" i="22"/>
  <c r="I291" i="22"/>
  <c r="K300" i="22"/>
  <c r="N124" i="22"/>
  <c r="E1278" i="22"/>
  <c r="L994" i="22"/>
  <c r="K1001" i="22"/>
  <c r="J113" i="22"/>
  <c r="K38" i="22"/>
  <c r="I204" i="22"/>
  <c r="J453" i="22"/>
  <c r="N111" i="22"/>
  <c r="I753" i="22"/>
  <c r="L631" i="22"/>
  <c r="L1034" i="22"/>
  <c r="K1195" i="22"/>
  <c r="M939" i="22"/>
  <c r="I799" i="22"/>
  <c r="K374" i="22"/>
  <c r="E1318" i="22"/>
  <c r="E1664" i="22"/>
  <c r="N676" i="22"/>
  <c r="K487" i="22"/>
  <c r="M990" i="22"/>
  <c r="N797" i="22"/>
  <c r="I467" i="22"/>
  <c r="L336" i="22"/>
  <c r="K510" i="22"/>
  <c r="J917" i="22"/>
  <c r="I105" i="22"/>
  <c r="M765" i="22"/>
  <c r="I1078" i="22"/>
  <c r="M950" i="22"/>
  <c r="L621" i="22"/>
  <c r="L98" i="22"/>
  <c r="K153" i="22"/>
  <c r="L551" i="22"/>
  <c r="M760" i="22"/>
  <c r="L165" i="22"/>
  <c r="N24" i="22"/>
  <c r="M817" i="22"/>
  <c r="K857" i="22"/>
  <c r="K471" i="22"/>
  <c r="M1085" i="22"/>
  <c r="L997" i="22"/>
  <c r="L622" i="22"/>
  <c r="N814" i="22"/>
  <c r="L989" i="22"/>
  <c r="I110" i="22"/>
  <c r="L1149" i="22"/>
  <c r="K1043" i="22"/>
  <c r="L436" i="22"/>
  <c r="L864" i="22"/>
  <c r="K439" i="22"/>
  <c r="M894" i="22"/>
  <c r="M1020" i="22"/>
  <c r="K246" i="22"/>
  <c r="N985" i="22"/>
  <c r="L885" i="22"/>
  <c r="K152" i="22"/>
  <c r="E1662" i="22"/>
  <c r="E1511" i="22"/>
  <c r="L472" i="22"/>
  <c r="M550" i="22"/>
  <c r="I985" i="22"/>
  <c r="K1068" i="22"/>
  <c r="J645" i="22"/>
  <c r="K481" i="22"/>
  <c r="I340" i="22"/>
  <c r="J336" i="22"/>
  <c r="K673" i="22"/>
  <c r="I130" i="22"/>
  <c r="M608" i="22"/>
  <c r="K777" i="22"/>
  <c r="I694" i="22"/>
  <c r="I669" i="22"/>
  <c r="L653" i="22"/>
  <c r="J987" i="22"/>
  <c r="N571" i="22"/>
  <c r="J863" i="22"/>
  <c r="J932" i="22"/>
  <c r="K947" i="22"/>
  <c r="K944" i="22"/>
  <c r="L1124" i="22"/>
  <c r="I103" i="22"/>
  <c r="L744" i="22"/>
  <c r="E1444" i="22"/>
  <c r="K132" i="22"/>
  <c r="N366" i="22"/>
  <c r="M602" i="22"/>
  <c r="K394" i="22"/>
  <c r="N658" i="22"/>
  <c r="L602" i="22"/>
  <c r="N1123" i="22"/>
  <c r="N155" i="22"/>
  <c r="J142" i="22"/>
  <c r="N684" i="22"/>
  <c r="I939" i="22"/>
  <c r="L155" i="22"/>
  <c r="M62" i="22"/>
  <c r="M431" i="22"/>
  <c r="M1198" i="22"/>
  <c r="K231" i="22"/>
  <c r="J526" i="22"/>
  <c r="N467" i="22"/>
  <c r="N871" i="22"/>
  <c r="N42" i="22"/>
  <c r="N948" i="22"/>
  <c r="L990" i="22"/>
  <c r="K627" i="22"/>
  <c r="I769" i="22"/>
  <c r="L1095" i="22"/>
  <c r="J158" i="22"/>
  <c r="L1005" i="22"/>
  <c r="I1089" i="22"/>
  <c r="I951" i="22"/>
  <c r="M241" i="22"/>
  <c r="K903" i="22"/>
  <c r="K953" i="22"/>
  <c r="L276" i="22"/>
  <c r="N1002" i="22"/>
  <c r="J109" i="22"/>
  <c r="J999" i="22"/>
  <c r="K1069" i="22"/>
  <c r="I247" i="22"/>
  <c r="N1110" i="22"/>
  <c r="E1294" i="22"/>
  <c r="K571" i="22"/>
  <c r="I139" i="22"/>
  <c r="K970" i="22"/>
  <c r="N932" i="22"/>
  <c r="J224" i="22"/>
  <c r="K1019" i="22"/>
  <c r="N573" i="22"/>
  <c r="I1141" i="22"/>
  <c r="L416" i="22"/>
  <c r="L751" i="22"/>
  <c r="J405" i="22"/>
  <c r="M953" i="22"/>
  <c r="N515" i="22"/>
  <c r="I657" i="22"/>
  <c r="K437" i="22"/>
  <c r="M1072" i="22"/>
  <c r="I494" i="22"/>
  <c r="N530" i="22"/>
  <c r="N680" i="22"/>
  <c r="N448" i="22"/>
  <c r="N1180" i="22"/>
  <c r="I508" i="22"/>
  <c r="J73" i="22"/>
  <c r="K110" i="22"/>
  <c r="I1037" i="22"/>
  <c r="K775" i="22"/>
  <c r="K1078" i="22"/>
  <c r="K202" i="22"/>
  <c r="E1384" i="22"/>
  <c r="J486" i="22"/>
  <c r="M1186" i="22"/>
  <c r="L672" i="22"/>
  <c r="M595" i="22"/>
  <c r="I1064" i="22"/>
  <c r="I601" i="22"/>
  <c r="E1587" i="22"/>
  <c r="E1543" i="22"/>
  <c r="M747" i="22"/>
  <c r="I323" i="22"/>
  <c r="M596" i="22"/>
  <c r="L1182" i="22"/>
  <c r="K338" i="22"/>
  <c r="L796" i="22"/>
  <c r="N523" i="22"/>
  <c r="E1655" i="22"/>
  <c r="M338" i="22"/>
  <c r="K678" i="22"/>
  <c r="N240" i="22"/>
  <c r="K264" i="22"/>
  <c r="N708" i="22"/>
  <c r="K603" i="22"/>
  <c r="I259" i="22"/>
  <c r="E1311" i="22"/>
  <c r="N925" i="22"/>
  <c r="I379" i="22"/>
  <c r="J514" i="22"/>
  <c r="I709" i="22"/>
  <c r="N524" i="22"/>
  <c r="L18" i="22"/>
  <c r="I424" i="22"/>
  <c r="L1008" i="22"/>
  <c r="N998" i="22"/>
  <c r="M117" i="22"/>
  <c r="K535" i="22"/>
  <c r="N724" i="22"/>
  <c r="J257" i="22"/>
  <c r="K1056" i="22"/>
  <c r="K284" i="22"/>
  <c r="K260" i="22"/>
  <c r="J62" i="22"/>
  <c r="K311" i="22"/>
  <c r="I635" i="22"/>
  <c r="N582" i="22"/>
  <c r="I149" i="22"/>
  <c r="M915" i="22"/>
  <c r="L120" i="22"/>
  <c r="M1104" i="22"/>
  <c r="N664" i="22"/>
  <c r="M68" i="22"/>
  <c r="I875" i="22"/>
  <c r="N1124" i="22"/>
  <c r="I1001" i="22"/>
  <c r="J1133" i="22"/>
  <c r="L745" i="22"/>
  <c r="N711" i="22"/>
  <c r="M485" i="22"/>
  <c r="J1108" i="22"/>
  <c r="L1109" i="22"/>
  <c r="M403" i="22"/>
  <c r="N225" i="22"/>
  <c r="N696" i="22"/>
  <c r="K230" i="22"/>
  <c r="I253" i="22"/>
  <c r="J914" i="22"/>
  <c r="M994" i="22"/>
  <c r="N923" i="22"/>
  <c r="J95" i="22"/>
  <c r="M948" i="22"/>
  <c r="L163" i="22"/>
  <c r="L676" i="22"/>
  <c r="I843" i="22"/>
  <c r="K581" i="22"/>
  <c r="J1000" i="22"/>
  <c r="J653" i="22"/>
  <c r="N509" i="22"/>
  <c r="L785" i="22"/>
  <c r="J673" i="22"/>
  <c r="M1007" i="22"/>
  <c r="M1157" i="22"/>
  <c r="J212" i="22"/>
  <c r="J302" i="22"/>
  <c r="J16" i="22"/>
  <c r="L928" i="22"/>
  <c r="I1010" i="22"/>
  <c r="M637" i="22"/>
  <c r="I1176" i="22"/>
  <c r="I168" i="22"/>
  <c r="L91" i="22"/>
  <c r="M488" i="22"/>
  <c r="K1204" i="22"/>
  <c r="J1159" i="22"/>
  <c r="J1148" i="22"/>
  <c r="I899" i="22"/>
  <c r="J648" i="22"/>
  <c r="M129" i="22"/>
  <c r="J567" i="22"/>
  <c r="M350" i="22"/>
  <c r="N896" i="22"/>
  <c r="I894" i="22"/>
  <c r="L650" i="22"/>
  <c r="J1017" i="22"/>
  <c r="M633" i="22"/>
  <c r="K556" i="22"/>
  <c r="L229" i="22"/>
  <c r="L367" i="22"/>
  <c r="J1194" i="22"/>
  <c r="N674" i="22"/>
  <c r="I699" i="22"/>
  <c r="I1081" i="22"/>
  <c r="I586" i="22"/>
  <c r="N971" i="22"/>
  <c r="M956" i="22"/>
  <c r="L894" i="22"/>
  <c r="J623" i="22"/>
  <c r="J1110" i="22"/>
  <c r="L119" i="22"/>
  <c r="J935" i="22"/>
  <c r="K692" i="22"/>
  <c r="M125" i="22"/>
  <c r="N975" i="22"/>
  <c r="I98" i="22"/>
  <c r="N660" i="22"/>
  <c r="L925" i="22"/>
  <c r="I447" i="22"/>
  <c r="I471" i="22"/>
  <c r="N126" i="22"/>
  <c r="N659" i="22"/>
  <c r="D3" i="22"/>
  <c r="I737" i="22"/>
  <c r="J906" i="22"/>
  <c r="L1157" i="22"/>
  <c r="L1136" i="22"/>
  <c r="J479" i="22"/>
  <c r="I1075" i="22"/>
  <c r="J674" i="22"/>
  <c r="L766" i="22"/>
  <c r="K245" i="22"/>
  <c r="E1418" i="22"/>
  <c r="J1015" i="22"/>
  <c r="L659" i="22"/>
  <c r="I539" i="22"/>
  <c r="M920" i="22"/>
  <c r="J915" i="22"/>
  <c r="J1120" i="22"/>
  <c r="E1366" i="22"/>
  <c r="I1192" i="22"/>
  <c r="K528" i="22"/>
  <c r="J1177" i="22"/>
  <c r="K329" i="22"/>
  <c r="I213" i="22"/>
  <c r="J497" i="22"/>
  <c r="K835" i="22"/>
  <c r="M809" i="22"/>
  <c r="N107" i="22"/>
  <c r="J439" i="22"/>
  <c r="E1260" i="22"/>
  <c r="M514" i="22"/>
  <c r="J761" i="22"/>
  <c r="L1027" i="22"/>
  <c r="K90" i="22"/>
  <c r="K461" i="22"/>
  <c r="N44" i="22"/>
  <c r="L929" i="22"/>
  <c r="L966" i="22"/>
  <c r="E1284" i="22"/>
  <c r="J774" i="22"/>
  <c r="N843" i="22"/>
  <c r="L686" i="22"/>
  <c r="L313" i="22"/>
  <c r="J587" i="22"/>
  <c r="E1224" i="22"/>
  <c r="M726" i="22"/>
  <c r="E1668" i="22"/>
  <c r="J262" i="22"/>
  <c r="N55" i="22"/>
  <c r="K640" i="22"/>
  <c r="K619" i="22"/>
  <c r="E1575" i="22"/>
  <c r="L890" i="22"/>
  <c r="M75" i="22"/>
  <c r="J323" i="22"/>
  <c r="M1017" i="22"/>
  <c r="I348" i="22"/>
  <c r="M977" i="22"/>
  <c r="I1125" i="22"/>
  <c r="J928" i="22"/>
  <c r="L54" i="22"/>
  <c r="N446" i="22"/>
  <c r="K677" i="22"/>
  <c r="I906" i="22"/>
  <c r="J85" i="22"/>
  <c r="N460" i="22"/>
  <c r="K1070" i="22"/>
  <c r="J168" i="22"/>
  <c r="N1138" i="22"/>
  <c r="I1147" i="22"/>
  <c r="K1187" i="22"/>
  <c r="L407" i="22"/>
  <c r="K928" i="22"/>
  <c r="I273" i="22"/>
  <c r="L237" i="22"/>
  <c r="J331" i="22"/>
  <c r="L654" i="22"/>
  <c r="E1636" i="22"/>
  <c r="E1420" i="22"/>
  <c r="K624" i="22"/>
  <c r="N143" i="22"/>
  <c r="E1256" i="22"/>
  <c r="I551" i="22"/>
  <c r="E1227" i="22"/>
  <c r="J876" i="22"/>
  <c r="N1104" i="22"/>
  <c r="M675" i="22"/>
  <c r="M1190" i="22"/>
  <c r="M400" i="22"/>
  <c r="N171" i="22"/>
  <c r="N626" i="22"/>
  <c r="J386" i="22"/>
  <c r="I618" i="22"/>
  <c r="K1044" i="22"/>
  <c r="J193" i="22"/>
  <c r="M392" i="22"/>
  <c r="N682" i="22"/>
  <c r="N918" i="22"/>
  <c r="I226" i="22"/>
  <c r="E1232" i="22"/>
  <c r="M693" i="22"/>
  <c r="K414" i="22"/>
  <c r="K564" i="22"/>
  <c r="J958" i="22"/>
  <c r="L1145" i="22"/>
  <c r="J204" i="22"/>
  <c r="N880" i="22"/>
  <c r="M569" i="22"/>
  <c r="I359" i="22"/>
  <c r="I393" i="22"/>
  <c r="K565" i="22"/>
  <c r="M691" i="22"/>
  <c r="L182" i="22"/>
  <c r="M445" i="22"/>
  <c r="L34" i="22"/>
  <c r="I1166" i="22"/>
  <c r="N723" i="22"/>
  <c r="L162" i="22"/>
  <c r="K655" i="22"/>
  <c r="K372" i="22"/>
  <c r="L760" i="22"/>
  <c r="J931" i="22"/>
  <c r="L807" i="22"/>
  <c r="M1150" i="22"/>
  <c r="I212" i="22"/>
  <c r="J1198" i="22"/>
  <c r="N669" i="22"/>
  <c r="E1473" i="22"/>
  <c r="N1032" i="22"/>
  <c r="K744" i="22"/>
  <c r="I457" i="22"/>
  <c r="M615" i="22"/>
  <c r="L1158" i="22"/>
  <c r="E1398" i="22"/>
  <c r="I638" i="22"/>
  <c r="N535" i="22"/>
  <c r="N599" i="22"/>
  <c r="I922" i="22"/>
  <c r="J545" i="22"/>
  <c r="I604" i="22"/>
  <c r="N425" i="22"/>
  <c r="J282" i="22"/>
  <c r="M211" i="22"/>
  <c r="L247" i="22"/>
  <c r="E1416" i="22"/>
  <c r="M1112" i="22"/>
  <c r="N614" i="22"/>
  <c r="M457" i="22"/>
  <c r="E1708" i="22"/>
  <c r="K134" i="22"/>
  <c r="N384" i="22"/>
  <c r="K376" i="22"/>
  <c r="J466" i="22"/>
  <c r="L307" i="22"/>
  <c r="K312" i="22"/>
  <c r="E1205" i="22"/>
  <c r="L616" i="22"/>
  <c r="K488" i="22"/>
  <c r="L534" i="22"/>
  <c r="M19" i="22"/>
  <c r="K604" i="22"/>
  <c r="K386" i="22"/>
  <c r="I436" i="22"/>
  <c r="E1406" i="22"/>
  <c r="M696" i="22"/>
  <c r="M868" i="22"/>
  <c r="K729" i="22"/>
  <c r="L577" i="22"/>
  <c r="N537" i="22"/>
  <c r="N368" i="22"/>
  <c r="L753" i="22"/>
  <c r="M766" i="22"/>
  <c r="N850" i="22"/>
  <c r="L892" i="22"/>
  <c r="K332" i="22"/>
  <c r="J1095" i="22"/>
  <c r="K1027" i="22"/>
  <c r="D5" i="22"/>
  <c r="J71" i="22"/>
  <c r="I339" i="22"/>
  <c r="I231" i="22"/>
  <c r="N19" i="22"/>
  <c r="J155" i="22"/>
  <c r="N1034" i="22"/>
  <c r="K696" i="22"/>
  <c r="M207" i="22"/>
  <c r="J1165" i="22"/>
  <c r="I824" i="22"/>
  <c r="L987" i="22"/>
  <c r="K1163" i="22"/>
  <c r="J565" i="22"/>
  <c r="M739" i="22"/>
  <c r="N336" i="22"/>
  <c r="I353" i="22"/>
  <c r="M705" i="22"/>
  <c r="E1628" i="22"/>
  <c r="L910" i="22"/>
  <c r="L131" i="22"/>
  <c r="M1119" i="22"/>
  <c r="E1504" i="22"/>
  <c r="L976" i="22"/>
  <c r="N648" i="22"/>
  <c r="L208" i="22"/>
  <c r="K45" i="22"/>
  <c r="I591" i="22"/>
  <c r="I410" i="22"/>
  <c r="I277" i="22"/>
  <c r="M196" i="22"/>
  <c r="L983" i="22"/>
  <c r="L823" i="22"/>
  <c r="L1018" i="22"/>
  <c r="M401" i="22"/>
  <c r="M43" i="22"/>
  <c r="I285" i="22"/>
  <c r="N940" i="22"/>
  <c r="L1019" i="22"/>
  <c r="I158" i="22"/>
  <c r="I84" i="22"/>
  <c r="K784" i="22"/>
  <c r="J1010" i="22"/>
  <c r="N1058" i="22"/>
  <c r="L1075" i="22"/>
  <c r="J982" i="22"/>
  <c r="L71" i="22"/>
  <c r="J833" i="22"/>
  <c r="K765" i="22"/>
  <c r="K506" i="22"/>
  <c r="M225" i="22"/>
  <c r="N529" i="22"/>
  <c r="N1194" i="22"/>
  <c r="L227" i="22"/>
  <c r="E1244" i="22"/>
  <c r="I1091" i="22"/>
  <c r="I272" i="22"/>
  <c r="L298" i="22"/>
  <c r="N736" i="22"/>
  <c r="M293" i="22"/>
  <c r="N964" i="22"/>
  <c r="I846" i="22"/>
  <c r="L414" i="22"/>
  <c r="I1026" i="22"/>
  <c r="L262" i="22"/>
  <c r="I124" i="22"/>
  <c r="L1132" i="22"/>
  <c r="I1066" i="22"/>
  <c r="K392" i="22"/>
  <c r="J126" i="22"/>
  <c r="J255" i="22"/>
  <c r="J925" i="22"/>
  <c r="K242" i="22"/>
  <c r="K1010" i="22"/>
  <c r="E1680" i="22"/>
  <c r="L548" i="22"/>
  <c r="M230" i="22"/>
  <c r="K568" i="22"/>
  <c r="M843" i="22"/>
  <c r="M184" i="22"/>
  <c r="M1166" i="22"/>
  <c r="K924" i="22"/>
  <c r="N701" i="22"/>
  <c r="M547" i="22"/>
  <c r="J838" i="22"/>
  <c r="N800" i="22"/>
  <c r="L28" i="22"/>
  <c r="M862" i="22"/>
  <c r="L1082" i="22"/>
  <c r="J480" i="22"/>
  <c r="D2" i="22"/>
  <c r="L467" i="22"/>
  <c r="J610" i="22"/>
  <c r="J709" i="22"/>
  <c r="K973" i="22"/>
  <c r="J84" i="22"/>
  <c r="E1250" i="22"/>
  <c r="J503" i="22"/>
  <c r="N1097" i="22"/>
  <c r="N605" i="22"/>
  <c r="K293" i="22"/>
  <c r="L240" i="22"/>
  <c r="I637" i="22"/>
  <c r="J345" i="22"/>
  <c r="J30" i="22"/>
  <c r="I1015" i="22"/>
  <c r="N398" i="22"/>
  <c r="K389" i="22"/>
  <c r="L101" i="22"/>
  <c r="J856" i="22"/>
  <c r="N643" i="22"/>
  <c r="E1616" i="22"/>
  <c r="M521" i="22"/>
  <c r="E1331" i="22"/>
  <c r="N326" i="22"/>
  <c r="M951" i="22"/>
  <c r="K652" i="22"/>
  <c r="J806" i="22"/>
  <c r="M161" i="22"/>
  <c r="E1404" i="22"/>
  <c r="J455" i="22"/>
  <c r="L1171" i="22"/>
  <c r="L963" i="22"/>
  <c r="L955" i="22"/>
  <c r="K914" i="22"/>
  <c r="L398" i="22"/>
  <c r="E1424" i="22"/>
  <c r="L493" i="22"/>
  <c r="J652" i="22"/>
  <c r="N295" i="22"/>
  <c r="J725" i="22"/>
  <c r="M934" i="22"/>
  <c r="M505" i="22"/>
  <c r="L378" i="22"/>
  <c r="I81" i="22"/>
  <c r="L1104" i="22"/>
  <c r="M692" i="22"/>
  <c r="I415" i="22"/>
  <c r="J1144" i="22"/>
  <c r="M309" i="22"/>
  <c r="L352" i="22"/>
  <c r="L299" i="22"/>
  <c r="M1012" i="22"/>
  <c r="K880" i="22"/>
  <c r="I242" i="22"/>
  <c r="M272" i="22"/>
  <c r="K948" i="22"/>
  <c r="E1533" i="22"/>
  <c r="N452" i="22"/>
  <c r="J1007" i="22"/>
  <c r="L663" i="22"/>
  <c r="L420" i="22"/>
  <c r="I28" i="22"/>
  <c r="I344" i="22"/>
  <c r="J435" i="22"/>
  <c r="L666" i="22"/>
  <c r="L152" i="22"/>
  <c r="J197" i="22"/>
  <c r="L582" i="22"/>
  <c r="N138" i="22"/>
  <c r="K595" i="22"/>
  <c r="E1374" i="22"/>
  <c r="N1187" i="22"/>
  <c r="M170" i="22"/>
  <c r="N402" i="22"/>
  <c r="I567" i="22"/>
  <c r="I333" i="22"/>
  <c r="J207" i="22"/>
  <c r="M333" i="22"/>
  <c r="E1263" i="22"/>
  <c r="M989" i="22"/>
  <c r="K1129" i="22"/>
  <c r="N1156" i="22"/>
  <c r="N270" i="22"/>
  <c r="J254" i="22"/>
  <c r="M661" i="22"/>
  <c r="M502" i="22"/>
  <c r="K993" i="22"/>
  <c r="M770" i="22"/>
  <c r="J638" i="22"/>
  <c r="J309" i="22"/>
  <c r="E1340" i="22"/>
  <c r="K1024" i="22"/>
  <c r="K1203" i="22"/>
  <c r="E1385" i="22"/>
  <c r="N266" i="22"/>
  <c r="J665" i="22"/>
  <c r="I276" i="22"/>
  <c r="N116" i="22"/>
  <c r="L109" i="22"/>
  <c r="L1138" i="22"/>
  <c r="I541" i="22"/>
  <c r="J702" i="22"/>
  <c r="K155" i="22"/>
  <c r="J797" i="22"/>
  <c r="L43" i="22"/>
  <c r="E1512" i="22"/>
  <c r="K271" i="22"/>
  <c r="E1542" i="22"/>
  <c r="K282" i="22"/>
  <c r="K367" i="22"/>
  <c r="I427" i="22"/>
  <c r="M886" i="22"/>
  <c r="I808" i="22"/>
  <c r="I623" i="22"/>
  <c r="E1581" i="22"/>
  <c r="M57" i="22"/>
  <c r="N324" i="22"/>
  <c r="J418" i="22"/>
  <c r="L156" i="22"/>
  <c r="M187" i="22"/>
  <c r="J1136" i="22"/>
  <c r="L903" i="22"/>
  <c r="J149" i="22"/>
  <c r="I812" i="22"/>
  <c r="L206" i="22"/>
  <c r="I931" i="22"/>
  <c r="K486" i="22"/>
  <c r="K40" i="22"/>
  <c r="I593" i="22"/>
  <c r="M828" i="22"/>
  <c r="E1237" i="22"/>
  <c r="K251" i="22"/>
  <c r="N1112" i="22"/>
  <c r="K59" i="22"/>
  <c r="E1565" i="22"/>
  <c r="K790" i="22"/>
  <c r="L1003" i="22"/>
  <c r="I112" i="22"/>
  <c r="K892" i="22"/>
  <c r="M853" i="22"/>
  <c r="I1117" i="22"/>
  <c r="I25" i="22"/>
  <c r="K20" i="22"/>
  <c r="J408" i="22"/>
  <c r="L90" i="22"/>
  <c r="J225" i="22"/>
  <c r="L1153" i="22"/>
  <c r="I1161" i="22"/>
  <c r="I328" i="22"/>
  <c r="K219" i="22"/>
  <c r="N1001" i="22"/>
  <c r="K842" i="22"/>
  <c r="K232" i="22"/>
  <c r="K954" i="22"/>
  <c r="I484" i="22"/>
  <c r="E1733" i="22"/>
  <c r="M135" i="22"/>
  <c r="E1307" i="22"/>
  <c r="I403" i="22"/>
  <c r="N1027" i="22"/>
  <c r="N1012" i="22"/>
  <c r="I1105" i="22"/>
  <c r="I819" i="22"/>
  <c r="J1088" i="22"/>
  <c r="E1349" i="22"/>
  <c r="M477" i="22"/>
  <c r="M1055" i="22"/>
  <c r="K347" i="22"/>
  <c r="J1137" i="22"/>
  <c r="N15" i="22"/>
  <c r="M1077" i="22"/>
  <c r="M1079" i="22"/>
  <c r="N790" i="22"/>
  <c r="L272" i="22"/>
  <c r="J729" i="22"/>
  <c r="L399" i="22"/>
  <c r="N297" i="22"/>
  <c r="I261" i="22"/>
  <c r="N440" i="22"/>
  <c r="M888" i="22"/>
  <c r="I390" i="22"/>
  <c r="N180" i="22"/>
  <c r="N637" i="22"/>
  <c r="L339" i="22"/>
  <c r="I432" i="22"/>
  <c r="M329" i="22"/>
  <c r="I641" i="22"/>
  <c r="K654" i="22"/>
  <c r="L1001" i="22"/>
  <c r="M918" i="22"/>
  <c r="M148" i="22"/>
  <c r="J694" i="22"/>
  <c r="I940" i="22"/>
  <c r="N1077" i="22"/>
  <c r="E1408" i="22"/>
  <c r="I745" i="22"/>
  <c r="L512" i="22"/>
  <c r="I979" i="22"/>
  <c r="J655" i="22"/>
  <c r="N431" i="22"/>
  <c r="E1369" i="22"/>
  <c r="K512" i="22"/>
  <c r="J616" i="22"/>
  <c r="M818" i="22"/>
  <c r="J249" i="22"/>
  <c r="I448" i="22"/>
  <c r="K470" i="22"/>
  <c r="I309" i="22"/>
  <c r="M154" i="22"/>
  <c r="M165" i="22"/>
  <c r="M152" i="22"/>
  <c r="J879" i="22"/>
  <c r="K371" i="22"/>
  <c r="I474" i="22"/>
  <c r="J355" i="22"/>
  <c r="L395" i="22"/>
  <c r="M1041" i="22"/>
  <c r="J1098" i="22"/>
  <c r="M443" i="22"/>
  <c r="J1031" i="22"/>
  <c r="N294" i="22"/>
  <c r="M1108" i="22"/>
  <c r="J956" i="22"/>
  <c r="I49" i="22"/>
  <c r="K1167" i="22"/>
  <c r="K798" i="22"/>
  <c r="K661" i="22"/>
  <c r="M47" i="22"/>
  <c r="L1105" i="22"/>
  <c r="N737" i="22"/>
  <c r="J525" i="22"/>
  <c r="L389" i="22"/>
  <c r="I738" i="22"/>
  <c r="M703" i="22"/>
  <c r="N1057" i="22"/>
  <c r="K758" i="22"/>
  <c r="K1090" i="22"/>
  <c r="I73" i="22"/>
  <c r="J394" i="22"/>
  <c r="N432" i="22"/>
  <c r="E1510" i="22"/>
  <c r="I251" i="22"/>
  <c r="K800" i="22"/>
  <c r="J98" i="22"/>
  <c r="M504" i="22"/>
  <c r="I283" i="22"/>
  <c r="I837" i="22"/>
  <c r="E1695" i="22"/>
  <c r="L1126" i="22"/>
  <c r="L287" i="22"/>
  <c r="K918" i="22"/>
  <c r="I677" i="22"/>
  <c r="N859" i="22"/>
  <c r="J228" i="22"/>
  <c r="J778" i="22"/>
  <c r="K686" i="22"/>
  <c r="N1166" i="22"/>
  <c r="J65" i="22"/>
  <c r="K919" i="22"/>
  <c r="J1087" i="22"/>
  <c r="M326" i="22"/>
  <c r="M560" i="22"/>
  <c r="M724" i="22"/>
  <c r="I880" i="22"/>
  <c r="K524" i="22"/>
  <c r="E1392" i="22"/>
  <c r="L1048" i="22"/>
  <c r="N223" i="22"/>
  <c r="E1685" i="22"/>
  <c r="J1036" i="22"/>
  <c r="K1160" i="22"/>
  <c r="M746" i="22"/>
  <c r="N268" i="22"/>
  <c r="J520" i="22"/>
  <c r="M836" i="22"/>
  <c r="M442" i="22"/>
  <c r="J66" i="22"/>
  <c r="L179" i="22"/>
  <c r="K1149" i="22"/>
  <c r="E1714" i="22"/>
  <c r="M750" i="22"/>
  <c r="J1201" i="22"/>
  <c r="K356" i="22"/>
  <c r="I1157" i="22"/>
  <c r="M650" i="22"/>
  <c r="K278" i="22"/>
  <c r="E1590" i="22"/>
  <c r="M430" i="22"/>
  <c r="E1411" i="22"/>
  <c r="K911" i="22"/>
  <c r="E1743" i="22"/>
  <c r="J791" i="22"/>
  <c r="M657" i="22"/>
  <c r="I477" i="22"/>
  <c r="I621" i="22"/>
  <c r="J199" i="22"/>
  <c r="J430" i="22"/>
  <c r="M407" i="22"/>
  <c r="M251" i="22"/>
  <c r="M1083" i="22"/>
  <c r="K463" i="22"/>
  <c r="L924" i="22"/>
  <c r="N403" i="22"/>
  <c r="L383" i="22"/>
  <c r="I87" i="22"/>
  <c r="E1582" i="22"/>
  <c r="E1309" i="22"/>
  <c r="N493" i="22"/>
  <c r="N125" i="22"/>
  <c r="E1234" i="22"/>
  <c r="K634" i="22"/>
  <c r="I365" i="22"/>
  <c r="J446" i="22"/>
  <c r="I739" i="22"/>
  <c r="M782" i="22"/>
  <c r="L713" i="22"/>
  <c r="L1010" i="22"/>
  <c r="L189" i="22"/>
  <c r="L839" i="22"/>
  <c r="L961" i="22"/>
  <c r="I515" i="22"/>
  <c r="J939" i="22"/>
  <c r="K708" i="22"/>
  <c r="J116" i="22"/>
  <c r="M655" i="22"/>
  <c r="J496" i="22"/>
  <c r="M307" i="22"/>
  <c r="L495" i="22"/>
  <c r="J55" i="22"/>
  <c r="K733" i="22"/>
  <c r="K395" i="22"/>
  <c r="L866" i="22"/>
  <c r="M493" i="22"/>
  <c r="I881" i="22"/>
  <c r="L918" i="22"/>
  <c r="E1449" i="22"/>
  <c r="N355" i="22"/>
  <c r="N292" i="22"/>
  <c r="I629" i="22"/>
  <c r="N475" i="22"/>
  <c r="J1115" i="22"/>
  <c r="E1531" i="22"/>
  <c r="J731" i="22"/>
  <c r="J693" i="22"/>
  <c r="I1046" i="22"/>
  <c r="K866" i="22"/>
  <c r="N1126" i="22"/>
  <c r="M549" i="22"/>
  <c r="K820" i="22"/>
  <c r="L470" i="22"/>
  <c r="M763" i="22"/>
  <c r="E1248" i="22"/>
  <c r="J301" i="22"/>
  <c r="E1520" i="22"/>
  <c r="N783" i="22"/>
  <c r="M112" i="22"/>
  <c r="M838" i="22"/>
  <c r="M636" i="22"/>
  <c r="L1037" i="22"/>
  <c r="L354" i="22"/>
  <c r="M195" i="22"/>
  <c r="K985" i="22"/>
  <c r="N586" i="22"/>
  <c r="I648" i="22"/>
  <c r="L735" i="22"/>
  <c r="N727" i="22"/>
  <c r="J927" i="22"/>
  <c r="M774" i="22"/>
  <c r="I267" i="22"/>
  <c r="M374" i="22"/>
  <c r="L456" i="22"/>
  <c r="M1102" i="22"/>
  <c r="E1674" i="22"/>
  <c r="N924" i="22"/>
  <c r="J1060" i="22"/>
  <c r="E1352" i="22"/>
  <c r="L64" i="22"/>
  <c r="K1106" i="22"/>
  <c r="M889" i="22"/>
  <c r="K746" i="22"/>
  <c r="M557" i="22"/>
  <c r="E1498" i="22"/>
  <c r="K294" i="22"/>
  <c r="E1233" i="22"/>
  <c r="E1407" i="22"/>
  <c r="K1180" i="22"/>
  <c r="N57" i="22"/>
  <c r="N678" i="22"/>
  <c r="I404" i="22"/>
  <c r="M848" i="22"/>
  <c r="L930" i="22"/>
  <c r="J395" i="22"/>
  <c r="L511" i="22"/>
  <c r="L429" i="22"/>
  <c r="E1479" i="22"/>
  <c r="K908" i="22"/>
  <c r="N1179" i="22"/>
  <c r="L55" i="22"/>
  <c r="M1172" i="22"/>
  <c r="K447" i="22"/>
  <c r="N447" i="22"/>
  <c r="E1544" i="22"/>
  <c r="M1117" i="22"/>
  <c r="E1312" i="22"/>
  <c r="M76" i="22"/>
  <c r="L902" i="22"/>
  <c r="J659" i="22"/>
  <c r="K1062" i="22"/>
  <c r="K1021" i="22"/>
  <c r="K1042" i="22"/>
  <c r="K313" i="22"/>
  <c r="M617" i="22"/>
  <c r="J810" i="22"/>
  <c r="N802" i="22"/>
  <c r="L412" i="22"/>
  <c r="K609" i="22"/>
  <c r="I78" i="22"/>
  <c r="N147" i="22"/>
  <c r="L773" i="22"/>
  <c r="N635" i="22"/>
  <c r="M391" i="22"/>
  <c r="L104" i="22"/>
  <c r="J83" i="22"/>
  <c r="L1160" i="22"/>
  <c r="J637" i="22"/>
  <c r="N618" i="22"/>
  <c r="M335" i="22"/>
  <c r="L52" i="22"/>
  <c r="M845" i="22"/>
  <c r="M984" i="22"/>
  <c r="J537" i="22"/>
  <c r="J287" i="22"/>
  <c r="L1055" i="22"/>
  <c r="I255" i="22"/>
  <c r="N695" i="22"/>
  <c r="L808" i="22"/>
  <c r="N965" i="22"/>
  <c r="M150" i="22"/>
  <c r="L446" i="22"/>
  <c r="I142" i="22"/>
  <c r="N980" i="22"/>
  <c r="M702" i="22"/>
  <c r="J270" i="22"/>
  <c r="N885" i="22"/>
  <c r="I609" i="22"/>
  <c r="M1109" i="22"/>
  <c r="N1151" i="22"/>
  <c r="J1091" i="22"/>
  <c r="M1138" i="22"/>
  <c r="I1122" i="22"/>
  <c r="J594" i="22"/>
  <c r="L68" i="22"/>
  <c r="N1127" i="22"/>
  <c r="J506" i="22"/>
  <c r="L1143" i="22"/>
  <c r="E1556" i="22"/>
  <c r="N98" i="22"/>
  <c r="J362" i="22"/>
  <c r="K1125" i="22"/>
  <c r="M1044" i="22"/>
  <c r="J585" i="22"/>
  <c r="N291" i="22"/>
  <c r="N63" i="22"/>
  <c r="N306" i="22"/>
  <c r="N1165" i="22"/>
  <c r="J318" i="22"/>
  <c r="J1172" i="22"/>
  <c r="N689" i="22"/>
  <c r="I482" i="22"/>
  <c r="J877" i="22"/>
  <c r="K451" i="22"/>
  <c r="N879" i="22"/>
  <c r="K33" i="22"/>
  <c r="K393" i="22"/>
  <c r="E1254" i="22"/>
  <c r="J553" i="22"/>
  <c r="N694" i="22"/>
  <c r="E1660" i="22"/>
  <c r="K596" i="22"/>
  <c r="K555" i="22"/>
  <c r="N929" i="22"/>
  <c r="J1018" i="22"/>
  <c r="N471" i="22"/>
  <c r="M1028" i="22"/>
  <c r="K1034" i="22"/>
  <c r="J836" i="22"/>
  <c r="E1209" i="22"/>
  <c r="L421" i="22"/>
  <c r="L647" i="22"/>
  <c r="I33" i="22"/>
  <c r="L238" i="22"/>
  <c r="E1506" i="22"/>
  <c r="K365" i="22"/>
  <c r="E1394" i="22"/>
  <c r="M976" i="22"/>
  <c r="J760" i="22"/>
  <c r="J706" i="22"/>
  <c r="I549" i="22"/>
  <c r="K223" i="22"/>
  <c r="L268" i="22"/>
  <c r="K868" i="22"/>
  <c r="E1698" i="22"/>
  <c r="I461" i="22"/>
  <c r="J783" i="22"/>
  <c r="I746" i="22"/>
  <c r="M522" i="22"/>
  <c r="L1006" i="22"/>
  <c r="K976" i="22"/>
  <c r="N623" i="22"/>
  <c r="K399" i="22"/>
  <c r="K548" i="22"/>
  <c r="M753" i="22"/>
  <c r="N392" i="22"/>
  <c r="J618" i="22"/>
  <c r="E1719" i="22"/>
  <c r="E1271" i="22"/>
  <c r="K938" i="22"/>
  <c r="I128" i="22"/>
  <c r="M879" i="22"/>
  <c r="I643" i="22"/>
  <c r="M105" i="22"/>
  <c r="L496" i="22"/>
  <c r="L1172" i="22"/>
  <c r="L1069" i="22"/>
  <c r="L724" i="22"/>
  <c r="K771" i="22"/>
  <c r="E1727" i="22"/>
  <c r="L611" i="22"/>
  <c r="N681" i="22"/>
  <c r="E1217" i="22"/>
  <c r="K355" i="22"/>
  <c r="N700" i="22"/>
  <c r="M1011" i="22"/>
  <c r="L403" i="22"/>
  <c r="I334" i="22"/>
  <c r="J564" i="22"/>
  <c r="K345" i="22"/>
  <c r="I721" i="22"/>
  <c r="N189" i="22"/>
  <c r="N838" i="22"/>
  <c r="J785" i="22"/>
  <c r="L74" i="22"/>
  <c r="E1286" i="22"/>
  <c r="M166" i="22"/>
  <c r="M369" i="22"/>
  <c r="I674" i="22"/>
  <c r="N955" i="22"/>
  <c r="N577" i="22"/>
  <c r="E1554" i="22"/>
  <c r="M520" i="22"/>
  <c r="I840" i="22"/>
  <c r="N451" i="22"/>
  <c r="M714" i="22"/>
  <c r="K814" i="22"/>
  <c r="N597" i="22"/>
  <c r="I850" i="22"/>
  <c r="J880" i="22"/>
  <c r="K49" i="22"/>
  <c r="K115" i="22"/>
  <c r="J858" i="22"/>
  <c r="I24" i="22"/>
  <c r="I425" i="22"/>
  <c r="J477" i="22"/>
  <c r="K87" i="22"/>
  <c r="I338" i="22"/>
  <c r="N551" i="22"/>
  <c r="N232" i="22"/>
  <c r="K541" i="22"/>
  <c r="I992" i="22"/>
  <c r="E1334" i="22"/>
  <c r="I216" i="22"/>
  <c r="L565" i="22"/>
  <c r="M1073" i="22"/>
  <c r="M652" i="22"/>
  <c r="J1034" i="22"/>
  <c r="J970" i="22"/>
  <c r="M537" i="22"/>
  <c r="L150" i="22"/>
  <c r="M17" i="22"/>
  <c r="I29" i="22"/>
  <c r="J715" i="22"/>
  <c r="I774" i="22"/>
  <c r="I1199" i="22"/>
  <c r="N203" i="22"/>
  <c r="K104" i="22"/>
  <c r="E1413" i="22"/>
  <c r="K478" i="22"/>
  <c r="L842" i="22"/>
  <c r="J519" i="22"/>
  <c r="N1103" i="22"/>
  <c r="L738" i="22"/>
  <c r="M417" i="22"/>
  <c r="I907" i="22"/>
  <c r="I443" i="22"/>
  <c r="K1104" i="22"/>
  <c r="L630" i="22"/>
  <c r="I93" i="22"/>
  <c r="I569" i="22"/>
  <c r="J294" i="22"/>
  <c r="E1500" i="22"/>
  <c r="J77" i="22"/>
  <c r="M958" i="22"/>
  <c r="J475" i="22"/>
  <c r="K813" i="22"/>
  <c r="N883" i="22"/>
  <c r="M902" i="22"/>
  <c r="N956" i="22"/>
  <c r="I871" i="22"/>
  <c r="N1098" i="22"/>
  <c r="N527" i="22"/>
  <c r="J146" i="22"/>
  <c r="I430" i="22"/>
  <c r="K1028" i="22"/>
  <c r="J1074" i="22"/>
  <c r="E1514" i="22"/>
  <c r="N632" i="22"/>
  <c r="K945" i="22"/>
  <c r="N212" i="22"/>
  <c r="K817" i="22"/>
  <c r="K434" i="22"/>
  <c r="E1701" i="22"/>
  <c r="K887" i="22"/>
  <c r="L1044" i="22"/>
  <c r="I495" i="22"/>
  <c r="M530" i="22"/>
  <c r="K141" i="22"/>
  <c r="N911" i="22"/>
  <c r="K1172" i="22"/>
  <c r="K521" i="22"/>
  <c r="M277" i="22"/>
  <c r="K466" i="22"/>
  <c r="I953" i="22"/>
  <c r="I884" i="22"/>
  <c r="N430" i="22"/>
  <c r="N202" i="22"/>
  <c r="L693" i="22"/>
  <c r="K1072" i="22"/>
  <c r="N416" i="22"/>
  <c r="L363" i="22"/>
  <c r="L633" i="22"/>
  <c r="M227" i="22"/>
  <c r="J78" i="22"/>
  <c r="K1158" i="22"/>
  <c r="I341" i="22"/>
  <c r="M523" i="22"/>
  <c r="J366" i="22"/>
  <c r="J940" i="22"/>
  <c r="E1638" i="22"/>
  <c r="N211" i="22"/>
  <c r="N742" i="22"/>
  <c r="M640" i="22"/>
  <c r="E1658" i="22"/>
  <c r="E1451" i="22"/>
  <c r="J17" i="22"/>
  <c r="J389" i="22"/>
  <c r="J69" i="22"/>
  <c r="K1168" i="22"/>
  <c r="E1357" i="22"/>
  <c r="I582" i="22"/>
  <c r="I927" i="22"/>
  <c r="K154" i="22"/>
  <c r="E1397" i="22"/>
  <c r="I246" i="22"/>
  <c r="I681" i="22"/>
  <c r="E1495" i="22"/>
  <c r="I779" i="22"/>
  <c r="L708" i="22"/>
  <c r="J160" i="22"/>
  <c r="I408" i="22"/>
  <c r="K594" i="22"/>
  <c r="I904" i="22"/>
  <c r="L932" i="22"/>
  <c r="J1103" i="22"/>
  <c r="I175" i="22"/>
  <c r="N1141" i="22"/>
  <c r="E1273" i="22"/>
  <c r="I560" i="22"/>
  <c r="I1019" i="22"/>
  <c r="N1006" i="22"/>
  <c r="M242" i="22"/>
  <c r="I792" i="22"/>
  <c r="N1067" i="22"/>
  <c r="J934" i="22"/>
  <c r="L844" i="22"/>
  <c r="M528" i="22"/>
  <c r="I1005" i="22"/>
  <c r="J1078" i="22"/>
  <c r="L22" i="22"/>
  <c r="K902" i="22"/>
  <c r="L993" i="22"/>
  <c r="K584" i="22"/>
  <c r="K58" i="22"/>
  <c r="N878" i="22"/>
  <c r="K385" i="22"/>
  <c r="I177" i="22"/>
  <c r="N149" i="22"/>
  <c r="N1150" i="22"/>
  <c r="K1008" i="22"/>
  <c r="L926" i="22"/>
  <c r="L443" i="22"/>
  <c r="L552" i="22"/>
  <c r="J1029" i="22"/>
  <c r="L743" i="22"/>
  <c r="K570" i="22"/>
  <c r="J283" i="22"/>
  <c r="E1229" i="22"/>
  <c r="N777" i="22"/>
  <c r="M276" i="22"/>
  <c r="I1140" i="22"/>
  <c r="L364" i="22"/>
  <c r="I95" i="22"/>
  <c r="E1746" i="22"/>
  <c r="N68" i="22"/>
  <c r="I654" i="22"/>
  <c r="L283" i="22"/>
  <c r="K912" i="22"/>
  <c r="N769" i="22"/>
  <c r="N563" i="22"/>
  <c r="M181" i="22"/>
  <c r="N939" i="22"/>
  <c r="K697" i="22"/>
  <c r="L1181" i="22"/>
  <c r="E1459" i="22"/>
  <c r="N228" i="22"/>
  <c r="K622" i="22"/>
  <c r="J589" i="22"/>
  <c r="I730" i="22"/>
  <c r="J422" i="22"/>
  <c r="J1057" i="22"/>
  <c r="K118" i="22"/>
  <c r="M294" i="22"/>
  <c r="L426" i="22"/>
  <c r="J275" i="22"/>
  <c r="L340" i="22"/>
  <c r="K1074" i="22"/>
  <c r="L118" i="22"/>
  <c r="K62" i="22"/>
  <c r="M666" i="22"/>
  <c r="N1053" i="22"/>
  <c r="M588" i="22"/>
  <c r="K423" i="22"/>
  <c r="N20" i="22"/>
  <c r="N264" i="22"/>
  <c r="M54" i="22"/>
  <c r="L1033" i="22"/>
  <c r="J920" i="22"/>
  <c r="J971" i="22"/>
  <c r="J108" i="22"/>
  <c r="N1140" i="22"/>
  <c r="M258" i="22"/>
  <c r="L757" i="22"/>
  <c r="M716" i="22"/>
  <c r="L503" i="22"/>
  <c r="N534" i="22"/>
  <c r="K1059" i="22"/>
  <c r="N520" i="22"/>
  <c r="N224" i="22"/>
  <c r="L96" i="22"/>
  <c r="N456" i="22"/>
  <c r="E1741" i="22"/>
  <c r="L719" i="22"/>
  <c r="E1317" i="22"/>
  <c r="N1011" i="22"/>
  <c r="M91" i="22"/>
  <c r="N549" i="22"/>
  <c r="I595" i="22"/>
  <c r="L133" i="22"/>
  <c r="L888" i="22"/>
  <c r="J191" i="22"/>
  <c r="E1550" i="22"/>
  <c r="L1199" i="22"/>
  <c r="M565" i="22"/>
  <c r="L536" i="22"/>
  <c r="M1030" i="22"/>
  <c r="K676" i="22"/>
  <c r="I752" i="22"/>
  <c r="N531" i="22"/>
  <c r="L814" i="22"/>
  <c r="M28" i="22"/>
  <c r="I636" i="22"/>
  <c r="E1414" i="22"/>
  <c r="K211" i="22"/>
  <c r="N919" i="22"/>
  <c r="J135" i="22"/>
  <c r="K891" i="22"/>
  <c r="N103" i="22"/>
  <c r="I1061" i="22"/>
  <c r="J950" i="22"/>
  <c r="M387" i="22"/>
  <c r="L908" i="22"/>
  <c r="K349" i="22"/>
  <c r="N538" i="22"/>
  <c r="J961" i="22"/>
  <c r="J621" i="22"/>
  <c r="K650" i="22"/>
  <c r="J339" i="22"/>
  <c r="L24" i="22"/>
  <c r="M268" i="22"/>
  <c r="L938" i="22"/>
  <c r="I716" i="22"/>
  <c r="K417" i="22"/>
  <c r="K169" i="22"/>
  <c r="K475" i="22"/>
  <c r="L177" i="22"/>
  <c r="M449" i="22"/>
  <c r="M149" i="22"/>
  <c r="L1042" i="22"/>
  <c r="N457" i="22"/>
  <c r="K905" i="22"/>
  <c r="E1434" i="22"/>
  <c r="J41" i="22"/>
  <c r="K73" i="22"/>
  <c r="E1427" i="22"/>
  <c r="N686" i="22"/>
  <c r="M980" i="22"/>
  <c r="L1060" i="22"/>
  <c r="M41" i="22"/>
  <c r="K1164" i="22"/>
  <c r="J317" i="22"/>
  <c r="K1197" i="22"/>
  <c r="L1178" i="22"/>
  <c r="M316" i="22"/>
  <c r="L581" i="22"/>
  <c r="J293" i="22"/>
  <c r="L102" i="22"/>
  <c r="I1177" i="22"/>
  <c r="M649" i="22"/>
  <c r="K1105" i="22"/>
  <c r="N592" i="22"/>
  <c r="J997" i="22"/>
  <c r="I1049" i="22"/>
  <c r="N114" i="22"/>
  <c r="K1135" i="22"/>
  <c r="M656" i="22"/>
  <c r="J533" i="22"/>
  <c r="L324" i="22"/>
  <c r="L911" i="22"/>
  <c r="I248" i="22"/>
  <c r="K327" i="22"/>
  <c r="I354" i="22"/>
  <c r="N158" i="22"/>
  <c r="J794" i="22"/>
  <c r="L525" i="22"/>
  <c r="M126" i="22"/>
  <c r="I962" i="22"/>
  <c r="J1002" i="22"/>
  <c r="N1115" i="22"/>
  <c r="I297" i="22"/>
  <c r="K65" i="22"/>
  <c r="J233" i="22"/>
  <c r="K1046" i="22"/>
  <c r="M509" i="22"/>
  <c r="K971" i="22"/>
  <c r="E1508" i="22"/>
  <c r="N481" i="22"/>
  <c r="N455" i="22"/>
  <c r="L199" i="22"/>
  <c r="J547" i="22"/>
  <c r="J285" i="22"/>
  <c r="N946" i="22"/>
  <c r="E1337" i="22"/>
  <c r="N45" i="22"/>
  <c r="I1067" i="22"/>
  <c r="I565" i="22"/>
  <c r="I66" i="22"/>
  <c r="N1044" i="22"/>
  <c r="L680" i="22"/>
  <c r="M297" i="22"/>
  <c r="K1023" i="22"/>
  <c r="M394" i="22"/>
  <c r="N258" i="22"/>
  <c r="M773" i="22"/>
  <c r="K576" i="22"/>
  <c r="L934" i="22"/>
  <c r="I115" i="22"/>
  <c r="K116" i="22"/>
  <c r="M85" i="22"/>
  <c r="L617" i="22"/>
  <c r="N354" i="22"/>
  <c r="J495" i="22"/>
  <c r="I426" i="22"/>
  <c r="K335" i="22"/>
  <c r="J1131" i="22"/>
  <c r="J219" i="22"/>
  <c r="N473" i="22"/>
  <c r="K449" i="22"/>
  <c r="M589" i="22"/>
  <c r="M635" i="22"/>
  <c r="M133" i="22"/>
  <c r="J789" i="22"/>
  <c r="J298" i="22"/>
  <c r="M179" i="22"/>
  <c r="L1092" i="22"/>
  <c r="I1135" i="22"/>
  <c r="N380" i="22"/>
  <c r="L569" i="22"/>
  <c r="M416" i="22"/>
  <c r="K811" i="22"/>
  <c r="N334" i="22"/>
  <c r="M1068" i="22"/>
  <c r="L44" i="22"/>
  <c r="N47" i="22"/>
  <c r="I608" i="22"/>
  <c r="N707" i="22"/>
  <c r="J1100" i="22"/>
  <c r="J400" i="22"/>
  <c r="L817" i="22"/>
  <c r="E1610" i="22"/>
  <c r="E1574" i="22"/>
  <c r="N43" i="22"/>
  <c r="L893" i="22"/>
  <c r="E1277" i="22"/>
  <c r="I817" i="22"/>
  <c r="M320" i="22"/>
  <c r="L469" i="22"/>
  <c r="N726" i="22"/>
  <c r="M582" i="22"/>
  <c r="N144" i="22"/>
  <c r="L442" i="22"/>
  <c r="N1033" i="22"/>
  <c r="J1084" i="22"/>
  <c r="K258" i="22"/>
  <c r="N357" i="22"/>
  <c r="E1486" i="22"/>
  <c r="M327" i="22"/>
  <c r="K382" i="22"/>
  <c r="J340" i="22"/>
  <c r="L960" i="22"/>
  <c r="E1258" i="22"/>
  <c r="K177" i="22"/>
  <c r="N716" i="22"/>
  <c r="I366" i="22"/>
  <c r="I399" i="22"/>
  <c r="K1032" i="22"/>
  <c r="E1206" i="22"/>
  <c r="I1160" i="22"/>
  <c r="J726" i="22"/>
  <c r="N1196" i="22"/>
  <c r="J40" i="22"/>
  <c r="L792" i="22"/>
  <c r="J800" i="22"/>
  <c r="I978" i="22"/>
  <c r="J1142" i="22"/>
  <c r="I1110" i="22"/>
  <c r="I1129" i="22"/>
  <c r="K1066" i="22"/>
  <c r="K683" i="22"/>
  <c r="I1025" i="22"/>
  <c r="N1204" i="22"/>
  <c r="E1415" i="22"/>
  <c r="E1428" i="22"/>
  <c r="N411" i="22"/>
  <c r="J814" i="22"/>
  <c r="N552" i="22"/>
  <c r="N343" i="22"/>
  <c r="K1009" i="22"/>
  <c r="K363" i="22"/>
  <c r="I182" i="22"/>
  <c r="E1650" i="22"/>
  <c r="N1181" i="22"/>
  <c r="K1079" i="22"/>
  <c r="I369" i="22"/>
  <c r="J619" i="22"/>
  <c r="N963" i="22"/>
  <c r="N213" i="22"/>
  <c r="L1146" i="22"/>
  <c r="N560" i="22"/>
  <c r="M233" i="22"/>
  <c r="K551" i="22"/>
  <c r="J1122" i="22"/>
  <c r="M406" i="22"/>
  <c r="J74" i="22"/>
  <c r="I420" i="22"/>
  <c r="N484" i="22"/>
  <c r="M279" i="22"/>
  <c r="M815" i="22"/>
  <c r="J169" i="22"/>
  <c r="I1194" i="22"/>
  <c r="N478" i="22"/>
  <c r="K869" i="22"/>
  <c r="J510" i="22"/>
  <c r="I1106" i="22"/>
  <c r="L728" i="22"/>
  <c r="N88" i="22"/>
  <c r="L374" i="22"/>
  <c r="N26" i="22"/>
  <c r="J855" i="22"/>
  <c r="J723" i="22"/>
  <c r="J183" i="22"/>
  <c r="M37" i="22"/>
  <c r="M859" i="22"/>
  <c r="I720" i="22"/>
  <c r="J841" i="22"/>
  <c r="N596" i="22"/>
  <c r="K1194" i="22"/>
  <c r="N651" i="22"/>
  <c r="L887" i="22"/>
  <c r="J137" i="22"/>
  <c r="L931" i="22"/>
  <c r="I740" i="22"/>
  <c r="I882" i="22"/>
  <c r="M995" i="22"/>
  <c r="M644" i="22"/>
  <c r="E1538" i="22"/>
  <c r="J329" i="22"/>
  <c r="N854" i="22"/>
  <c r="J316" i="22"/>
  <c r="E1692" i="22"/>
  <c r="E1354" i="22"/>
  <c r="M1136" i="22"/>
  <c r="K873" i="22"/>
  <c r="J756" i="22"/>
  <c r="E1696" i="22"/>
  <c r="K319" i="22"/>
  <c r="L1155" i="22"/>
  <c r="K1117" i="22"/>
  <c r="I30" i="22"/>
  <c r="M359" i="22"/>
  <c r="N284" i="22"/>
  <c r="L241" i="22"/>
  <c r="M42" i="22"/>
  <c r="E1456" i="22"/>
  <c r="J1138" i="22"/>
  <c r="L413" i="22"/>
  <c r="K632" i="22"/>
  <c r="E1509" i="22"/>
  <c r="N968" i="22"/>
  <c r="K1064" i="22"/>
  <c r="K734" i="22"/>
  <c r="M462" i="22"/>
  <c r="E1371" i="22"/>
  <c r="E1731" i="22"/>
  <c r="L23" i="22"/>
  <c r="L585" i="22"/>
  <c r="L734" i="22"/>
  <c r="J670" i="22"/>
  <c r="E1744" i="22"/>
  <c r="I757" i="22"/>
  <c r="N184" i="22"/>
  <c r="J424" i="22"/>
  <c r="M942" i="22"/>
  <c r="J842" i="22"/>
  <c r="N348" i="22"/>
  <c r="L694" i="22"/>
  <c r="N70" i="22"/>
  <c r="M159" i="22"/>
  <c r="N206" i="22"/>
  <c r="I864" i="22"/>
  <c r="L970" i="22"/>
  <c r="L40" i="22"/>
  <c r="L867" i="22"/>
  <c r="K187" i="22"/>
  <c r="J1090" i="22"/>
  <c r="M1126" i="22"/>
  <c r="M119" i="22"/>
  <c r="E1223" i="22"/>
  <c r="L775" i="22"/>
  <c r="M998" i="22"/>
  <c r="J808" i="22"/>
  <c r="N338" i="22"/>
  <c r="J1171" i="22"/>
  <c r="N18" i="22"/>
  <c r="N617" i="22"/>
  <c r="J918" i="22"/>
  <c r="I401" i="22"/>
  <c r="M876" i="22"/>
  <c r="E1720" i="22"/>
  <c r="L862" i="22"/>
  <c r="E1247" i="22"/>
  <c r="K711" i="22"/>
  <c r="M867" i="22"/>
  <c r="N749" i="22"/>
  <c r="K483" i="22"/>
  <c r="J662" i="22"/>
  <c r="M822" i="22"/>
  <c r="M198" i="22"/>
  <c r="M512" i="22"/>
  <c r="L115" i="22"/>
  <c r="J748" i="22"/>
  <c r="J1075" i="22"/>
  <c r="M723" i="22"/>
  <c r="J1022" i="22"/>
  <c r="K861" i="22"/>
  <c r="I1102" i="22"/>
  <c r="I83" i="22"/>
  <c r="L967" i="22"/>
  <c r="E1467" i="22"/>
  <c r="M627" i="22"/>
  <c r="N135" i="22"/>
  <c r="I417" i="22"/>
  <c r="J543" i="22"/>
  <c r="J874" i="22"/>
  <c r="E1383" i="22"/>
  <c r="J1001" i="22"/>
  <c r="E1328" i="22"/>
  <c r="I1027" i="22"/>
  <c r="K420" i="22"/>
  <c r="N796" i="22"/>
  <c r="I914" i="22"/>
  <c r="M305" i="22"/>
  <c r="J75" i="22"/>
  <c r="J54" i="22"/>
  <c r="J128" i="22"/>
  <c r="M234" i="22"/>
  <c r="L394" i="22"/>
  <c r="J93" i="22"/>
  <c r="N1134" i="22"/>
  <c r="L558" i="22"/>
  <c r="E1630" i="22"/>
  <c r="M981" i="22"/>
  <c r="M474" i="22"/>
  <c r="L250" i="22"/>
  <c r="L998" i="22"/>
  <c r="J953" i="22"/>
  <c r="N76" i="22"/>
  <c r="J398" i="22"/>
  <c r="K778" i="22"/>
  <c r="I911" i="22"/>
  <c r="I265" i="22"/>
  <c r="N301" i="22"/>
  <c r="K1093" i="22"/>
  <c r="E1443" i="22"/>
  <c r="M593" i="22"/>
  <c r="L39" i="22"/>
  <c r="K149" i="22"/>
  <c r="E1643" i="22"/>
  <c r="M1070" i="22"/>
  <c r="I649" i="22"/>
  <c r="K133" i="22"/>
  <c r="L685" i="22"/>
  <c r="M681" i="22"/>
  <c r="M697" i="22"/>
  <c r="M420" i="22"/>
  <c r="N746" i="22"/>
  <c r="E1403" i="22"/>
  <c r="J568" i="22"/>
  <c r="J37" i="22"/>
  <c r="M1123" i="22"/>
  <c r="L1137" i="22"/>
  <c r="L482" i="22"/>
  <c r="K168" i="22"/>
  <c r="N938" i="22"/>
  <c r="M841" i="22"/>
  <c r="L1191" i="22"/>
  <c r="I968" i="22"/>
  <c r="I181" i="22"/>
  <c r="L1115" i="22"/>
  <c r="L164" i="22"/>
  <c r="J701" i="22"/>
  <c r="J397" i="22"/>
  <c r="E1626" i="22"/>
  <c r="K194" i="22"/>
  <c r="L88" i="22"/>
  <c r="L309" i="22"/>
  <c r="I419" i="22"/>
  <c r="J536" i="22"/>
  <c r="I996" i="22"/>
  <c r="J740" i="22"/>
  <c r="I126" i="22"/>
  <c r="N562" i="22"/>
  <c r="J528" i="22"/>
  <c r="N462" i="22"/>
  <c r="N167" i="22"/>
  <c r="M680" i="22"/>
  <c r="N300" i="22"/>
  <c r="M805" i="22"/>
  <c r="M1196" i="22"/>
  <c r="I767" i="22"/>
  <c r="M205" i="22"/>
  <c r="H767" i="22" l="1"/>
  <c r="B767" i="22" s="1"/>
  <c r="H126" i="22"/>
  <c r="B126" i="22" s="1"/>
  <c r="H996" i="22"/>
  <c r="B996" i="22" s="1"/>
  <c r="H419" i="22"/>
  <c r="B419" i="22" s="1"/>
  <c r="H181" i="22"/>
  <c r="B181" i="22" s="1"/>
  <c r="H968" i="22"/>
  <c r="B968" i="22" s="1"/>
  <c r="H649" i="22"/>
  <c r="B649" i="22" s="1"/>
  <c r="H265" i="22"/>
  <c r="B265" i="22" s="1"/>
  <c r="H911" i="22"/>
  <c r="B911" i="22" s="1"/>
  <c r="H914" i="22"/>
  <c r="B914" i="22" s="1"/>
  <c r="H1027" i="22"/>
  <c r="B1027" i="22" s="1"/>
  <c r="H417" i="22"/>
  <c r="B417" i="22" s="1"/>
  <c r="H83" i="22"/>
  <c r="B83" i="22" s="1"/>
  <c r="H1102" i="22"/>
  <c r="B1102" i="22" s="1"/>
  <c r="H401" i="22"/>
  <c r="B401" i="22" s="1"/>
  <c r="H864" i="22"/>
  <c r="B864" i="22" s="1"/>
  <c r="H757" i="22"/>
  <c r="B757" i="22" s="1"/>
  <c r="H30" i="22"/>
  <c r="B30" i="22" s="1"/>
  <c r="H882" i="22"/>
  <c r="B882" i="22" s="1"/>
  <c r="H740" i="22"/>
  <c r="B740" i="22" s="1"/>
  <c r="H720" i="22"/>
  <c r="B720" i="22" s="1"/>
  <c r="H1106" i="22"/>
  <c r="B1106" i="22" s="1"/>
  <c r="H1194" i="22"/>
  <c r="H420" i="22"/>
  <c r="B420" i="22" s="1"/>
  <c r="H369" i="22"/>
  <c r="B369" i="22" s="1"/>
  <c r="H182" i="22"/>
  <c r="B182" i="22" s="1"/>
  <c r="H1025" i="22"/>
  <c r="B1025" i="22" s="1"/>
  <c r="H1129" i="22"/>
  <c r="B1129" i="22" s="1"/>
  <c r="H1110" i="22"/>
  <c r="B1110" i="22" s="1"/>
  <c r="H978" i="22"/>
  <c r="B978" i="22" s="1"/>
  <c r="H1160" i="22"/>
  <c r="H399" i="22"/>
  <c r="B399" i="22" s="1"/>
  <c r="H366" i="22"/>
  <c r="B366" i="22" s="1"/>
  <c r="H817" i="22"/>
  <c r="B817" i="22" s="1"/>
  <c r="H608" i="22"/>
  <c r="B608" i="22" s="1"/>
  <c r="H1135" i="22"/>
  <c r="P1135" i="22" s="1"/>
  <c r="H426" i="22"/>
  <c r="B426" i="22" s="1"/>
  <c r="H115" i="22"/>
  <c r="B115" i="22" s="1"/>
  <c r="H66" i="22"/>
  <c r="B66" i="22" s="1"/>
  <c r="H565" i="22"/>
  <c r="B565" i="22" s="1"/>
  <c r="H1067" i="22"/>
  <c r="B1067" i="22" s="1"/>
  <c r="H297" i="22"/>
  <c r="B297" i="22" s="1"/>
  <c r="H962" i="22"/>
  <c r="B962" i="22" s="1"/>
  <c r="H354" i="22"/>
  <c r="B354" i="22" s="1"/>
  <c r="H248" i="22"/>
  <c r="B248" i="22" s="1"/>
  <c r="H1049" i="22"/>
  <c r="B1049" i="22" s="1"/>
  <c r="H1177" i="22"/>
  <c r="B1177" i="22" s="1"/>
  <c r="H716" i="22"/>
  <c r="B716" i="22" s="1"/>
  <c r="H1061" i="22"/>
  <c r="B1061" i="22" s="1"/>
  <c r="H636" i="22"/>
  <c r="B636" i="22" s="1"/>
  <c r="H752" i="22"/>
  <c r="B752" i="22" s="1"/>
  <c r="H595" i="22"/>
  <c r="B595" i="22" s="1"/>
  <c r="H730" i="22"/>
  <c r="B730" i="22" s="1"/>
  <c r="H654" i="22"/>
  <c r="B654" i="22" s="1"/>
  <c r="H95" i="22"/>
  <c r="B95" i="22" s="1"/>
  <c r="H1140" i="22"/>
  <c r="H177" i="22"/>
  <c r="B177" i="22" s="1"/>
  <c r="H1005" i="22"/>
  <c r="B1005" i="22" s="1"/>
  <c r="H792" i="22"/>
  <c r="B792" i="22" s="1"/>
  <c r="H1019" i="22"/>
  <c r="B1019" i="22" s="1"/>
  <c r="H560" i="22"/>
  <c r="B560" i="22" s="1"/>
  <c r="H175" i="22"/>
  <c r="B175" i="22" s="1"/>
  <c r="H904" i="22"/>
  <c r="B904" i="22" s="1"/>
  <c r="H408" i="22"/>
  <c r="B408" i="22" s="1"/>
  <c r="H779" i="22"/>
  <c r="B779" i="22" s="1"/>
  <c r="H681" i="22"/>
  <c r="B681" i="22" s="1"/>
  <c r="H246" i="22"/>
  <c r="B246" i="22" s="1"/>
  <c r="H927" i="22"/>
  <c r="B927" i="22" s="1"/>
  <c r="H582" i="22"/>
  <c r="B582" i="22" s="1"/>
  <c r="H341" i="22"/>
  <c r="B341" i="22" s="1"/>
  <c r="H884" i="22"/>
  <c r="B884" i="22" s="1"/>
  <c r="H953" i="22"/>
  <c r="B953" i="22" s="1"/>
  <c r="H495" i="22"/>
  <c r="B495" i="22" s="1"/>
  <c r="H430" i="22"/>
  <c r="B430" i="22" s="1"/>
  <c r="H871" i="22"/>
  <c r="B871" i="22" s="1"/>
  <c r="H569" i="22"/>
  <c r="B569" i="22" s="1"/>
  <c r="H93" i="22"/>
  <c r="B93" i="22" s="1"/>
  <c r="H443" i="22"/>
  <c r="B443" i="22" s="1"/>
  <c r="H907" i="22"/>
  <c r="B907" i="22" s="1"/>
  <c r="H1199" i="22"/>
  <c r="H774" i="22"/>
  <c r="B774" i="22" s="1"/>
  <c r="H29" i="22"/>
  <c r="B29" i="22" s="1"/>
  <c r="H216" i="22"/>
  <c r="B216" i="22" s="1"/>
  <c r="H992" i="22"/>
  <c r="B992" i="22" s="1"/>
  <c r="H338" i="22"/>
  <c r="B338" i="22" s="1"/>
  <c r="H425" i="22"/>
  <c r="B425" i="22" s="1"/>
  <c r="H24" i="22"/>
  <c r="B24" i="22" s="1"/>
  <c r="H850" i="22"/>
  <c r="B850" i="22" s="1"/>
  <c r="H840" i="22"/>
  <c r="B840" i="22" s="1"/>
  <c r="H674" i="22"/>
  <c r="B674" i="22" s="1"/>
  <c r="H721" i="22"/>
  <c r="B721" i="22" s="1"/>
  <c r="H334" i="22"/>
  <c r="B334" i="22" s="1"/>
  <c r="H643" i="22"/>
  <c r="B643" i="22" s="1"/>
  <c r="H128" i="22"/>
  <c r="B128" i="22" s="1"/>
  <c r="H746" i="22"/>
  <c r="B746" i="22" s="1"/>
  <c r="H461" i="22"/>
  <c r="B461" i="22" s="1"/>
  <c r="H549" i="22"/>
  <c r="B549" i="22" s="1"/>
  <c r="H33" i="22"/>
  <c r="B33" i="22" s="1"/>
  <c r="H482" i="22"/>
  <c r="B482" i="22" s="1"/>
  <c r="H1122" i="22"/>
  <c r="B1122" i="22" s="1"/>
  <c r="H609" i="22"/>
  <c r="B609" i="22" s="1"/>
  <c r="H142" i="22"/>
  <c r="B142" i="22" s="1"/>
  <c r="H255" i="22"/>
  <c r="B255" i="22" s="1"/>
  <c r="H78" i="22"/>
  <c r="B78" i="22" s="1"/>
  <c r="H404" i="22"/>
  <c r="B404" i="22" s="1"/>
  <c r="H267" i="22"/>
  <c r="B267" i="22" s="1"/>
  <c r="H648" i="22"/>
  <c r="B648" i="22" s="1"/>
  <c r="H1046" i="22"/>
  <c r="B1046" i="22" s="1"/>
  <c r="H629" i="22"/>
  <c r="B629" i="22" s="1"/>
  <c r="H881" i="22"/>
  <c r="B881" i="22" s="1"/>
  <c r="H515" i="22"/>
  <c r="B515" i="22" s="1"/>
  <c r="H739" i="22"/>
  <c r="B739" i="22" s="1"/>
  <c r="H365" i="22"/>
  <c r="B365" i="22" s="1"/>
  <c r="H87" i="22"/>
  <c r="B87" i="22" s="1"/>
  <c r="H621" i="22"/>
  <c r="B621" i="22" s="1"/>
  <c r="H477" i="22"/>
  <c r="B477" i="22" s="1"/>
  <c r="H1157" i="22"/>
  <c r="H880" i="22"/>
  <c r="B880" i="22" s="1"/>
  <c r="H677" i="22"/>
  <c r="B677" i="22" s="1"/>
  <c r="H837" i="22"/>
  <c r="B837" i="22" s="1"/>
  <c r="H283" i="22"/>
  <c r="B283" i="22" s="1"/>
  <c r="H251" i="22"/>
  <c r="B251" i="22" s="1"/>
  <c r="H73" i="22"/>
  <c r="B73" i="22" s="1"/>
  <c r="H738" i="22"/>
  <c r="B738" i="22" s="1"/>
  <c r="H49" i="22"/>
  <c r="B49" i="22" s="1"/>
  <c r="H474" i="22"/>
  <c r="B474" i="22" s="1"/>
  <c r="H309" i="22"/>
  <c r="B309" i="22" s="1"/>
  <c r="H448" i="22"/>
  <c r="B448" i="22" s="1"/>
  <c r="H979" i="22"/>
  <c r="B979" i="22" s="1"/>
  <c r="H745" i="22"/>
  <c r="B745" i="22" s="1"/>
  <c r="H940" i="22"/>
  <c r="B940" i="22" s="1"/>
  <c r="H641" i="22"/>
  <c r="B641" i="22" s="1"/>
  <c r="H432" i="22"/>
  <c r="B432" i="22" s="1"/>
  <c r="H390" i="22"/>
  <c r="B390" i="22" s="1"/>
  <c r="H261" i="22"/>
  <c r="B261" i="22" s="1"/>
  <c r="H819" i="22"/>
  <c r="B819" i="22" s="1"/>
  <c r="H1105" i="22"/>
  <c r="B1105" i="22" s="1"/>
  <c r="H403" i="22"/>
  <c r="B403" i="22" s="1"/>
  <c r="H484" i="22"/>
  <c r="B484" i="22" s="1"/>
  <c r="H328" i="22"/>
  <c r="B328" i="22" s="1"/>
  <c r="H1161" i="22"/>
  <c r="H25" i="22"/>
  <c r="B25" i="22" s="1"/>
  <c r="H1117" i="22"/>
  <c r="B1117" i="22" s="1"/>
  <c r="H112" i="22"/>
  <c r="B112" i="22" s="1"/>
  <c r="H593" i="22"/>
  <c r="B593" i="22" s="1"/>
  <c r="H931" i="22"/>
  <c r="B931" i="22" s="1"/>
  <c r="H812" i="22"/>
  <c r="B812" i="22" s="1"/>
  <c r="H623" i="22"/>
  <c r="B623" i="22" s="1"/>
  <c r="H808" i="22"/>
  <c r="B808" i="22" s="1"/>
  <c r="H427" i="22"/>
  <c r="B427" i="22" s="1"/>
  <c r="H541" i="22"/>
  <c r="B541" i="22" s="1"/>
  <c r="H276" i="22"/>
  <c r="B276" i="22" s="1"/>
  <c r="H333" i="22"/>
  <c r="B333" i="22" s="1"/>
  <c r="H567" i="22"/>
  <c r="B567" i="22" s="1"/>
  <c r="H344" i="22"/>
  <c r="B344" i="22" s="1"/>
  <c r="H28" i="22"/>
  <c r="B28" i="22" s="1"/>
  <c r="H242" i="22"/>
  <c r="B242" i="22" s="1"/>
  <c r="H415" i="22"/>
  <c r="B415" i="22" s="1"/>
  <c r="H81" i="22"/>
  <c r="B81" i="22" s="1"/>
  <c r="H1015" i="22"/>
  <c r="B1015" i="22" s="1"/>
  <c r="H637" i="22"/>
  <c r="B637" i="22" s="1"/>
  <c r="H1066" i="22"/>
  <c r="B1066" i="22" s="1"/>
  <c r="H124" i="22"/>
  <c r="B124" i="22" s="1"/>
  <c r="H1026" i="22"/>
  <c r="B1026" i="22" s="1"/>
  <c r="H846" i="22"/>
  <c r="B846" i="22" s="1"/>
  <c r="H272" i="22"/>
  <c r="B272" i="22" s="1"/>
  <c r="H1091" i="22"/>
  <c r="B1091" i="22" s="1"/>
  <c r="H84" i="22"/>
  <c r="B84" i="22" s="1"/>
  <c r="H158" i="22"/>
  <c r="B158" i="22" s="1"/>
  <c r="H285" i="22"/>
  <c r="B285" i="22" s="1"/>
  <c r="H277" i="22"/>
  <c r="B277" i="22" s="1"/>
  <c r="H410" i="22"/>
  <c r="B410" i="22" s="1"/>
  <c r="H591" i="22"/>
  <c r="B591" i="22" s="1"/>
  <c r="H353" i="22"/>
  <c r="B353" i="22" s="1"/>
  <c r="H824" i="22"/>
  <c r="B824" i="22" s="1"/>
  <c r="H231" i="22"/>
  <c r="B231" i="22" s="1"/>
  <c r="H339" i="22"/>
  <c r="B339" i="22" s="1"/>
  <c r="H436" i="22"/>
  <c r="B436" i="22" s="1"/>
  <c r="H604" i="22"/>
  <c r="B604" i="22" s="1"/>
  <c r="H922" i="22"/>
  <c r="B922" i="22" s="1"/>
  <c r="H638" i="22"/>
  <c r="B638" i="22" s="1"/>
  <c r="H457" i="22"/>
  <c r="B457" i="22" s="1"/>
  <c r="H212" i="22"/>
  <c r="B212" i="22" s="1"/>
  <c r="H1166" i="22"/>
  <c r="B1166" i="22" s="1"/>
  <c r="H393" i="22"/>
  <c r="B393" i="22" s="1"/>
  <c r="H359" i="22"/>
  <c r="B359" i="22" s="1"/>
  <c r="H226" i="22"/>
  <c r="B226" i="22" s="1"/>
  <c r="H618" i="22"/>
  <c r="B618" i="22" s="1"/>
  <c r="H551" i="22"/>
  <c r="B551" i="22" s="1"/>
  <c r="H273" i="22"/>
  <c r="B273" i="22" s="1"/>
  <c r="H1147" i="22"/>
  <c r="H906" i="22"/>
  <c r="B906" i="22" s="1"/>
  <c r="H1125" i="22"/>
  <c r="B1125" i="22" s="1"/>
  <c r="H348" i="22"/>
  <c r="B348" i="22" s="1"/>
  <c r="H213" i="22"/>
  <c r="B213" i="22" s="1"/>
  <c r="H1192" i="22"/>
  <c r="H539" i="22"/>
  <c r="B539" i="22" s="1"/>
  <c r="H1075" i="22"/>
  <c r="B1075" i="22" s="1"/>
  <c r="H737" i="22"/>
  <c r="B737" i="22" s="1"/>
  <c r="H471" i="22"/>
  <c r="B471" i="22" s="1"/>
  <c r="H447" i="22"/>
  <c r="B447" i="22" s="1"/>
  <c r="H98" i="22"/>
  <c r="B98" i="22" s="1"/>
  <c r="H586" i="22"/>
  <c r="B586" i="22" s="1"/>
  <c r="H1081" i="22"/>
  <c r="B1081" i="22" s="1"/>
  <c r="H699" i="22"/>
  <c r="B699" i="22" s="1"/>
  <c r="H894" i="22"/>
  <c r="B894" i="22" s="1"/>
  <c r="H899" i="22"/>
  <c r="B899" i="22" s="1"/>
  <c r="H168" i="22"/>
  <c r="B168" i="22" s="1"/>
  <c r="H1176" i="22"/>
  <c r="H1010" i="22"/>
  <c r="B1010" i="22" s="1"/>
  <c r="H843" i="22"/>
  <c r="B843" i="22" s="1"/>
  <c r="H253" i="22"/>
  <c r="B253" i="22" s="1"/>
  <c r="H1001" i="22"/>
  <c r="B1001" i="22" s="1"/>
  <c r="H875" i="22"/>
  <c r="B875" i="22" s="1"/>
  <c r="H149" i="22"/>
  <c r="B149" i="22" s="1"/>
  <c r="H635" i="22"/>
  <c r="B635" i="22" s="1"/>
  <c r="H424" i="22"/>
  <c r="B424" i="22" s="1"/>
  <c r="H709" i="22"/>
  <c r="B709" i="22" s="1"/>
  <c r="H379" i="22"/>
  <c r="B379" i="22" s="1"/>
  <c r="H259" i="22"/>
  <c r="B259" i="22" s="1"/>
  <c r="H323" i="22"/>
  <c r="B323" i="22" s="1"/>
  <c r="H601" i="22"/>
  <c r="B601" i="22" s="1"/>
  <c r="H1064" i="22"/>
  <c r="B1064" i="22" s="1"/>
  <c r="H1037" i="22"/>
  <c r="B1037" i="22" s="1"/>
  <c r="H508" i="22"/>
  <c r="B508" i="22" s="1"/>
  <c r="H494" i="22"/>
  <c r="B494" i="22" s="1"/>
  <c r="H657" i="22"/>
  <c r="B657" i="22" s="1"/>
  <c r="H1141" i="22"/>
  <c r="H139" i="22"/>
  <c r="B139" i="22" s="1"/>
  <c r="H247" i="22"/>
  <c r="B247" i="22" s="1"/>
  <c r="H951" i="22"/>
  <c r="B951" i="22" s="1"/>
  <c r="H1089" i="22"/>
  <c r="B1089" i="22" s="1"/>
  <c r="H769" i="22"/>
  <c r="B769" i="22" s="1"/>
  <c r="H939" i="22"/>
  <c r="B939" i="22" s="1"/>
  <c r="H103" i="22"/>
  <c r="B103" i="22" s="1"/>
  <c r="H669" i="22"/>
  <c r="B669" i="22" s="1"/>
  <c r="H694" i="22"/>
  <c r="B694" i="22" s="1"/>
  <c r="H130" i="22"/>
  <c r="B130" i="22" s="1"/>
  <c r="H340" i="22"/>
  <c r="B340" i="22" s="1"/>
  <c r="H985" i="22"/>
  <c r="B985" i="22" s="1"/>
  <c r="H110" i="22"/>
  <c r="B110" i="22" s="1"/>
  <c r="H1078" i="22"/>
  <c r="B1078" i="22" s="1"/>
  <c r="H105" i="22"/>
  <c r="B105" i="22" s="1"/>
  <c r="H467" i="22"/>
  <c r="B467" i="22" s="1"/>
  <c r="H799" i="22"/>
  <c r="B799" i="22" s="1"/>
  <c r="H753" i="22"/>
  <c r="B753" i="22" s="1"/>
  <c r="H204" i="22"/>
  <c r="B204" i="22" s="1"/>
  <c r="H291" i="22"/>
  <c r="B291" i="22" s="1"/>
  <c r="H644" i="22"/>
  <c r="B644" i="22" s="1"/>
  <c r="H150" i="22"/>
  <c r="B150" i="22" s="1"/>
  <c r="H1083" i="22"/>
  <c r="B1083" i="22" s="1"/>
  <c r="H180" i="22"/>
  <c r="B180" i="22" s="1"/>
  <c r="H487" i="22"/>
  <c r="B487" i="22" s="1"/>
  <c r="H810" i="22"/>
  <c r="B810" i="22" s="1"/>
  <c r="H1104" i="22"/>
  <c r="B1104" i="22" s="1"/>
  <c r="H211" i="22"/>
  <c r="B211" i="22" s="1"/>
  <c r="H505" i="22"/>
  <c r="B505" i="22" s="1"/>
  <c r="H973" i="22"/>
  <c r="B973" i="22" s="1"/>
  <c r="H245" i="22"/>
  <c r="B245" i="22" s="1"/>
  <c r="H1188" i="22"/>
  <c r="H1004" i="22"/>
  <c r="B1004" i="22" s="1"/>
  <c r="H167" i="22"/>
  <c r="B167" i="22" s="1"/>
  <c r="H803" i="22"/>
  <c r="B803" i="22" s="1"/>
  <c r="H676" i="22"/>
  <c r="B676" i="22" s="1"/>
  <c r="H780" i="22"/>
  <c r="B780" i="22" s="1"/>
  <c r="H948" i="22"/>
  <c r="B948" i="22" s="1"/>
  <c r="H219" i="22"/>
  <c r="B219" i="22" s="1"/>
  <c r="H695" i="22"/>
  <c r="B695" i="22" s="1"/>
  <c r="H918" i="22"/>
  <c r="B918" i="22" s="1"/>
  <c r="H1063" i="22"/>
  <c r="B1063" i="22" s="1"/>
  <c r="H718" i="22"/>
  <c r="B718" i="22" s="1"/>
  <c r="H1085" i="22"/>
  <c r="B1085" i="22" s="1"/>
  <c r="H605" i="22"/>
  <c r="B605" i="22" s="1"/>
  <c r="H589" i="22"/>
  <c r="B589" i="22" s="1"/>
  <c r="H434" i="22"/>
  <c r="B434" i="22" s="1"/>
  <c r="H306" i="22"/>
  <c r="B306" i="22" s="1"/>
  <c r="H928" i="22"/>
  <c r="B928" i="22" s="1"/>
  <c r="H55" i="22"/>
  <c r="B55" i="22" s="1"/>
  <c r="H857" i="22"/>
  <c r="B857" i="22" s="1"/>
  <c r="H556" i="22"/>
  <c r="B556" i="22" s="1"/>
  <c r="H411" i="22"/>
  <c r="B411" i="22" s="1"/>
  <c r="H594" i="22"/>
  <c r="B594" i="22" s="1"/>
  <c r="H1020" i="22"/>
  <c r="B1020" i="22" s="1"/>
  <c r="H748" i="22"/>
  <c r="B748" i="22" s="1"/>
  <c r="H237" i="22"/>
  <c r="B237" i="22" s="1"/>
  <c r="H599" i="22"/>
  <c r="B599" i="22" s="1"/>
  <c r="H1139" i="22"/>
  <c r="H525" i="22"/>
  <c r="B525" i="22" s="1"/>
  <c r="H770" i="22"/>
  <c r="B770" i="22" s="1"/>
  <c r="H50" i="22"/>
  <c r="B50" i="22" s="1"/>
  <c r="H856" i="22"/>
  <c r="B856" i="22" s="1"/>
  <c r="H438" i="22"/>
  <c r="B438" i="22" s="1"/>
  <c r="H801" i="22"/>
  <c r="B801" i="22" s="1"/>
  <c r="H123" i="22"/>
  <c r="B123" i="22" s="1"/>
  <c r="H376" i="22"/>
  <c r="B376" i="22" s="1"/>
  <c r="H703" i="22"/>
  <c r="B703" i="22" s="1"/>
  <c r="H670" i="22"/>
  <c r="B670" i="22" s="1"/>
  <c r="H472" i="22"/>
  <c r="B472" i="22" s="1"/>
  <c r="H652" i="22"/>
  <c r="B652" i="22" s="1"/>
  <c r="H493" i="22"/>
  <c r="B493" i="22" s="1"/>
  <c r="H1159" i="22"/>
  <c r="H901" i="22"/>
  <c r="B901" i="22" s="1"/>
  <c r="H768" i="22"/>
  <c r="B768" i="22" s="1"/>
  <c r="H1014" i="22"/>
  <c r="B1014" i="22" s="1"/>
  <c r="H1030" i="22"/>
  <c r="B1030" i="22" s="1"/>
  <c r="H950" i="22"/>
  <c r="B950" i="22" s="1"/>
  <c r="H1035" i="22"/>
  <c r="B1035" i="22" s="1"/>
  <c r="H616" i="22"/>
  <c r="B616" i="22" s="1"/>
  <c r="H974" i="22"/>
  <c r="B974" i="22" s="1"/>
  <c r="H791" i="22"/>
  <c r="B791" i="22" s="1"/>
  <c r="H342" i="22"/>
  <c r="B342" i="22" s="1"/>
  <c r="H986" i="22"/>
  <c r="B986" i="22" s="1"/>
  <c r="H44" i="22"/>
  <c r="B44" i="22" s="1"/>
  <c r="H278" i="22"/>
  <c r="B278" i="22" s="1"/>
  <c r="H413" i="22"/>
  <c r="B413" i="22" s="1"/>
  <c r="H198" i="22"/>
  <c r="B198" i="22" s="1"/>
  <c r="H754" i="22"/>
  <c r="B754" i="22" s="1"/>
  <c r="H1121" i="22"/>
  <c r="B1121" i="22" s="1"/>
  <c r="H596" i="22"/>
  <c r="B596" i="22" s="1"/>
  <c r="H486" i="22"/>
  <c r="B486" i="22" s="1"/>
  <c r="H422" i="22"/>
  <c r="B422" i="22" s="1"/>
  <c r="H321" i="22"/>
  <c r="B321" i="22" s="1"/>
  <c r="H465" i="22"/>
  <c r="B465" i="22" s="1"/>
  <c r="H839" i="22"/>
  <c r="B839" i="22" s="1"/>
  <c r="H522" i="22"/>
  <c r="B522" i="22" s="1"/>
  <c r="H172" i="22"/>
  <c r="B172" i="22" s="1"/>
  <c r="H331" i="22"/>
  <c r="B331" i="22" s="1"/>
  <c r="H548" i="22"/>
  <c r="B548" i="22" s="1"/>
  <c r="H250" i="22"/>
  <c r="B250" i="22" s="1"/>
  <c r="H527" i="22"/>
  <c r="B527" i="22" s="1"/>
  <c r="H778" i="22"/>
  <c r="B778" i="22" s="1"/>
  <c r="H925" i="22"/>
  <c r="B925" i="22" s="1"/>
  <c r="H568" i="22"/>
  <c r="B568" i="22" s="1"/>
  <c r="H41" i="22"/>
  <c r="B41" i="22" s="1"/>
  <c r="H952" i="22"/>
  <c r="B952" i="22" s="1"/>
  <c r="H416" i="22"/>
  <c r="B416" i="22" s="1"/>
  <c r="H1051" i="22"/>
  <c r="B1051" i="22" s="1"/>
  <c r="H96" i="22"/>
  <c r="B96" i="22" s="1"/>
  <c r="H742" i="22"/>
  <c r="B742" i="22" s="1"/>
  <c r="H459" i="22"/>
  <c r="B459" i="22" s="1"/>
  <c r="H1082" i="22"/>
  <c r="B1082" i="22" s="1"/>
  <c r="H1032" i="22"/>
  <c r="B1032" i="22" s="1"/>
  <c r="H423" i="22"/>
  <c r="B423" i="22" s="1"/>
  <c r="H822" i="22"/>
  <c r="B822" i="22" s="1"/>
  <c r="H970" i="22"/>
  <c r="B970" i="22" s="1"/>
  <c r="H200" i="22"/>
  <c r="B200" i="22" s="1"/>
  <c r="H361" i="22"/>
  <c r="B361" i="22" s="1"/>
  <c r="H763" i="22"/>
  <c r="B763" i="22" s="1"/>
  <c r="H325" i="22"/>
  <c r="B325" i="22" s="1"/>
  <c r="H1148" i="22"/>
  <c r="B1148" i="22" s="1"/>
  <c r="H117" i="22"/>
  <c r="B117" i="22" s="1"/>
  <c r="H647" i="22"/>
  <c r="B647" i="22" s="1"/>
  <c r="H550" i="22"/>
  <c r="B550" i="22" s="1"/>
  <c r="H76" i="22"/>
  <c r="B76" i="22" s="1"/>
  <c r="H148" i="22"/>
  <c r="B148" i="22" s="1"/>
  <c r="H896" i="22"/>
  <c r="B896" i="22" s="1"/>
  <c r="H573" i="22"/>
  <c r="B573" i="22" s="1"/>
  <c r="H1007" i="22"/>
  <c r="B1007" i="22" s="1"/>
  <c r="H698" i="22"/>
  <c r="B698" i="22" s="1"/>
  <c r="H783" i="22"/>
  <c r="B783" i="22" s="1"/>
  <c r="H1180" i="22"/>
  <c r="B1180" i="22" s="1"/>
  <c r="H1013" i="22"/>
  <c r="B1013" i="22" s="1"/>
  <c r="H888" i="22"/>
  <c r="B888" i="22" s="1"/>
  <c r="H895" i="22"/>
  <c r="B895" i="22" s="1"/>
  <c r="H584" i="22"/>
  <c r="B584" i="22" s="1"/>
  <c r="H965" i="22"/>
  <c r="B965" i="22" s="1"/>
  <c r="H878" i="22"/>
  <c r="B878" i="22" s="1"/>
  <c r="H662" i="22"/>
  <c r="B662" i="22" s="1"/>
  <c r="H153" i="22"/>
  <c r="B153" i="22" s="1"/>
  <c r="H852" i="22"/>
  <c r="B852" i="22" s="1"/>
  <c r="H521" i="22"/>
  <c r="B521" i="22" s="1"/>
  <c r="H869" i="22"/>
  <c r="B869" i="22" s="1"/>
  <c r="H136" i="22"/>
  <c r="B136" i="22" s="1"/>
  <c r="H675" i="22"/>
  <c r="B675" i="22" s="1"/>
  <c r="H557" i="22"/>
  <c r="B557" i="22" s="1"/>
  <c r="H958" i="22"/>
  <c r="B958" i="22" s="1"/>
  <c r="H517" i="22"/>
  <c r="B517" i="22" s="1"/>
  <c r="H453" i="22"/>
  <c r="B453" i="22" s="1"/>
  <c r="H72" i="22"/>
  <c r="B72" i="22" s="1"/>
  <c r="H51" i="22"/>
  <c r="B51" i="22" s="1"/>
  <c r="H642" i="22"/>
  <c r="B642" i="22" s="1"/>
  <c r="H394" i="22"/>
  <c r="B394" i="22" s="1"/>
  <c r="H919" i="22"/>
  <c r="B919" i="22" s="1"/>
  <c r="H485" i="22"/>
  <c r="B485" i="22" s="1"/>
  <c r="H258" i="22"/>
  <c r="B258" i="22" s="1"/>
  <c r="H184" i="22"/>
  <c r="B184" i="22" s="1"/>
  <c r="H1165" i="22"/>
  <c r="H546" i="22"/>
  <c r="B546" i="22" s="1"/>
  <c r="H209" i="22"/>
  <c r="B209" i="22" s="1"/>
  <c r="H113" i="22"/>
  <c r="B113" i="22" s="1"/>
  <c r="H834" i="22"/>
  <c r="B834" i="22" s="1"/>
  <c r="H1052" i="22"/>
  <c r="B1052" i="22" s="1"/>
  <c r="H863" i="22"/>
  <c r="B863" i="22" s="1"/>
  <c r="H262" i="22"/>
  <c r="B262" i="22" s="1"/>
  <c r="H1178" i="22"/>
  <c r="H405" i="22"/>
  <c r="B405" i="22" s="1"/>
  <c r="H160" i="22"/>
  <c r="B160" i="22" s="1"/>
  <c r="H287" i="22"/>
  <c r="B287" i="22" s="1"/>
  <c r="H855" i="22"/>
  <c r="B855" i="22" s="1"/>
  <c r="H1187" i="22"/>
  <c r="P1187" i="22" s="1"/>
  <c r="H523" i="22"/>
  <c r="B523" i="22" s="1"/>
  <c r="H100" i="22"/>
  <c r="B100" i="22" s="1"/>
  <c r="H383" i="22"/>
  <c r="B383" i="22" s="1"/>
  <c r="H269" i="22"/>
  <c r="B269" i="22" s="1"/>
  <c r="H217" i="22"/>
  <c r="B217" i="22" s="1"/>
  <c r="H775" i="22"/>
  <c r="B775" i="22" s="1"/>
  <c r="H576" i="22"/>
  <c r="B576" i="22" s="1"/>
  <c r="H534" i="22"/>
  <c r="B534" i="22" s="1"/>
  <c r="H352" i="22"/>
  <c r="B352" i="22" s="1"/>
  <c r="H1190" i="22"/>
  <c r="B1190" i="22" s="1"/>
  <c r="H1173" i="22"/>
  <c r="H263" i="22"/>
  <c r="B263" i="22" s="1"/>
  <c r="H133" i="22"/>
  <c r="B133" i="22" s="1"/>
  <c r="H838" i="22"/>
  <c r="B838" i="22" s="1"/>
  <c r="H345" i="22"/>
  <c r="B345" i="22" s="1"/>
  <c r="H351" i="22"/>
  <c r="B351" i="22" s="1"/>
  <c r="H312" i="22"/>
  <c r="B312" i="22" s="1"/>
  <c r="H708" i="22"/>
  <c r="B708" i="22" s="1"/>
  <c r="H68" i="22"/>
  <c r="B68" i="22" s="1"/>
  <c r="H1017" i="22"/>
  <c r="B1017" i="22" s="1"/>
  <c r="H967" i="22"/>
  <c r="B967" i="22" s="1"/>
  <c r="H319" i="22"/>
  <c r="B319" i="22" s="1"/>
  <c r="H897" i="22"/>
  <c r="B897" i="22" s="1"/>
  <c r="H1115" i="22"/>
  <c r="B1115" i="22" s="1"/>
  <c r="H327" i="22"/>
  <c r="B327" i="22" s="1"/>
  <c r="H844" i="22"/>
  <c r="B844" i="22" s="1"/>
  <c r="H349" i="22"/>
  <c r="B349" i="22" s="1"/>
  <c r="H1080" i="22"/>
  <c r="B1080" i="22" s="1"/>
  <c r="H48" i="22"/>
  <c r="B48" i="22" s="1"/>
  <c r="H717" i="22"/>
  <c r="B717" i="22" s="1"/>
  <c r="H330" i="22"/>
  <c r="B330" i="22" s="1"/>
  <c r="H944" i="22"/>
  <c r="B944" i="22" s="1"/>
  <c r="H205" i="22"/>
  <c r="B205" i="22" s="1"/>
  <c r="H145" i="22"/>
  <c r="B145" i="22" s="1"/>
  <c r="H418" i="22"/>
  <c r="B418" i="22" s="1"/>
  <c r="H1154" i="22"/>
  <c r="H192" i="22"/>
  <c r="B192" i="22" s="1"/>
  <c r="H69" i="22"/>
  <c r="B69" i="22" s="1"/>
  <c r="H266" i="22"/>
  <c r="B266" i="22" s="1"/>
  <c r="H1018" i="22"/>
  <c r="B1018" i="22" s="1"/>
  <c r="H1076" i="22"/>
  <c r="B1076" i="22" s="1"/>
  <c r="H759" i="22"/>
  <c r="B759" i="22" s="1"/>
  <c r="H984" i="22"/>
  <c r="B984" i="22" s="1"/>
  <c r="H773" i="22"/>
  <c r="B773" i="22" s="1"/>
  <c r="H581" i="22"/>
  <c r="B581" i="22" s="1"/>
  <c r="H1109" i="22"/>
  <c r="B1109" i="22" s="1"/>
  <c r="H75" i="22"/>
  <c r="B75" i="22" s="1"/>
  <c r="H97" i="22"/>
  <c r="B97" i="22" s="1"/>
  <c r="H945" i="22"/>
  <c r="B945" i="22" s="1"/>
  <c r="H350" i="22"/>
  <c r="B350" i="22" s="1"/>
  <c r="H392" i="22"/>
  <c r="B392" i="22" s="1"/>
  <c r="H536" i="22"/>
  <c r="B536" i="22" s="1"/>
  <c r="H137" i="22"/>
  <c r="B137" i="22" s="1"/>
  <c r="H734" i="22"/>
  <c r="B734" i="22" s="1"/>
  <c r="H554" i="22"/>
  <c r="B554" i="22" s="1"/>
  <c r="H377" i="22"/>
  <c r="B377" i="22" s="1"/>
  <c r="H35" i="22"/>
  <c r="B35" i="22" s="1"/>
  <c r="H741" i="22"/>
  <c r="B741" i="22" s="1"/>
  <c r="H1116" i="22"/>
  <c r="B1116" i="22" s="1"/>
  <c r="H171" i="22"/>
  <c r="B171" i="22" s="1"/>
  <c r="H206" i="22"/>
  <c r="B206" i="22" s="1"/>
  <c r="H234" i="22"/>
  <c r="B234" i="22" s="1"/>
  <c r="H993" i="22"/>
  <c r="B993" i="22" s="1"/>
  <c r="H1134" i="22"/>
  <c r="O1134" i="22" s="1"/>
  <c r="H143" i="22"/>
  <c r="B143" i="22" s="1"/>
  <c r="H665" i="22"/>
  <c r="B665" i="22" s="1"/>
  <c r="H915" i="22"/>
  <c r="B915" i="22" s="1"/>
  <c r="H645" i="22"/>
  <c r="B645" i="22" s="1"/>
  <c r="H138" i="22"/>
  <c r="B138" i="22" s="1"/>
  <c r="H202" i="22"/>
  <c r="B202" i="22" s="1"/>
  <c r="H152" i="22"/>
  <c r="B152" i="22" s="1"/>
  <c r="H504" i="22"/>
  <c r="B504" i="22" s="1"/>
  <c r="H543" i="22"/>
  <c r="B543" i="22" s="1"/>
  <c r="H433" i="22"/>
  <c r="B433" i="22" s="1"/>
  <c r="H370" i="22"/>
  <c r="B370" i="22" s="1"/>
  <c r="H868" i="22"/>
  <c r="B868" i="22" s="1"/>
  <c r="H214" i="22"/>
  <c r="B214" i="22" s="1"/>
  <c r="H999" i="22"/>
  <c r="B999" i="22" s="1"/>
  <c r="H1021" i="22"/>
  <c r="B1021" i="22" s="1"/>
  <c r="H547" i="22"/>
  <c r="B547" i="22" s="1"/>
  <c r="H195" i="22"/>
  <c r="B195" i="22" s="1"/>
  <c r="H890" i="22"/>
  <c r="B890" i="22" s="1"/>
  <c r="H1185" i="22"/>
  <c r="H1169" i="22"/>
  <c r="B1169" i="22" s="1"/>
  <c r="H540" i="22"/>
  <c r="B540" i="22" s="1"/>
  <c r="H90" i="22"/>
  <c r="B90" i="22" s="1"/>
  <c r="H700" i="22"/>
  <c r="B700" i="22" s="1"/>
  <c r="H660" i="22"/>
  <c r="B660" i="22" s="1"/>
  <c r="H564" i="22"/>
  <c r="B564" i="22" s="1"/>
  <c r="H692" i="22"/>
  <c r="B692" i="22" s="1"/>
  <c r="H368" i="22"/>
  <c r="B368" i="22" s="1"/>
  <c r="H531" i="22"/>
  <c r="B531" i="22" s="1"/>
  <c r="H315" i="22"/>
  <c r="B315" i="22" s="1"/>
  <c r="H428" i="22"/>
  <c r="B428" i="22" s="1"/>
  <c r="H628" i="22"/>
  <c r="B628" i="22" s="1"/>
  <c r="H892" i="22"/>
  <c r="B892" i="22" s="1"/>
  <c r="H818" i="22"/>
  <c r="B818" i="22" s="1"/>
  <c r="H388" i="22"/>
  <c r="B388" i="22" s="1"/>
  <c r="H1131" i="22"/>
  <c r="B1131" i="22" s="1"/>
  <c r="H715" i="22"/>
  <c r="B715" i="22" s="1"/>
  <c r="H836" i="22"/>
  <c r="B836" i="22" s="1"/>
  <c r="H1062" i="22"/>
  <c r="B1062" i="22" s="1"/>
  <c r="H910" i="22"/>
  <c r="B910" i="22" s="1"/>
  <c r="H61" i="22"/>
  <c r="B61" i="22" s="1"/>
  <c r="H805" i="22"/>
  <c r="B805" i="22" s="1"/>
  <c r="H755" i="22"/>
  <c r="B755" i="22" s="1"/>
  <c r="H412" i="22"/>
  <c r="B412" i="22" s="1"/>
  <c r="H1181" i="22"/>
  <c r="O1181" i="22" s="1"/>
  <c r="H31" i="22"/>
  <c r="B31" i="22" s="1"/>
  <c r="H561" i="22"/>
  <c r="B561" i="22" s="1"/>
  <c r="H845" i="22"/>
  <c r="B845" i="22" s="1"/>
  <c r="H109" i="22"/>
  <c r="B109" i="22" s="1"/>
  <c r="H798" i="22"/>
  <c r="B798" i="22" s="1"/>
  <c r="H26" i="22"/>
  <c r="B26" i="22" s="1"/>
  <c r="H414" i="22"/>
  <c r="B414" i="22" s="1"/>
  <c r="H82" i="22"/>
  <c r="B82" i="22" s="1"/>
  <c r="H473" i="22"/>
  <c r="B473" i="22" s="1"/>
  <c r="H300" i="22"/>
  <c r="B300" i="22" s="1"/>
  <c r="H902" i="22"/>
  <c r="B902" i="22" s="1"/>
  <c r="H1198" i="22"/>
  <c r="H620" i="22"/>
  <c r="B620" i="22" s="1"/>
  <c r="H1112" i="22"/>
  <c r="B1112" i="22" s="1"/>
  <c r="H726" i="22"/>
  <c r="B726" i="22" s="1"/>
  <c r="H1179" i="22"/>
  <c r="H222" i="22"/>
  <c r="B222" i="22" s="1"/>
  <c r="H292" i="22"/>
  <c r="B292" i="22" s="1"/>
  <c r="H1127" i="22"/>
  <c r="B1127" i="22" s="1"/>
  <c r="H456" i="22"/>
  <c r="B456" i="22" s="1"/>
  <c r="H193" i="22"/>
  <c r="B193" i="22" s="1"/>
  <c r="H619" i="22"/>
  <c r="B619" i="22" s="1"/>
  <c r="H77" i="22"/>
  <c r="B77" i="22" s="1"/>
  <c r="H107" i="22"/>
  <c r="B107" i="22" s="1"/>
  <c r="H56" i="22"/>
  <c r="B56" i="22" s="1"/>
  <c r="H431" i="22"/>
  <c r="B431" i="22" s="1"/>
  <c r="H106" i="22"/>
  <c r="B106" i="22" s="1"/>
  <c r="H995" i="22"/>
  <c r="B995" i="22" s="1"/>
  <c r="H781" i="22"/>
  <c r="B781" i="22" s="1"/>
  <c r="H587" i="22"/>
  <c r="B587" i="22" s="1"/>
  <c r="H842" i="22"/>
  <c r="B842" i="22" s="1"/>
  <c r="H60" i="22"/>
  <c r="B60" i="22" s="1"/>
  <c r="H782" i="22"/>
  <c r="B782" i="22" s="1"/>
  <c r="H731" i="22"/>
  <c r="B731" i="22" s="1"/>
  <c r="H603" i="22"/>
  <c r="B603" i="22" s="1"/>
  <c r="H612" i="22"/>
  <c r="B612" i="22" s="1"/>
  <c r="H37" i="22"/>
  <c r="B37" i="22" s="1"/>
  <c r="H47" i="22"/>
  <c r="B47" i="22" s="1"/>
  <c r="H941" i="22"/>
  <c r="B941" i="22" s="1"/>
  <c r="H630" i="22"/>
  <c r="B630" i="22" s="1"/>
  <c r="H1053" i="22"/>
  <c r="B1053" i="22" s="1"/>
  <c r="H634" i="22"/>
  <c r="B634" i="22" s="1"/>
  <c r="H53" i="22"/>
  <c r="B53" i="22" s="1"/>
  <c r="H830" i="22"/>
  <c r="B830" i="22" s="1"/>
  <c r="H917" i="22"/>
  <c r="B917" i="22" s="1"/>
  <c r="H1204" i="22"/>
  <c r="H1022" i="22"/>
  <c r="B1022" i="22" s="1"/>
  <c r="H367" i="22"/>
  <c r="B367" i="22" s="1"/>
  <c r="H885" i="22"/>
  <c r="B885" i="22" s="1"/>
  <c r="H893" i="22"/>
  <c r="B893" i="22" s="1"/>
  <c r="H191" i="22"/>
  <c r="B191" i="22" s="1"/>
  <c r="H666" i="22"/>
  <c r="B666" i="22" s="1"/>
  <c r="H197" i="22"/>
  <c r="B197" i="22" s="1"/>
  <c r="H983" i="22"/>
  <c r="B983" i="22" s="1"/>
  <c r="H324" i="22"/>
  <c r="B324" i="22" s="1"/>
  <c r="H256" i="22"/>
  <c r="B256" i="22" s="1"/>
  <c r="H1156" i="22"/>
  <c r="O1156" i="22" s="1"/>
  <c r="H577" i="22"/>
  <c r="B577" i="22" s="1"/>
  <c r="H813" i="22"/>
  <c r="B813" i="22" s="1"/>
  <c r="H91" i="22"/>
  <c r="B91" i="22" s="1"/>
  <c r="H502" i="22"/>
  <c r="B502" i="22" s="1"/>
  <c r="H280" i="22"/>
  <c r="B280" i="22" s="1"/>
  <c r="H54" i="22"/>
  <c r="B54" i="22" s="1"/>
  <c r="H490" i="22"/>
  <c r="B490" i="22" s="1"/>
  <c r="H449" i="22"/>
  <c r="B449" i="22" s="1"/>
  <c r="H1123" i="22"/>
  <c r="B1123" i="22" s="1"/>
  <c r="H575" i="22"/>
  <c r="B575" i="22" s="1"/>
  <c r="H1150" i="22"/>
  <c r="B1150" i="22" s="1"/>
  <c r="H18" i="22"/>
  <c r="B18" i="22" s="1"/>
  <c r="H1000" i="22"/>
  <c r="B1000" i="22" s="1"/>
  <c r="H900" i="22"/>
  <c r="B900" i="22" s="1"/>
  <c r="H144" i="22"/>
  <c r="B144" i="22" s="1"/>
  <c r="H227" i="22"/>
  <c r="B227" i="22" s="1"/>
  <c r="H249" i="22"/>
  <c r="B249" i="22" s="1"/>
  <c r="H1024" i="22"/>
  <c r="B1024" i="22" s="1"/>
  <c r="H625" i="22"/>
  <c r="B625" i="22" s="1"/>
  <c r="H1072" i="22"/>
  <c r="B1072" i="22" s="1"/>
  <c r="H289" i="22"/>
  <c r="B289" i="22" s="1"/>
  <c r="H1008" i="22"/>
  <c r="B1008" i="22" s="1"/>
  <c r="H988" i="22"/>
  <c r="B988" i="22" s="1"/>
  <c r="H762" i="22"/>
  <c r="B762" i="22" s="1"/>
  <c r="H624" i="22"/>
  <c r="B624" i="22" s="1"/>
  <c r="H722" i="22"/>
  <c r="B722" i="22" s="1"/>
  <c r="H16" i="22"/>
  <c r="B16" i="22" s="1"/>
  <c r="H590" i="22"/>
  <c r="B590" i="22" s="1"/>
  <c r="H120" i="22"/>
  <c r="B120" i="22" s="1"/>
  <c r="H511" i="22"/>
  <c r="B511" i="22" s="1"/>
  <c r="H938" i="22"/>
  <c r="B938" i="22" s="1"/>
  <c r="H441" i="22"/>
  <c r="B441" i="22" s="1"/>
  <c r="H357" i="22"/>
  <c r="B357" i="22" s="1"/>
  <c r="H710" i="22"/>
  <c r="B710" i="22" s="1"/>
  <c r="H62" i="22"/>
  <c r="B62" i="22" s="1"/>
  <c r="H1111" i="22"/>
  <c r="B1111" i="22" s="1"/>
  <c r="H337" i="22"/>
  <c r="B337" i="22" s="1"/>
  <c r="H553" i="22"/>
  <c r="B553" i="22" s="1"/>
  <c r="H252" i="22"/>
  <c r="B252" i="22" s="1"/>
  <c r="H70" i="22"/>
  <c r="B70" i="22" s="1"/>
  <c r="H891" i="22"/>
  <c r="B891" i="22" s="1"/>
  <c r="H859" i="22"/>
  <c r="B859" i="22" s="1"/>
  <c r="H955" i="22"/>
  <c r="B955" i="22" s="1"/>
  <c r="H690" i="22"/>
  <c r="B690" i="22" s="1"/>
  <c r="H1103" i="22"/>
  <c r="B1103" i="22" s="1"/>
  <c r="H395" i="22"/>
  <c r="B395" i="22" s="1"/>
  <c r="H728" i="22"/>
  <c r="B728" i="22" s="1"/>
  <c r="H796" i="22"/>
  <c r="B796" i="22" s="1"/>
  <c r="H188" i="22"/>
  <c r="B188" i="22" s="1"/>
  <c r="H316" i="22"/>
  <c r="B316" i="22" s="1"/>
  <c r="H706" i="22"/>
  <c r="B706" i="22" s="1"/>
  <c r="H795" i="22"/>
  <c r="B795" i="22" s="1"/>
  <c r="H849" i="22"/>
  <c r="B849" i="22" s="1"/>
  <c r="H372" i="22"/>
  <c r="B372" i="22" s="1"/>
  <c r="H157" i="22"/>
  <c r="B157" i="22" s="1"/>
  <c r="H22" i="22"/>
  <c r="B22" i="22" s="1"/>
  <c r="H304" i="22"/>
  <c r="B304" i="22" s="1"/>
  <c r="H1168" i="22"/>
  <c r="H832" i="22"/>
  <c r="B832" i="22" s="1"/>
  <c r="H646" i="22"/>
  <c r="B646" i="22" s="1"/>
  <c r="H809" i="22"/>
  <c r="B809" i="22" s="1"/>
  <c r="H36" i="22"/>
  <c r="B36" i="22" s="1"/>
  <c r="H1050" i="22"/>
  <c r="B1050" i="22" s="1"/>
  <c r="H1060" i="22"/>
  <c r="B1060" i="22" s="1"/>
  <c r="H1088" i="22"/>
  <c r="B1088" i="22" s="1"/>
  <c r="H496" i="22"/>
  <c r="B496" i="22" s="1"/>
  <c r="H933" i="22"/>
  <c r="B933" i="22" s="1"/>
  <c r="H186" i="22"/>
  <c r="B186" i="22" s="1"/>
  <c r="H626" i="22"/>
  <c r="B626" i="22" s="1"/>
  <c r="H1152" i="22"/>
  <c r="H196" i="22"/>
  <c r="B196" i="22" s="1"/>
  <c r="H1098" i="22"/>
  <c r="B1098" i="22" s="1"/>
  <c r="H583" i="22"/>
  <c r="B583" i="22" s="1"/>
  <c r="H1101" i="22"/>
  <c r="B1101" i="22" s="1"/>
  <c r="H685" i="22"/>
  <c r="B685" i="22" s="1"/>
  <c r="H991" i="22"/>
  <c r="B991" i="22" s="1"/>
  <c r="H831" i="22"/>
  <c r="B831" i="22" s="1"/>
  <c r="H580" i="22"/>
  <c r="B580" i="22" s="1"/>
  <c r="H235" i="22"/>
  <c r="B235" i="22" s="1"/>
  <c r="H450" i="22"/>
  <c r="B450" i="22" s="1"/>
  <c r="H600" i="22"/>
  <c r="B600" i="22" s="1"/>
  <c r="H794" i="22"/>
  <c r="B794" i="22" s="1"/>
  <c r="H1029" i="22"/>
  <c r="B1029" i="22" s="1"/>
  <c r="H1056" i="22"/>
  <c r="B1056" i="22" s="1"/>
  <c r="H733" i="22"/>
  <c r="B733" i="22" s="1"/>
  <c r="H688" i="22"/>
  <c r="B688" i="22" s="1"/>
  <c r="H735" i="22"/>
  <c r="B735" i="22" s="1"/>
  <c r="H469" i="22"/>
  <c r="B469" i="22" s="1"/>
  <c r="H1151" i="22"/>
  <c r="B1151" i="22" s="1"/>
  <c r="H528" i="22"/>
  <c r="B528" i="22" s="1"/>
  <c r="H898" i="22"/>
  <c r="B898" i="22" s="1"/>
  <c r="H713" i="22"/>
  <c r="B713" i="22" s="1"/>
  <c r="H574" i="22"/>
  <c r="B574" i="22" s="1"/>
  <c r="H513" i="22"/>
  <c r="B513" i="22" s="1"/>
  <c r="H506" i="22"/>
  <c r="B506" i="22" s="1"/>
  <c r="H155" i="22"/>
  <c r="B155" i="22" s="1"/>
  <c r="H57" i="22"/>
  <c r="B57" i="22" s="1"/>
  <c r="H89" i="22"/>
  <c r="B89" i="22" s="1"/>
  <c r="H771" i="22"/>
  <c r="B771" i="22" s="1"/>
  <c r="H518" i="22"/>
  <c r="B518" i="22" s="1"/>
  <c r="H1068" i="22"/>
  <c r="B1068" i="22" s="1"/>
  <c r="H1202" i="22"/>
  <c r="H281" i="22"/>
  <c r="B281" i="22" s="1"/>
  <c r="H545" i="22"/>
  <c r="B545" i="22" s="1"/>
  <c r="H874" i="22"/>
  <c r="B874" i="22" s="1"/>
  <c r="H99" i="22"/>
  <c r="B99" i="22" s="1"/>
  <c r="H232" i="22"/>
  <c r="B232" i="22" s="1"/>
  <c r="H934" i="22"/>
  <c r="B934" i="22" s="1"/>
  <c r="H756" i="22"/>
  <c r="B756" i="22" s="1"/>
  <c r="H131" i="22"/>
  <c r="B131" i="22" s="1"/>
  <c r="H764" i="22"/>
  <c r="B764" i="22" s="1"/>
  <c r="H298" i="22"/>
  <c r="B298" i="22" s="1"/>
  <c r="H355" i="22"/>
  <c r="B355" i="22" s="1"/>
  <c r="H1138" i="22"/>
  <c r="H853" i="22"/>
  <c r="B853" i="22" s="1"/>
  <c r="H975" i="22"/>
  <c r="B975" i="22" s="1"/>
  <c r="H23" i="22"/>
  <c r="B23" i="22" s="1"/>
  <c r="H667" i="22"/>
  <c r="B667" i="22" s="1"/>
  <c r="H998" i="22"/>
  <c r="B998" i="22" s="1"/>
  <c r="H279" i="22"/>
  <c r="B279" i="22" s="1"/>
  <c r="H994" i="22"/>
  <c r="B994" i="22" s="1"/>
  <c r="H176" i="22"/>
  <c r="B176" i="22" s="1"/>
  <c r="H797" i="22"/>
  <c r="B797" i="22" s="1"/>
  <c r="H288" i="22"/>
  <c r="B288" i="22" s="1"/>
  <c r="H491" i="22"/>
  <c r="B491" i="22" s="1"/>
  <c r="H382" i="22"/>
  <c r="B382" i="22" s="1"/>
  <c r="H707" i="22"/>
  <c r="B707" i="22" s="1"/>
  <c r="H787" i="22"/>
  <c r="B787" i="22" s="1"/>
  <c r="H592" i="22"/>
  <c r="B592" i="22" s="1"/>
  <c r="H207" i="22"/>
  <c r="B207" i="22" s="1"/>
  <c r="H290" i="22"/>
  <c r="B290" i="22" s="1"/>
  <c r="H1059" i="22"/>
  <c r="B1059" i="22" s="1"/>
  <c r="H613" i="22"/>
  <c r="B613" i="22" s="1"/>
  <c r="H326" i="22"/>
  <c r="B326" i="22" s="1"/>
  <c r="H1099" i="22"/>
  <c r="B1099" i="22" s="1"/>
  <c r="H664" i="22"/>
  <c r="B664" i="22" s="1"/>
  <c r="H658" i="22"/>
  <c r="B658" i="22" s="1"/>
  <c r="H828" i="22"/>
  <c r="B828" i="22" s="1"/>
  <c r="H1119" i="22"/>
  <c r="B1119" i="22" s="1"/>
  <c r="H446" i="22"/>
  <c r="B446" i="22" s="1"/>
  <c r="H406" i="22"/>
  <c r="B406" i="22" s="1"/>
  <c r="H458" i="22"/>
  <c r="B458" i="22" s="1"/>
  <c r="H793" i="22"/>
  <c r="B793" i="22" s="1"/>
  <c r="H104" i="22"/>
  <c r="B104" i="22" s="1"/>
  <c r="H1191" i="22"/>
  <c r="B1191" i="22" s="1"/>
  <c r="H492" i="22"/>
  <c r="B492" i="22" s="1"/>
  <c r="H40" i="22"/>
  <c r="B40" i="22" s="1"/>
  <c r="H961" i="22"/>
  <c r="B961" i="22" s="1"/>
  <c r="H268" i="22"/>
  <c r="B268" i="22" s="1"/>
  <c r="H976" i="22"/>
  <c r="B976" i="22" s="1"/>
  <c r="H826" i="22"/>
  <c r="B826" i="22" s="1"/>
  <c r="H1189" i="22"/>
  <c r="H942" i="22"/>
  <c r="B942" i="22" s="1"/>
  <c r="H929" i="22"/>
  <c r="B929" i="22" s="1"/>
  <c r="H85" i="22"/>
  <c r="B85" i="22" s="1"/>
  <c r="H497" i="22"/>
  <c r="B497" i="22" s="1"/>
  <c r="H743" i="22"/>
  <c r="B743" i="22" s="1"/>
  <c r="H566" i="22"/>
  <c r="B566" i="22" s="1"/>
  <c r="H1201" i="22"/>
  <c r="H118" i="22"/>
  <c r="B118" i="22" s="1"/>
  <c r="H1023" i="22"/>
  <c r="B1023" i="22" s="1"/>
  <c r="H936" i="22"/>
  <c r="B936" i="22" s="1"/>
  <c r="H977" i="22"/>
  <c r="B977" i="22" s="1"/>
  <c r="H1158" i="22"/>
  <c r="P1158" i="22" s="1"/>
  <c r="H1097" i="22"/>
  <c r="B1097" i="22" s="1"/>
  <c r="H1155" i="22"/>
  <c r="B1155" i="22" s="1"/>
  <c r="H215" i="22"/>
  <c r="B215" i="22" s="1"/>
  <c r="H870" i="22"/>
  <c r="B870" i="22" s="1"/>
  <c r="H34" i="22"/>
  <c r="B34" i="22" s="1"/>
  <c r="H116" i="22"/>
  <c r="B116" i="22" s="1"/>
  <c r="H1142" i="22"/>
  <c r="H656" i="22"/>
  <c r="B656" i="22" s="1"/>
  <c r="H570" i="22"/>
  <c r="B570" i="22" s="1"/>
  <c r="H1041" i="22"/>
  <c r="B1041" i="22" s="1"/>
  <c r="H673" i="22"/>
  <c r="B673" i="22" s="1"/>
  <c r="H1096" i="22"/>
  <c r="B1096" i="22" s="1"/>
  <c r="H194" i="22"/>
  <c r="B194" i="22" s="1"/>
  <c r="H784" i="22"/>
  <c r="B784" i="22" s="1"/>
  <c r="H356" i="22"/>
  <c r="B356" i="22" s="1"/>
  <c r="H617" i="22"/>
  <c r="B617" i="22" s="1"/>
  <c r="H559" i="22"/>
  <c r="B559" i="22" s="1"/>
  <c r="H63" i="22"/>
  <c r="B63" i="22" s="1"/>
  <c r="H140" i="22"/>
  <c r="B140" i="22" s="1"/>
  <c r="H199" i="22"/>
  <c r="B199" i="22" s="1"/>
  <c r="H777" i="22"/>
  <c r="B777" i="22" s="1"/>
  <c r="H1058" i="22"/>
  <c r="B1058" i="22" s="1"/>
  <c r="H27" i="22"/>
  <c r="B27" i="22" s="1"/>
  <c r="H633" i="22"/>
  <c r="B633" i="22" s="1"/>
  <c r="H489" i="22"/>
  <c r="B489" i="22" s="1"/>
  <c r="H532" i="22"/>
  <c r="B532" i="22" s="1"/>
  <c r="H42" i="22"/>
  <c r="B42" i="22" s="1"/>
  <c r="H732" i="22"/>
  <c r="B732" i="22" s="1"/>
  <c r="H92" i="22"/>
  <c r="B92" i="22" s="1"/>
  <c r="H1016" i="22"/>
  <c r="B1016" i="22" s="1"/>
  <c r="H221" i="22"/>
  <c r="B221" i="22" s="1"/>
  <c r="H1084" i="22"/>
  <c r="B1084" i="22" s="1"/>
  <c r="H663" i="22"/>
  <c r="B663" i="22" s="1"/>
  <c r="H785" i="22"/>
  <c r="B785" i="22" s="1"/>
  <c r="H1175" i="22"/>
  <c r="H1203" i="22"/>
  <c r="P1203" i="22" s="1"/>
  <c r="H661" i="22"/>
  <c r="B661" i="22" s="1"/>
  <c r="H1118" i="22"/>
  <c r="B1118" i="22" s="1"/>
  <c r="H79" i="22"/>
  <c r="B79" i="22" s="1"/>
  <c r="H572" i="22"/>
  <c r="B572" i="22" s="1"/>
  <c r="H442" i="22"/>
  <c r="B442" i="22" s="1"/>
  <c r="H865" i="22"/>
  <c r="B865" i="22" s="1"/>
  <c r="H867" i="22"/>
  <c r="B867" i="22" s="1"/>
  <c r="H374" i="22"/>
  <c r="B374" i="22" s="1"/>
  <c r="H693" i="22"/>
  <c r="B693" i="22" s="1"/>
  <c r="H398" i="22"/>
  <c r="B398" i="22" s="1"/>
  <c r="H1197" i="22"/>
  <c r="B1197" i="22" s="1"/>
  <c r="H651" i="22"/>
  <c r="B651" i="22" s="1"/>
  <c r="H659" i="22"/>
  <c r="B659" i="22" s="1"/>
  <c r="H121" i="22"/>
  <c r="B121" i="22" s="1"/>
  <c r="H510" i="22"/>
  <c r="B510" i="22" s="1"/>
  <c r="H111" i="22"/>
  <c r="B111" i="22" s="1"/>
  <c r="H1094" i="22"/>
  <c r="B1094" i="22" s="1"/>
  <c r="H702" i="22"/>
  <c r="B702" i="22" s="1"/>
  <c r="H295" i="22"/>
  <c r="B295" i="22" s="1"/>
  <c r="H622" i="22"/>
  <c r="B622" i="22" s="1"/>
  <c r="H615" i="22"/>
  <c r="B615" i="22" s="1"/>
  <c r="H1144" i="22"/>
  <c r="H588" i="22"/>
  <c r="B588" i="22" s="1"/>
  <c r="H17" i="22"/>
  <c r="B17" i="22" s="1"/>
  <c r="H190" i="22"/>
  <c r="B190" i="22" s="1"/>
  <c r="H498" i="22"/>
  <c r="B498" i="22" s="1"/>
  <c r="H905" i="22"/>
  <c r="B905" i="22" s="1"/>
  <c r="H421" i="22"/>
  <c r="B421" i="22" s="1"/>
  <c r="H322" i="22"/>
  <c r="B322" i="22" s="1"/>
  <c r="H1113" i="22"/>
  <c r="B1113" i="22" s="1"/>
  <c r="H943" i="22"/>
  <c r="B943" i="22" s="1"/>
  <c r="H947" i="22"/>
  <c r="B947" i="22" s="1"/>
  <c r="H396" i="22"/>
  <c r="B396" i="22" s="1"/>
  <c r="H997" i="22"/>
  <c r="B997" i="22" s="1"/>
  <c r="H627" i="22"/>
  <c r="B627" i="22" s="1"/>
  <c r="H173" i="22"/>
  <c r="B173" i="22" s="1"/>
  <c r="H163" i="22"/>
  <c r="B163" i="22" s="1"/>
  <c r="H317" i="22"/>
  <c r="B317" i="22" s="1"/>
  <c r="H524" i="22"/>
  <c r="B524" i="22" s="1"/>
  <c r="H886" i="22"/>
  <c r="B886" i="22" s="1"/>
  <c r="H1038" i="22"/>
  <c r="B1038" i="22" s="1"/>
  <c r="H164" i="22"/>
  <c r="B164" i="22" s="1"/>
  <c r="H201" i="22"/>
  <c r="B201" i="22" s="1"/>
  <c r="H1162" i="22"/>
  <c r="H223" i="22"/>
  <c r="B223" i="22" s="1"/>
  <c r="H860" i="22"/>
  <c r="B860" i="22" s="1"/>
  <c r="H135" i="22"/>
  <c r="B135" i="22" s="1"/>
  <c r="H696" i="22"/>
  <c r="B696" i="22" s="1"/>
  <c r="H159" i="22"/>
  <c r="B159" i="22" s="1"/>
  <c r="H529" i="22"/>
  <c r="B529" i="22" s="1"/>
  <c r="H684" i="22"/>
  <c r="B684" i="22" s="1"/>
  <c r="H1186" i="22"/>
  <c r="H1012" i="22"/>
  <c r="B1012" i="22" s="1"/>
  <c r="H788" i="22"/>
  <c r="B788" i="22" s="1"/>
  <c r="H872" i="22"/>
  <c r="B872" i="22" s="1"/>
  <c r="H67" i="22"/>
  <c r="B67" i="22" s="1"/>
  <c r="H346" i="22"/>
  <c r="B346" i="22" s="1"/>
  <c r="H318" i="22"/>
  <c r="B318" i="22" s="1"/>
  <c r="H750" i="22"/>
  <c r="B750" i="22" s="1"/>
  <c r="H119" i="22"/>
  <c r="B119" i="22" s="1"/>
  <c r="H729" i="22"/>
  <c r="B729" i="22" s="1"/>
  <c r="H640" i="22"/>
  <c r="B640" i="22" s="1"/>
  <c r="H500" i="22"/>
  <c r="B500" i="22" s="1"/>
  <c r="H544" i="22"/>
  <c r="B544" i="22" s="1"/>
  <c r="H488" i="22"/>
  <c r="B488" i="22" s="1"/>
  <c r="H451" i="22"/>
  <c r="B451" i="22" s="1"/>
  <c r="H1079" i="22"/>
  <c r="B1079" i="22" s="1"/>
  <c r="H610" i="22"/>
  <c r="B610" i="22" s="1"/>
  <c r="H183" i="22"/>
  <c r="B183" i="22" s="1"/>
  <c r="H682" i="22"/>
  <c r="B682" i="22" s="1"/>
  <c r="H185" i="22"/>
  <c r="B185" i="22" s="1"/>
  <c r="H606" i="22"/>
  <c r="B606" i="22" s="1"/>
  <c r="H161" i="22"/>
  <c r="B161" i="22" s="1"/>
  <c r="H358" i="22"/>
  <c r="B358" i="22" s="1"/>
  <c r="H478" i="22"/>
  <c r="B478" i="22" s="1"/>
  <c r="H802" i="22"/>
  <c r="B802" i="22" s="1"/>
  <c r="H719" i="22"/>
  <c r="B719" i="22" s="1"/>
  <c r="H972" i="22"/>
  <c r="B972" i="22" s="1"/>
  <c r="H466" i="22"/>
  <c r="B466" i="22" s="1"/>
  <c r="H429" i="22"/>
  <c r="B429" i="22" s="1"/>
  <c r="H1031" i="22"/>
  <c r="B1031" i="22" s="1"/>
  <c r="H402" i="22"/>
  <c r="B402" i="22" s="1"/>
  <c r="H310" i="22"/>
  <c r="B310" i="22" s="1"/>
  <c r="H509" i="22"/>
  <c r="B509" i="22" s="1"/>
  <c r="H854" i="22"/>
  <c r="B854" i="22" s="1"/>
  <c r="H228" i="22"/>
  <c r="B228" i="22" s="1"/>
  <c r="H239" i="22"/>
  <c r="B239" i="22" s="1"/>
  <c r="H1107" i="22"/>
  <c r="B1107" i="22" s="1"/>
  <c r="H982" i="22"/>
  <c r="B982" i="22" s="1"/>
  <c r="H122" i="22"/>
  <c r="B122" i="22" s="1"/>
  <c r="H829" i="22"/>
  <c r="B829" i="22" s="1"/>
  <c r="H1057" i="22"/>
  <c r="B1057" i="22" s="1"/>
  <c r="H1043" i="22"/>
  <c r="B1043" i="22" s="1"/>
  <c r="H1040" i="22"/>
  <c r="B1040" i="22" s="1"/>
  <c r="H687" i="22"/>
  <c r="B687" i="22" s="1"/>
  <c r="H156" i="22"/>
  <c r="B156" i="22" s="1"/>
  <c r="H108" i="22"/>
  <c r="B108" i="22" s="1"/>
  <c r="H1195" i="22"/>
  <c r="H835" i="22"/>
  <c r="B835" i="22" s="1"/>
  <c r="H1033" i="22"/>
  <c r="B1033" i="22" s="1"/>
  <c r="H1047" i="22"/>
  <c r="B1047" i="22" s="1"/>
  <c r="H1077" i="22"/>
  <c r="B1077" i="22" s="1"/>
  <c r="H537" i="22"/>
  <c r="B537" i="22" s="1"/>
  <c r="H257" i="22"/>
  <c r="B257" i="22" s="1"/>
  <c r="H959" i="22"/>
  <c r="B959" i="22" s="1"/>
  <c r="H15" i="22"/>
  <c r="B15" i="22" s="1"/>
  <c r="H1146" i="22"/>
  <c r="B1146" i="22" s="1"/>
  <c r="H814" i="22"/>
  <c r="B814" i="22" s="1"/>
  <c r="H1153" i="22"/>
  <c r="B1153" i="22" s="1"/>
  <c r="H949" i="22"/>
  <c r="B949" i="22" s="1"/>
  <c r="H987" i="22"/>
  <c r="B987" i="22" s="1"/>
  <c r="H969" i="22"/>
  <c r="B969" i="22" s="1"/>
  <c r="H389" i="22"/>
  <c r="B389" i="22" s="1"/>
  <c r="H1095" i="22"/>
  <c r="B1095" i="22" s="1"/>
  <c r="H1071" i="22"/>
  <c r="B1071" i="22" s="1"/>
  <c r="H749" i="22"/>
  <c r="B749" i="22" s="1"/>
  <c r="H347" i="22"/>
  <c r="B347" i="22" s="1"/>
  <c r="H243" i="22"/>
  <c r="B243" i="22" s="1"/>
  <c r="H275" i="22"/>
  <c r="B275" i="22" s="1"/>
  <c r="H980" i="22"/>
  <c r="B980" i="22" s="1"/>
  <c r="H303" i="22"/>
  <c r="B303" i="22" s="1"/>
  <c r="H43" i="22"/>
  <c r="B43" i="22" s="1"/>
  <c r="H38" i="22"/>
  <c r="B38" i="22" s="1"/>
  <c r="H162" i="22"/>
  <c r="B162" i="22" s="1"/>
  <c r="H154" i="22"/>
  <c r="B154" i="22" s="1"/>
  <c r="H294" i="22"/>
  <c r="B294" i="22" s="1"/>
  <c r="H299" i="22"/>
  <c r="B299" i="22" s="1"/>
  <c r="H887" i="22"/>
  <c r="B887" i="22" s="1"/>
  <c r="H1042" i="22"/>
  <c r="B1042" i="22" s="1"/>
  <c r="H614" i="22"/>
  <c r="B614" i="22" s="1"/>
  <c r="H166" i="22"/>
  <c r="B166" i="22" s="1"/>
  <c r="H88" i="22"/>
  <c r="B88" i="22" s="1"/>
  <c r="H823" i="22"/>
  <c r="B823" i="22" s="1"/>
  <c r="H286" i="22"/>
  <c r="B286" i="22" s="1"/>
  <c r="H766" i="22"/>
  <c r="B766" i="22" s="1"/>
  <c r="H264" i="22"/>
  <c r="B264" i="22" s="1"/>
  <c r="H804" i="22"/>
  <c r="B804" i="22" s="1"/>
  <c r="H336" i="22"/>
  <c r="B336" i="22" s="1"/>
  <c r="H851" i="22"/>
  <c r="B851" i="22" s="1"/>
  <c r="H460" i="22"/>
  <c r="B460" i="22" s="1"/>
  <c r="H579" i="22"/>
  <c r="B579" i="22" s="1"/>
  <c r="H343" i="22"/>
  <c r="B343" i="22" s="1"/>
  <c r="H679" i="22"/>
  <c r="B679" i="22" s="1"/>
  <c r="H174" i="22"/>
  <c r="B174" i="22" s="1"/>
  <c r="H535" i="22"/>
  <c r="B535" i="22" s="1"/>
  <c r="H241" i="22"/>
  <c r="B241" i="22" s="1"/>
  <c r="H562" i="22"/>
  <c r="B562" i="22" s="1"/>
  <c r="H270" i="22"/>
  <c r="B270" i="22" s="1"/>
  <c r="H260" i="22"/>
  <c r="B260" i="22" s="1"/>
  <c r="H220" i="22"/>
  <c r="B220" i="22" s="1"/>
  <c r="H821" i="22"/>
  <c r="B821" i="22" s="1"/>
  <c r="H1164" i="22"/>
  <c r="O1164" i="22" s="1"/>
  <c r="H224" i="22"/>
  <c r="B224" i="22" s="1"/>
  <c r="H758" i="22"/>
  <c r="B758" i="22" s="1"/>
  <c r="H981" i="22"/>
  <c r="B981" i="22" s="1"/>
  <c r="H86" i="22"/>
  <c r="B86" i="22" s="1"/>
  <c r="H314" i="22"/>
  <c r="B314" i="22" s="1"/>
  <c r="H519" i="22"/>
  <c r="B519" i="22" s="1"/>
  <c r="H632" i="22"/>
  <c r="B632" i="22" s="1"/>
  <c r="H598" i="22"/>
  <c r="B598" i="22" s="1"/>
  <c r="H445" i="22"/>
  <c r="B445" i="22" s="1"/>
  <c r="H437" i="22"/>
  <c r="B437" i="22" s="1"/>
  <c r="H233" i="22"/>
  <c r="B233" i="22" s="1"/>
  <c r="H218" i="22"/>
  <c r="B218" i="22" s="1"/>
  <c r="H820" i="22"/>
  <c r="B820" i="22" s="1"/>
  <c r="H203" i="22"/>
  <c r="B203" i="22" s="1"/>
  <c r="H578" i="22"/>
  <c r="B578" i="22" s="1"/>
  <c r="H114" i="22"/>
  <c r="B114" i="22" s="1"/>
  <c r="H225" i="22"/>
  <c r="B225" i="22" s="1"/>
  <c r="H1143" i="22"/>
  <c r="H1171" i="22"/>
  <c r="B1171" i="22" s="1"/>
  <c r="H701" i="22"/>
  <c r="B701" i="22" s="1"/>
  <c r="H1069" i="22"/>
  <c r="B1069" i="22" s="1"/>
  <c r="H920" i="22"/>
  <c r="B920" i="22" s="1"/>
  <c r="H877" i="22"/>
  <c r="B877" i="22" s="1"/>
  <c r="H971" i="22"/>
  <c r="B971" i="22" s="1"/>
  <c r="H786" i="22"/>
  <c r="B786" i="22" s="1"/>
  <c r="H21" i="22"/>
  <c r="B21" i="22" s="1"/>
  <c r="H932" i="22"/>
  <c r="B932" i="22" s="1"/>
  <c r="H760" i="22"/>
  <c r="B760" i="22" s="1"/>
  <c r="H371" i="22"/>
  <c r="B371" i="22" s="1"/>
  <c r="H329" i="22"/>
  <c r="B329" i="22" s="1"/>
  <c r="H555" i="22"/>
  <c r="B555" i="22" s="1"/>
  <c r="H990" i="22"/>
  <c r="B990" i="22" s="1"/>
  <c r="H704" i="22"/>
  <c r="B704" i="22" s="1"/>
  <c r="H848" i="22"/>
  <c r="B848" i="22" s="1"/>
  <c r="H1070" i="22"/>
  <c r="B1070" i="22" s="1"/>
  <c r="H385" i="22"/>
  <c r="B385" i="22" s="1"/>
  <c r="H384" i="22"/>
  <c r="B384" i="22" s="1"/>
  <c r="H170" i="22"/>
  <c r="B170" i="22" s="1"/>
  <c r="H1087" i="22"/>
  <c r="B1087" i="22" s="1"/>
  <c r="H1028" i="22"/>
  <c r="B1028" i="22" s="1"/>
  <c r="H671" i="22"/>
  <c r="B671" i="22" s="1"/>
  <c r="H847" i="22"/>
  <c r="B847" i="22" s="1"/>
  <c r="H238" i="22"/>
  <c r="B238" i="22" s="1"/>
  <c r="H320" i="22"/>
  <c r="B320" i="22" s="1"/>
  <c r="H833" i="22"/>
  <c r="B833" i="22" s="1"/>
  <c r="H308" i="22"/>
  <c r="B308" i="22" s="1"/>
  <c r="H169" i="22"/>
  <c r="B169" i="22" s="1"/>
  <c r="H380" i="22"/>
  <c r="B380" i="22" s="1"/>
  <c r="H313" i="22"/>
  <c r="B313" i="22" s="1"/>
  <c r="H956" i="22"/>
  <c r="B956" i="22" s="1"/>
  <c r="H913" i="22"/>
  <c r="B913" i="22" s="1"/>
  <c r="H1011" i="22"/>
  <c r="B1011" i="22" s="1"/>
  <c r="H302" i="22"/>
  <c r="B302" i="22" s="1"/>
  <c r="H1036" i="22"/>
  <c r="B1036" i="22" s="1"/>
  <c r="H789" i="22"/>
  <c r="B789" i="22" s="1"/>
  <c r="H876" i="22"/>
  <c r="B876" i="22" s="1"/>
  <c r="H1184" i="22"/>
  <c r="O1184" i="22" s="1"/>
  <c r="H74" i="22"/>
  <c r="B74" i="22" s="1"/>
  <c r="H282" i="22"/>
  <c r="B282" i="22" s="1"/>
  <c r="H964" i="22"/>
  <c r="B964" i="22" s="1"/>
  <c r="H1086" i="22"/>
  <c r="B1086" i="22" s="1"/>
  <c r="H1108" i="22"/>
  <c r="B1108" i="22" s="1"/>
  <c r="H841" i="22"/>
  <c r="B841" i="22" s="1"/>
  <c r="H957" i="22"/>
  <c r="B957" i="22" s="1"/>
  <c r="H102" i="22"/>
  <c r="B102" i="22" s="1"/>
  <c r="H816" i="22"/>
  <c r="B816" i="22" s="1"/>
  <c r="H483" i="22"/>
  <c r="B483" i="22" s="1"/>
  <c r="H284" i="22"/>
  <c r="B284" i="22" s="1"/>
  <c r="H526" i="22"/>
  <c r="B526" i="22" s="1"/>
  <c r="H946" i="22"/>
  <c r="B946" i="22" s="1"/>
  <c r="H311" i="22"/>
  <c r="B311" i="22" s="1"/>
  <c r="H672" i="22"/>
  <c r="B672" i="22" s="1"/>
  <c r="H132" i="22"/>
  <c r="B132" i="22" s="1"/>
  <c r="H480" i="22"/>
  <c r="B480" i="22" s="1"/>
  <c r="H1045" i="22"/>
  <c r="B1045" i="22" s="1"/>
  <c r="H989" i="22"/>
  <c r="B989" i="22" s="1"/>
  <c r="H686" i="22"/>
  <c r="B686" i="22" s="1"/>
  <c r="H1009" i="22"/>
  <c r="B1009" i="22" s="1"/>
  <c r="H244" i="22"/>
  <c r="B244" i="22" s="1"/>
  <c r="H1149" i="22"/>
  <c r="B1149" i="22" s="1"/>
  <c r="H475" i="22"/>
  <c r="B475" i="22" s="1"/>
  <c r="H724" i="22"/>
  <c r="B724" i="22" s="1"/>
  <c r="H463" i="22"/>
  <c r="B463" i="22" s="1"/>
  <c r="H711" i="22"/>
  <c r="B711" i="22" s="1"/>
  <c r="H501" i="22"/>
  <c r="B501" i="22" s="1"/>
  <c r="H1114" i="22"/>
  <c r="B1114" i="22" s="1"/>
  <c r="H1090" i="22"/>
  <c r="B1090" i="22" s="1"/>
  <c r="H101" i="22"/>
  <c r="B101" i="22" s="1"/>
  <c r="H301" i="22"/>
  <c r="B301" i="22" s="1"/>
  <c r="H607" i="22"/>
  <c r="B607" i="22" s="1"/>
  <c r="H271" i="22"/>
  <c r="B271" i="22" s="1"/>
  <c r="H923" i="22"/>
  <c r="B923" i="22" s="1"/>
  <c r="H678" i="22"/>
  <c r="B678" i="22" s="1"/>
  <c r="H571" i="22"/>
  <c r="B571" i="22" s="1"/>
  <c r="H563" i="22"/>
  <c r="B563" i="22" s="1"/>
  <c r="H963" i="22"/>
  <c r="B963" i="22" s="1"/>
  <c r="H1044" i="22"/>
  <c r="B1044" i="22" s="1"/>
  <c r="H1100" i="22"/>
  <c r="B1100" i="22" s="1"/>
  <c r="H1136" i="22"/>
  <c r="B1136" i="22" s="1"/>
  <c r="H683" i="22"/>
  <c r="B683" i="22" s="1"/>
  <c r="H1130" i="22"/>
  <c r="B1130" i="22" s="1"/>
  <c r="H889" i="22"/>
  <c r="B889" i="22" s="1"/>
  <c r="H930" i="22"/>
  <c r="B930" i="22" s="1"/>
  <c r="H1200" i="22"/>
  <c r="H1128" i="22"/>
  <c r="B1128" i="22" s="1"/>
  <c r="H65" i="22"/>
  <c r="B65" i="22" s="1"/>
  <c r="H937" i="22"/>
  <c r="B937" i="22" s="1"/>
  <c r="H52" i="22"/>
  <c r="B52" i="22" s="1"/>
  <c r="H189" i="22"/>
  <c r="B189" i="22" s="1"/>
  <c r="H747" i="22"/>
  <c r="B747" i="22" s="1"/>
  <c r="H71" i="22"/>
  <c r="B71" i="22" s="1"/>
  <c r="H908" i="22"/>
  <c r="B908" i="22" s="1"/>
  <c r="H20" i="22"/>
  <c r="B20" i="22" s="1"/>
  <c r="H1002" i="22"/>
  <c r="B1002" i="22" s="1"/>
  <c r="H807" i="22"/>
  <c r="B807" i="22" s="1"/>
  <c r="H858" i="22"/>
  <c r="B858" i="22" s="1"/>
  <c r="H407" i="22"/>
  <c r="B407" i="22" s="1"/>
  <c r="H520" i="22"/>
  <c r="B520" i="22" s="1"/>
  <c r="H362" i="22"/>
  <c r="B362" i="22" s="1"/>
  <c r="H597" i="22"/>
  <c r="B597" i="22" s="1"/>
  <c r="H129" i="22"/>
  <c r="B129" i="22" s="1"/>
  <c r="H1092" i="22"/>
  <c r="B1092" i="22" s="1"/>
  <c r="H861" i="22"/>
  <c r="B861" i="22" s="1"/>
  <c r="H208" i="22"/>
  <c r="B208" i="22" s="1"/>
  <c r="H1055" i="22"/>
  <c r="B1055" i="22" s="1"/>
  <c r="H712" i="22"/>
  <c r="B712" i="22" s="1"/>
  <c r="H378" i="22"/>
  <c r="B378" i="22" s="1"/>
  <c r="H1065" i="22"/>
  <c r="B1065" i="22" s="1"/>
  <c r="H916" i="22"/>
  <c r="B916" i="22" s="1"/>
  <c r="H305" i="22"/>
  <c r="B305" i="22" s="1"/>
  <c r="H59" i="22"/>
  <c r="B59" i="22" s="1"/>
  <c r="H178" i="22"/>
  <c r="B178" i="22" s="1"/>
  <c r="H125" i="22"/>
  <c r="B125" i="22" s="1"/>
  <c r="H650" i="22"/>
  <c r="B650" i="22" s="1"/>
  <c r="H653" i="22"/>
  <c r="B653" i="22" s="1"/>
  <c r="H1172" i="22"/>
  <c r="B1172" i="22" s="1"/>
  <c r="H806" i="22"/>
  <c r="B806" i="22" s="1"/>
  <c r="H1039" i="22"/>
  <c r="B1039" i="22" s="1"/>
  <c r="H725" i="22"/>
  <c r="B725" i="22" s="1"/>
  <c r="H1174" i="22"/>
  <c r="B1174" i="22" s="1"/>
  <c r="H1133" i="22"/>
  <c r="P1133" i="22" s="1"/>
  <c r="H146" i="22"/>
  <c r="B146" i="22" s="1"/>
  <c r="H825" i="22"/>
  <c r="B825" i="22" s="1"/>
  <c r="H39" i="22"/>
  <c r="B39" i="22" s="1"/>
  <c r="H533" i="22"/>
  <c r="B533" i="22" s="1"/>
  <c r="H1003" i="22"/>
  <c r="B1003" i="22" s="1"/>
  <c r="H1145" i="22"/>
  <c r="B1145" i="22" s="1"/>
  <c r="H1120" i="22"/>
  <c r="B1120" i="22" s="1"/>
  <c r="H503" i="22"/>
  <c r="B503" i="22" s="1"/>
  <c r="H903" i="22"/>
  <c r="B903" i="22" s="1"/>
  <c r="H58" i="22"/>
  <c r="B58" i="22" s="1"/>
  <c r="H1132" i="22"/>
  <c r="B1132" i="22" s="1"/>
  <c r="H912" i="22"/>
  <c r="B912" i="22" s="1"/>
  <c r="H558" i="22"/>
  <c r="B558" i="22" s="1"/>
  <c r="H516" i="22"/>
  <c r="B516" i="22" s="1"/>
  <c r="H397" i="22"/>
  <c r="B397" i="22" s="1"/>
  <c r="H960" i="22"/>
  <c r="B960" i="22" s="1"/>
  <c r="H611" i="22"/>
  <c r="B611" i="22" s="1"/>
  <c r="H274" i="22"/>
  <c r="B274" i="22" s="1"/>
  <c r="H296" i="22"/>
  <c r="B296" i="22" s="1"/>
  <c r="H1034" i="22"/>
  <c r="B1034" i="22" s="1"/>
  <c r="H790" i="22"/>
  <c r="B790" i="22" s="1"/>
  <c r="H400" i="22"/>
  <c r="B400" i="22" s="1"/>
  <c r="H64" i="22"/>
  <c r="B64" i="22" s="1"/>
  <c r="H230" i="22"/>
  <c r="B230" i="22" s="1"/>
  <c r="H210" i="22"/>
  <c r="B210" i="22" s="1"/>
  <c r="H127" i="22"/>
  <c r="B127" i="22" s="1"/>
  <c r="H1006" i="22"/>
  <c r="B1006" i="22" s="1"/>
  <c r="H655" i="22"/>
  <c r="B655" i="22" s="1"/>
  <c r="H736" i="22"/>
  <c r="B736" i="22" s="1"/>
  <c r="H697" i="22"/>
  <c r="B697" i="22" s="1"/>
  <c r="H924" i="22"/>
  <c r="B924" i="22" s="1"/>
  <c r="H827" i="22"/>
  <c r="B827" i="22" s="1"/>
  <c r="H714" i="22"/>
  <c r="B714" i="22" s="1"/>
  <c r="H468" i="22"/>
  <c r="B468" i="22" s="1"/>
  <c r="H1196" i="22"/>
  <c r="H552" i="22"/>
  <c r="B552" i="22" s="1"/>
  <c r="H879" i="22"/>
  <c r="B879" i="22" s="1"/>
  <c r="H335" i="22"/>
  <c r="B335" i="22" s="1"/>
  <c r="H440" i="22"/>
  <c r="B440" i="22" s="1"/>
  <c r="H776" i="22"/>
  <c r="B776" i="22" s="1"/>
  <c r="H883" i="22"/>
  <c r="B883" i="22" s="1"/>
  <c r="H1126" i="22"/>
  <c r="B1126" i="22" s="1"/>
  <c r="H307" i="22"/>
  <c r="B307" i="22" s="1"/>
  <c r="H254" i="22"/>
  <c r="B254" i="22" s="1"/>
  <c r="H514" i="22"/>
  <c r="B514" i="22" s="1"/>
  <c r="H479" i="22"/>
  <c r="B479" i="22" s="1"/>
  <c r="H811" i="22"/>
  <c r="B811" i="22" s="1"/>
  <c r="H926" i="22"/>
  <c r="B926" i="22" s="1"/>
  <c r="H32" i="22"/>
  <c r="B32" i="22" s="1"/>
  <c r="H512" i="22"/>
  <c r="B512" i="22" s="1"/>
  <c r="H966" i="22"/>
  <c r="B966" i="22" s="1"/>
  <c r="H542" i="22"/>
  <c r="B542" i="22" s="1"/>
  <c r="H921" i="22"/>
  <c r="B921" i="22" s="1"/>
  <c r="H381" i="22"/>
  <c r="B381" i="22" s="1"/>
  <c r="H727" i="22"/>
  <c r="B727" i="22" s="1"/>
  <c r="H229" i="22"/>
  <c r="B229" i="22" s="1"/>
  <c r="H141" i="22"/>
  <c r="B141" i="22" s="1"/>
  <c r="H94" i="22"/>
  <c r="B94" i="22" s="1"/>
  <c r="H1073" i="22"/>
  <c r="B1073" i="22" s="1"/>
  <c r="H19" i="22"/>
  <c r="B19" i="22" s="1"/>
  <c r="H240" i="22"/>
  <c r="B240" i="22" s="1"/>
  <c r="H954" i="22"/>
  <c r="B954" i="22" s="1"/>
  <c r="H744" i="22"/>
  <c r="B744" i="22" s="1"/>
  <c r="H45" i="22"/>
  <c r="B45" i="22" s="1"/>
  <c r="H1167" i="22"/>
  <c r="B1167" i="22" s="1"/>
  <c r="H1182" i="22"/>
  <c r="B1182" i="22" s="1"/>
  <c r="H452" i="22"/>
  <c r="B452" i="22" s="1"/>
  <c r="H538" i="22"/>
  <c r="B538" i="22" s="1"/>
  <c r="H332" i="22"/>
  <c r="B332" i="22" s="1"/>
  <c r="H454" i="22"/>
  <c r="B454" i="22" s="1"/>
  <c r="H455" i="22"/>
  <c r="B455" i="22" s="1"/>
  <c r="H375" i="22"/>
  <c r="B375" i="22" s="1"/>
  <c r="H80" i="22"/>
  <c r="B80" i="22" s="1"/>
  <c r="H1074" i="22"/>
  <c r="B1074" i="22" s="1"/>
  <c r="H151" i="22"/>
  <c r="B151" i="22" s="1"/>
  <c r="H409" i="22"/>
  <c r="B409" i="22" s="1"/>
  <c r="H1124" i="22"/>
  <c r="B1124" i="22" s="1"/>
  <c r="H602" i="22"/>
  <c r="B602" i="22" s="1"/>
  <c r="H165" i="22"/>
  <c r="B165" i="22" s="1"/>
  <c r="H800" i="22"/>
  <c r="B800" i="22" s="1"/>
  <c r="H909" i="22"/>
  <c r="B909" i="22" s="1"/>
  <c r="H689" i="22"/>
  <c r="B689" i="22" s="1"/>
  <c r="H1054" i="22"/>
  <c r="B1054" i="22" s="1"/>
  <c r="H462" i="22"/>
  <c r="B462" i="22" s="1"/>
  <c r="H765" i="22"/>
  <c r="B765" i="22" s="1"/>
  <c r="H1093" i="22"/>
  <c r="B1093" i="22" s="1"/>
  <c r="H873" i="22"/>
  <c r="B873" i="22" s="1"/>
  <c r="H705" i="22"/>
  <c r="B705" i="22" s="1"/>
  <c r="H668" i="22"/>
  <c r="B668" i="22" s="1"/>
  <c r="H364" i="22"/>
  <c r="B364" i="22" s="1"/>
  <c r="H179" i="22"/>
  <c r="B179" i="22" s="1"/>
  <c r="H691" i="22"/>
  <c r="B691" i="22" s="1"/>
  <c r="H46" i="22"/>
  <c r="B46" i="22" s="1"/>
  <c r="H862" i="22"/>
  <c r="B862" i="22" s="1"/>
  <c r="H761" i="22"/>
  <c r="B761" i="22" s="1"/>
  <c r="H481" i="22"/>
  <c r="B481" i="22" s="1"/>
  <c r="H360" i="22"/>
  <c r="B360" i="22" s="1"/>
  <c r="H1137" i="22"/>
  <c r="H386" i="22"/>
  <c r="B386" i="22" s="1"/>
  <c r="H476" i="22"/>
  <c r="B476" i="22" s="1"/>
  <c r="H631" i="22"/>
  <c r="B631" i="22" s="1"/>
  <c r="H680" i="22"/>
  <c r="B680" i="22" s="1"/>
  <c r="H391" i="22"/>
  <c r="B391" i="22" s="1"/>
  <c r="H373" i="22"/>
  <c r="B373" i="22" s="1"/>
  <c r="H147" i="22"/>
  <c r="B147" i="22" s="1"/>
  <c r="H363" i="22"/>
  <c r="B363" i="22" s="1"/>
  <c r="H470" i="22"/>
  <c r="B470" i="22" s="1"/>
  <c r="H444" i="22"/>
  <c r="B444" i="22" s="1"/>
  <c r="H1193" i="22"/>
  <c r="H530" i="22"/>
  <c r="B530" i="22" s="1"/>
  <c r="H499" i="22"/>
  <c r="B499" i="22" s="1"/>
  <c r="H439" i="22"/>
  <c r="B439" i="22" s="1"/>
  <c r="H187" i="22"/>
  <c r="B187" i="22" s="1"/>
  <c r="H751" i="22"/>
  <c r="B751" i="22" s="1"/>
  <c r="H772" i="22"/>
  <c r="B772" i="22" s="1"/>
  <c r="H723" i="22"/>
  <c r="B723" i="22" s="1"/>
  <c r="H134" i="22"/>
  <c r="B134" i="22" s="1"/>
  <c r="H1183" i="22"/>
  <c r="O1183" i="22" s="1"/>
  <c r="H507" i="22"/>
  <c r="B507" i="22" s="1"/>
  <c r="H1163" i="22"/>
  <c r="P1163" i="22" s="1"/>
  <c r="H866" i="22"/>
  <c r="B866" i="22" s="1"/>
  <c r="H464" i="22"/>
  <c r="B464" i="22" s="1"/>
  <c r="H293" i="22"/>
  <c r="B293" i="22" s="1"/>
  <c r="H585" i="22"/>
  <c r="B585" i="22" s="1"/>
  <c r="H815" i="22"/>
  <c r="B815" i="22" s="1"/>
  <c r="H639" i="22"/>
  <c r="B639" i="22" s="1"/>
  <c r="H435" i="22"/>
  <c r="B435" i="22" s="1"/>
  <c r="H1170" i="22"/>
  <c r="O1170" i="22" s="1"/>
  <c r="H236" i="22"/>
  <c r="B236" i="22" s="1"/>
  <c r="H935" i="22"/>
  <c r="B935" i="22" s="1"/>
  <c r="H1048" i="22"/>
  <c r="B1048" i="22" s="1"/>
  <c r="H387" i="22"/>
  <c r="B387" i="22" s="1"/>
  <c r="B1176" i="22"/>
  <c r="O1176" i="22"/>
  <c r="P1176" i="22"/>
  <c r="B1189" i="22"/>
  <c r="P1189" i="22"/>
  <c r="O1189" i="22"/>
  <c r="B1187" i="22"/>
  <c r="B1147" i="22"/>
  <c r="O1147" i="22"/>
  <c r="P1147" i="22"/>
  <c r="B1139" i="22"/>
  <c r="P1139" i="22"/>
  <c r="O1139" i="22"/>
  <c r="B1168" i="22"/>
  <c r="O1168" i="22"/>
  <c r="P1168" i="22"/>
  <c r="B1186" i="22"/>
  <c r="P1186" i="22"/>
  <c r="O1186" i="22"/>
  <c r="B1161" i="22"/>
  <c r="P1161" i="22"/>
  <c r="O1161" i="22"/>
  <c r="B1194" i="22"/>
  <c r="O1194" i="22"/>
  <c r="P1194" i="22"/>
  <c r="B1165" i="22"/>
  <c r="O1165" i="22"/>
  <c r="P1165" i="22"/>
  <c r="B1192" i="22"/>
  <c r="P1192" i="22"/>
  <c r="B1159" i="22"/>
  <c r="O1159" i="22"/>
  <c r="P1159" i="22"/>
  <c r="B1134" i="22"/>
  <c r="B1178" i="22"/>
  <c r="P1178" i="22"/>
  <c r="B1154" i="22"/>
  <c r="O1154" i="22"/>
  <c r="P1154" i="22"/>
  <c r="B1173" i="22"/>
  <c r="O1173" i="22"/>
  <c r="P1173" i="22"/>
  <c r="B1185" i="22"/>
  <c r="P1185" i="22"/>
  <c r="O1185" i="22"/>
  <c r="B1204" i="22"/>
  <c r="P1204" i="22"/>
  <c r="O1204" i="22"/>
  <c r="B1179" i="22"/>
  <c r="P1179" i="22"/>
  <c r="O1179" i="22"/>
  <c r="B1152" i="22"/>
  <c r="P1152" i="22"/>
  <c r="B1201" i="22"/>
  <c r="O1201" i="22"/>
  <c r="P1201" i="22"/>
  <c r="B1138" i="22"/>
  <c r="O1138" i="22"/>
  <c r="P1138" i="22"/>
  <c r="B1175" i="22"/>
  <c r="P1175" i="22"/>
  <c r="O1175" i="22"/>
  <c r="B1137" i="22"/>
  <c r="O1137" i="22"/>
  <c r="P1137" i="22"/>
  <c r="B1144" i="22"/>
  <c r="P1144" i="22"/>
  <c r="O1144" i="22"/>
  <c r="O1149" i="22"/>
  <c r="O1152" i="22"/>
  <c r="O1177" i="22"/>
  <c r="P1155" i="22"/>
  <c r="O1155" i="22"/>
  <c r="P1153" i="22"/>
  <c r="O1180" i="22"/>
  <c r="P1169" i="22"/>
  <c r="P1177" i="22"/>
  <c r="P1180" i="22"/>
  <c r="O1169" i="22"/>
  <c r="O1192" i="22"/>
  <c r="O1178" i="22"/>
  <c r="P1166" i="22"/>
  <c r="O1153" i="22"/>
  <c r="P1172" i="22"/>
  <c r="O1174" i="22"/>
  <c r="O1172" i="22"/>
  <c r="O1182" i="22"/>
  <c r="O1190" i="22"/>
  <c r="P1200" i="22"/>
  <c r="B1200" i="22"/>
  <c r="P1143" i="22"/>
  <c r="B1143" i="22"/>
  <c r="P1202" i="22"/>
  <c r="B1202" i="22"/>
  <c r="P1141" i="22"/>
  <c r="B1141" i="22"/>
  <c r="O1160" i="22"/>
  <c r="B1160" i="22"/>
  <c r="O1547" i="22"/>
  <c r="B1547" i="22"/>
  <c r="P1184" i="22"/>
  <c r="P1181" i="22"/>
  <c r="B1181" i="22"/>
  <c r="O1133" i="22"/>
  <c r="B1133" i="22"/>
  <c r="P1195" i="22"/>
  <c r="B1195" i="22"/>
  <c r="P1156" i="22"/>
  <c r="B1156" i="22"/>
  <c r="O1135" i="22"/>
  <c r="B1135" i="22"/>
  <c r="P1164" i="22"/>
  <c r="B1164" i="22"/>
  <c r="P1193" i="22"/>
  <c r="B1193" i="22"/>
  <c r="O1203" i="22"/>
  <c r="B1203" i="22"/>
  <c r="O1163" i="22"/>
  <c r="O1158" i="22"/>
  <c r="B1158" i="22"/>
  <c r="P1170" i="22"/>
  <c r="O1196" i="22"/>
  <c r="B1196" i="22"/>
  <c r="O1162" i="22"/>
  <c r="B1162" i="22"/>
  <c r="P1160" i="22"/>
  <c r="O1141" i="22"/>
  <c r="P1148" i="22"/>
  <c r="P1190" i="22"/>
  <c r="O1202" i="22"/>
  <c r="O1167" i="22"/>
  <c r="O1193" i="22"/>
  <c r="P1167" i="22"/>
  <c r="P1149" i="22"/>
  <c r="P1547" i="22"/>
  <c r="P1196" i="22"/>
  <c r="P1174" i="22"/>
  <c r="P1162" i="22"/>
  <c r="O1195" i="22"/>
  <c r="O1200" i="22"/>
  <c r="O1197" i="22"/>
  <c r="O1143" i="22"/>
  <c r="M4" i="20"/>
  <c r="N8" i="21"/>
  <c r="N10" i="20"/>
  <c r="N4" i="20" s="1"/>
  <c r="N12" i="21"/>
  <c r="N18" i="21"/>
  <c r="N17" i="21"/>
  <c r="N14" i="21"/>
  <c r="N11" i="21"/>
  <c r="N9" i="21"/>
  <c r="N16" i="21"/>
  <c r="N10" i="21"/>
  <c r="N15" i="21"/>
  <c r="B35" i="7"/>
  <c r="A35" i="7"/>
  <c r="E1137" i="22"/>
  <c r="E1177" i="22"/>
  <c r="E1133" i="22"/>
  <c r="E1164" i="22"/>
  <c r="E1163" i="22"/>
  <c r="E1143" i="22"/>
  <c r="E1181" i="22"/>
  <c r="E1189" i="22"/>
  <c r="E1158" i="22"/>
  <c r="E1161" i="22"/>
  <c r="E1135" i="22"/>
  <c r="E1144" i="22"/>
  <c r="E1192" i="22"/>
  <c r="E1195" i="22"/>
  <c r="E1138" i="22"/>
  <c r="E1155" i="22"/>
  <c r="E1139" i="22"/>
  <c r="E1203" i="22"/>
  <c r="E1156" i="22"/>
  <c r="E1170" i="22"/>
  <c r="E1184" i="22"/>
  <c r="E1168" i="22"/>
  <c r="E1194" i="22"/>
  <c r="E1176" i="22"/>
  <c r="E1147" i="22"/>
  <c r="B1199" i="22" l="1"/>
  <c r="O1199" i="22"/>
  <c r="P1199" i="22"/>
  <c r="B1140" i="22"/>
  <c r="O1140" i="22"/>
  <c r="P1140" i="22"/>
  <c r="O1148" i="22"/>
  <c r="B1170" i="22"/>
  <c r="B1184" i="22"/>
  <c r="P1145" i="22"/>
  <c r="O1136" i="22"/>
  <c r="P1142" i="22"/>
  <c r="P1198" i="22"/>
  <c r="O1142" i="22"/>
  <c r="O1145" i="22"/>
  <c r="P1136" i="22"/>
  <c r="B1183" i="22"/>
  <c r="O1198" i="22"/>
  <c r="P1150" i="22"/>
  <c r="B1142" i="22"/>
  <c r="B1157" i="22"/>
  <c r="O1157" i="22"/>
  <c r="P1157" i="22"/>
  <c r="P1171" i="22"/>
  <c r="O1166" i="22"/>
  <c r="B1188" i="22"/>
  <c r="P1188" i="22"/>
  <c r="O1188" i="22"/>
  <c r="P1183" i="22"/>
  <c r="O1191" i="22"/>
  <c r="B1198" i="22"/>
  <c r="O1150" i="22"/>
  <c r="B1163" i="22"/>
  <c r="P1182" i="22"/>
  <c r="P1191" i="22"/>
  <c r="P1151" i="22"/>
  <c r="P1197" i="22"/>
  <c r="O1146" i="22"/>
  <c r="P1134" i="22"/>
  <c r="O1151" i="22"/>
  <c r="O1187" i="22"/>
  <c r="O1171" i="22"/>
  <c r="P1146" i="22"/>
  <c r="N1" i="21"/>
  <c r="E20" i="11"/>
  <c r="R35" i="7"/>
  <c r="E1202" i="22"/>
  <c r="E1175" i="22"/>
  <c r="E1166" i="22"/>
  <c r="E1191" i="22"/>
  <c r="E1148" i="22"/>
  <c r="E1154" i="22"/>
  <c r="E1159" i="22"/>
  <c r="E1153" i="22"/>
  <c r="E1150" i="22"/>
  <c r="E1172" i="22"/>
  <c r="E1141" i="22"/>
  <c r="E1187" i="22"/>
  <c r="E1193" i="22"/>
  <c r="E1136" i="22"/>
  <c r="E1173" i="22"/>
  <c r="E1183" i="22"/>
  <c r="E1134" i="22"/>
  <c r="E1146" i="22"/>
  <c r="E1200" i="22"/>
  <c r="E1169" i="22"/>
  <c r="E1162" i="22"/>
  <c r="E1160" i="22"/>
  <c r="E1178" i="22"/>
  <c r="E1186" i="22"/>
  <c r="E1149" i="22"/>
  <c r="E1142" i="22"/>
  <c r="E1140" i="22"/>
  <c r="E1152" i="22"/>
  <c r="E1171" i="22"/>
  <c r="E1185" i="22"/>
  <c r="E1180" i="22"/>
  <c r="E1165" i="22"/>
  <c r="E1201" i="22"/>
  <c r="E1174" i="22"/>
  <c r="E1190" i="22"/>
  <c r="E1179" i="22"/>
  <c r="E1196" i="22"/>
  <c r="E1547" i="22"/>
  <c r="E1204" i="22"/>
  <c r="E1167" i="22"/>
  <c r="E1197" i="22"/>
  <c r="E1145" i="22"/>
  <c r="E1198" i="22"/>
  <c r="E1199" i="22"/>
  <c r="E1182" i="22"/>
  <c r="Q35" i="7" l="1"/>
  <c r="S35" i="7"/>
  <c r="Q46" i="18"/>
  <c r="P46" i="18"/>
  <c r="O46" i="18"/>
  <c r="N46" i="18"/>
  <c r="M46" i="18"/>
  <c r="L46" i="18"/>
  <c r="K46" i="18"/>
  <c r="I46" i="18"/>
  <c r="H46" i="18"/>
  <c r="G46" i="18"/>
  <c r="F46" i="18"/>
  <c r="C46" i="18"/>
  <c r="Q45" i="18"/>
  <c r="P45" i="18"/>
  <c r="O45" i="18"/>
  <c r="N45" i="18"/>
  <c r="M45" i="18"/>
  <c r="L45" i="18"/>
  <c r="K45" i="18"/>
  <c r="I45" i="18"/>
  <c r="H45" i="18"/>
  <c r="G45" i="18"/>
  <c r="F45" i="18"/>
  <c r="C45" i="18"/>
  <c r="Q44" i="18"/>
  <c r="P44" i="18"/>
  <c r="O44" i="18"/>
  <c r="N44" i="18"/>
  <c r="M44" i="18"/>
  <c r="L44" i="18"/>
  <c r="K44" i="18"/>
  <c r="I44" i="18"/>
  <c r="H44" i="18"/>
  <c r="G44" i="18"/>
  <c r="F44" i="18"/>
  <c r="C44" i="18"/>
  <c r="Q43" i="18"/>
  <c r="P43" i="18"/>
  <c r="O43" i="18"/>
  <c r="N43" i="18"/>
  <c r="M43" i="18"/>
  <c r="L43" i="18"/>
  <c r="K43" i="18"/>
  <c r="I43" i="18"/>
  <c r="H43" i="18"/>
  <c r="G43" i="18"/>
  <c r="F43" i="18"/>
  <c r="C43" i="18"/>
  <c r="Q42" i="18"/>
  <c r="P42" i="18"/>
  <c r="O42" i="18"/>
  <c r="N42" i="18"/>
  <c r="M42" i="18"/>
  <c r="L42" i="18"/>
  <c r="K42" i="18"/>
  <c r="I42" i="18"/>
  <c r="H42" i="18"/>
  <c r="G42" i="18"/>
  <c r="F42" i="18"/>
  <c r="C42" i="18"/>
  <c r="Q41" i="18"/>
  <c r="P41" i="18"/>
  <c r="O41" i="18"/>
  <c r="N41" i="18"/>
  <c r="M41" i="18"/>
  <c r="L41" i="18"/>
  <c r="K41" i="18"/>
  <c r="I41" i="18"/>
  <c r="H41" i="18"/>
  <c r="G41" i="18"/>
  <c r="F41" i="18"/>
  <c r="C41" i="18"/>
  <c r="Q40" i="18"/>
  <c r="P40" i="18"/>
  <c r="O40" i="18"/>
  <c r="N40" i="18"/>
  <c r="M40" i="18"/>
  <c r="L40" i="18"/>
  <c r="K40" i="18"/>
  <c r="I40" i="18"/>
  <c r="H40" i="18"/>
  <c r="G40" i="18"/>
  <c r="F40" i="18"/>
  <c r="C40" i="18"/>
  <c r="Q39" i="18"/>
  <c r="P39" i="18"/>
  <c r="O39" i="18"/>
  <c r="N39" i="18"/>
  <c r="M39" i="18"/>
  <c r="L39" i="18"/>
  <c r="K39" i="18"/>
  <c r="I39" i="18"/>
  <c r="H39" i="18"/>
  <c r="G39" i="18"/>
  <c r="F39" i="18"/>
  <c r="C39" i="18"/>
  <c r="Q38" i="18"/>
  <c r="P38" i="18"/>
  <c r="O38" i="18"/>
  <c r="N38" i="18"/>
  <c r="M38" i="18"/>
  <c r="L38" i="18"/>
  <c r="K38" i="18"/>
  <c r="I38" i="18"/>
  <c r="H38" i="18"/>
  <c r="G38" i="18"/>
  <c r="F38" i="18"/>
  <c r="C38" i="18"/>
  <c r="Q37" i="18"/>
  <c r="P37" i="18"/>
  <c r="O37" i="18"/>
  <c r="N37" i="18"/>
  <c r="M37" i="18"/>
  <c r="L37" i="18"/>
  <c r="K37" i="18"/>
  <c r="I37" i="18"/>
  <c r="H37" i="18"/>
  <c r="G37" i="18"/>
  <c r="F37" i="18"/>
  <c r="C37" i="18"/>
  <c r="Q36" i="18"/>
  <c r="P36" i="18"/>
  <c r="O36" i="18"/>
  <c r="N36" i="18"/>
  <c r="M36" i="18"/>
  <c r="L36" i="18"/>
  <c r="K36" i="18"/>
  <c r="I36" i="18"/>
  <c r="H36" i="18"/>
  <c r="G36" i="18"/>
  <c r="F36" i="18"/>
  <c r="C36" i="18"/>
  <c r="Q35" i="18"/>
  <c r="P35" i="18"/>
  <c r="O35" i="18"/>
  <c r="N35" i="18"/>
  <c r="M35" i="18"/>
  <c r="L35" i="18"/>
  <c r="K35" i="18"/>
  <c r="I35" i="18"/>
  <c r="H35" i="18"/>
  <c r="G35" i="18"/>
  <c r="F35" i="18"/>
  <c r="C35" i="18"/>
  <c r="Q34" i="18"/>
  <c r="P34" i="18"/>
  <c r="O34" i="18"/>
  <c r="N34" i="18"/>
  <c r="M34" i="18"/>
  <c r="L34" i="18"/>
  <c r="K34" i="18"/>
  <c r="I34" i="18"/>
  <c r="H34" i="18"/>
  <c r="G34" i="18"/>
  <c r="F34" i="18"/>
  <c r="C34" i="18"/>
  <c r="Q33" i="18"/>
  <c r="P33" i="18"/>
  <c r="O33" i="18"/>
  <c r="N33" i="18"/>
  <c r="M33" i="18"/>
  <c r="L33" i="18"/>
  <c r="K33" i="18"/>
  <c r="I33" i="18"/>
  <c r="H33" i="18"/>
  <c r="G33" i="18"/>
  <c r="F33" i="18"/>
  <c r="C33" i="18"/>
  <c r="Q31" i="18"/>
  <c r="P31" i="18"/>
  <c r="O31" i="18"/>
  <c r="N31" i="18"/>
  <c r="M31" i="18"/>
  <c r="L31" i="18"/>
  <c r="K31" i="18"/>
  <c r="I31" i="18"/>
  <c r="H31" i="18"/>
  <c r="G31" i="18"/>
  <c r="F31" i="18"/>
  <c r="C31" i="18"/>
  <c r="Q30" i="18"/>
  <c r="P30" i="18"/>
  <c r="O30" i="18"/>
  <c r="N30" i="18"/>
  <c r="M30" i="18"/>
  <c r="L30" i="18"/>
  <c r="K30" i="18"/>
  <c r="I30" i="18"/>
  <c r="H30" i="18"/>
  <c r="G30" i="18"/>
  <c r="F30" i="18"/>
  <c r="C30" i="18"/>
  <c r="Q29" i="18"/>
  <c r="P29" i="18"/>
  <c r="O29" i="18"/>
  <c r="N29" i="18"/>
  <c r="M29" i="18"/>
  <c r="L29" i="18"/>
  <c r="K29" i="18"/>
  <c r="I29" i="18"/>
  <c r="H29" i="18"/>
  <c r="G29" i="18"/>
  <c r="F29" i="18"/>
  <c r="C29" i="18"/>
  <c r="Q28" i="18"/>
  <c r="P28" i="18"/>
  <c r="O28" i="18"/>
  <c r="N28" i="18"/>
  <c r="M28" i="18"/>
  <c r="L28" i="18"/>
  <c r="K28" i="18"/>
  <c r="I28" i="18"/>
  <c r="H28" i="18"/>
  <c r="G28" i="18"/>
  <c r="F28" i="18"/>
  <c r="C28" i="18"/>
  <c r="Q26" i="18"/>
  <c r="P26" i="18"/>
  <c r="O26" i="18"/>
  <c r="N26" i="18"/>
  <c r="M26" i="18"/>
  <c r="L26" i="18"/>
  <c r="K26" i="18"/>
  <c r="I26" i="18"/>
  <c r="H26" i="18"/>
  <c r="G26" i="18"/>
  <c r="F26" i="18"/>
  <c r="C26" i="18"/>
  <c r="Q25" i="18"/>
  <c r="P25" i="18"/>
  <c r="O25" i="18"/>
  <c r="N25" i="18"/>
  <c r="M25" i="18"/>
  <c r="L25" i="18"/>
  <c r="K25" i="18"/>
  <c r="I25" i="18"/>
  <c r="H25" i="18"/>
  <c r="G25" i="18"/>
  <c r="F25" i="18"/>
  <c r="C25" i="18"/>
  <c r="Q24" i="18"/>
  <c r="P24" i="18"/>
  <c r="O24" i="18"/>
  <c r="N24" i="18"/>
  <c r="M24" i="18"/>
  <c r="L24" i="18"/>
  <c r="K24" i="18"/>
  <c r="I24" i="18"/>
  <c r="H24" i="18"/>
  <c r="G24" i="18"/>
  <c r="F24" i="18"/>
  <c r="C24" i="18"/>
  <c r="Q23" i="18"/>
  <c r="P23" i="18"/>
  <c r="O23" i="18"/>
  <c r="N23" i="18"/>
  <c r="M23" i="18"/>
  <c r="L23" i="18"/>
  <c r="K23" i="18"/>
  <c r="I23" i="18"/>
  <c r="H23" i="18"/>
  <c r="G23" i="18"/>
  <c r="F23" i="18"/>
  <c r="C23" i="18"/>
  <c r="B22" i="18"/>
  <c r="A22" i="18" s="1"/>
  <c r="Q21" i="18"/>
  <c r="P21" i="18"/>
  <c r="O21" i="18"/>
  <c r="N21" i="18"/>
  <c r="M21" i="18"/>
  <c r="L21" i="18"/>
  <c r="K21" i="18"/>
  <c r="I21" i="18"/>
  <c r="H21" i="18"/>
  <c r="G21" i="18"/>
  <c r="F21" i="18"/>
  <c r="C21" i="18"/>
  <c r="Q20" i="18"/>
  <c r="P20" i="18"/>
  <c r="O20" i="18"/>
  <c r="N20" i="18"/>
  <c r="M20" i="18"/>
  <c r="L20" i="18"/>
  <c r="K20" i="18"/>
  <c r="I20" i="18"/>
  <c r="H20" i="18"/>
  <c r="G20" i="18"/>
  <c r="F20" i="18"/>
  <c r="C20" i="18"/>
  <c r="Q19" i="18"/>
  <c r="P19" i="18"/>
  <c r="O19" i="18"/>
  <c r="N19" i="18"/>
  <c r="M19" i="18"/>
  <c r="L19" i="18"/>
  <c r="K19" i="18"/>
  <c r="I19" i="18"/>
  <c r="H19" i="18"/>
  <c r="G19" i="18"/>
  <c r="F19" i="18"/>
  <c r="C19" i="18"/>
  <c r="Q18" i="18"/>
  <c r="P18" i="18"/>
  <c r="O18" i="18"/>
  <c r="N18" i="18"/>
  <c r="M18" i="18"/>
  <c r="L18" i="18"/>
  <c r="K18" i="18"/>
  <c r="I18" i="18"/>
  <c r="H18" i="18"/>
  <c r="G18" i="18"/>
  <c r="F18" i="18"/>
  <c r="C18" i="18"/>
  <c r="B17" i="18"/>
  <c r="A17" i="18" s="1"/>
  <c r="Q16" i="18"/>
  <c r="P16" i="18"/>
  <c r="O16" i="18"/>
  <c r="N16" i="18"/>
  <c r="M16" i="18"/>
  <c r="L16" i="18"/>
  <c r="K16" i="18"/>
  <c r="I16" i="18"/>
  <c r="H16" i="18"/>
  <c r="G16" i="18"/>
  <c r="F16" i="18"/>
  <c r="C16" i="18"/>
  <c r="Q15" i="18"/>
  <c r="P15" i="18"/>
  <c r="O15" i="18"/>
  <c r="N15" i="18"/>
  <c r="M15" i="18"/>
  <c r="L15" i="18"/>
  <c r="K15" i="18"/>
  <c r="I15" i="18"/>
  <c r="H15" i="18"/>
  <c r="G15" i="18"/>
  <c r="F15" i="18"/>
  <c r="C15" i="18"/>
  <c r="Q14" i="18"/>
  <c r="P14" i="18"/>
  <c r="O14" i="18"/>
  <c r="N14" i="18"/>
  <c r="M14" i="18"/>
  <c r="L14" i="18"/>
  <c r="K14" i="18"/>
  <c r="I14" i="18"/>
  <c r="H14" i="18"/>
  <c r="G14" i="18"/>
  <c r="F14" i="18"/>
  <c r="C14" i="18"/>
  <c r="Q13" i="18"/>
  <c r="P13" i="18"/>
  <c r="O13" i="18"/>
  <c r="N13" i="18"/>
  <c r="M13" i="18"/>
  <c r="L13" i="18"/>
  <c r="K13" i="18"/>
  <c r="I13" i="18"/>
  <c r="H13" i="18"/>
  <c r="G13" i="18"/>
  <c r="F13" i="18"/>
  <c r="C13" i="18"/>
  <c r="B12" i="18"/>
  <c r="A12" i="18" s="1"/>
  <c r="Q11" i="18"/>
  <c r="P11" i="18"/>
  <c r="O11" i="18"/>
  <c r="N11" i="18"/>
  <c r="M11" i="18"/>
  <c r="L11" i="18"/>
  <c r="K11" i="18"/>
  <c r="I11" i="18"/>
  <c r="H11" i="18"/>
  <c r="G11" i="18"/>
  <c r="F11" i="18"/>
  <c r="C11" i="18"/>
  <c r="Q10" i="18"/>
  <c r="P10" i="18"/>
  <c r="O10" i="18"/>
  <c r="N10" i="18"/>
  <c r="M10" i="18"/>
  <c r="L10" i="18"/>
  <c r="K10" i="18"/>
  <c r="I10" i="18"/>
  <c r="H10" i="18"/>
  <c r="G10" i="18"/>
  <c r="F10" i="18"/>
  <c r="C10" i="18"/>
  <c r="Q9" i="18"/>
  <c r="P9" i="18"/>
  <c r="O9" i="18"/>
  <c r="N9" i="18"/>
  <c r="M9" i="18"/>
  <c r="L9" i="18"/>
  <c r="K9" i="18"/>
  <c r="I9" i="18"/>
  <c r="H9" i="18"/>
  <c r="G9" i="18"/>
  <c r="F9" i="18"/>
  <c r="C9" i="18"/>
  <c r="Q8" i="18"/>
  <c r="P8" i="18"/>
  <c r="O8" i="18"/>
  <c r="N8" i="18"/>
  <c r="M8" i="18"/>
  <c r="L8" i="18"/>
  <c r="K8" i="18"/>
  <c r="I8" i="18"/>
  <c r="H8" i="18"/>
  <c r="G8" i="18"/>
  <c r="F8" i="18"/>
  <c r="C8" i="18"/>
  <c r="Q7" i="18"/>
  <c r="P7" i="18"/>
  <c r="O7" i="18"/>
  <c r="N7" i="18"/>
  <c r="M7" i="18"/>
  <c r="L7" i="18"/>
  <c r="K7" i="18"/>
  <c r="I7" i="18"/>
  <c r="H7" i="18"/>
  <c r="G7" i="18"/>
  <c r="F7" i="18"/>
  <c r="C7" i="18"/>
  <c r="Q6" i="18"/>
  <c r="P6" i="18"/>
  <c r="O6" i="18"/>
  <c r="N6" i="18"/>
  <c r="M6" i="18"/>
  <c r="L6" i="18"/>
  <c r="K6" i="18"/>
  <c r="I6" i="18"/>
  <c r="H6" i="18"/>
  <c r="G6" i="18"/>
  <c r="F6" i="18"/>
  <c r="C6" i="18"/>
  <c r="B5" i="18"/>
  <c r="A5" i="18" s="1"/>
  <c r="Q4" i="18"/>
  <c r="P4" i="18"/>
  <c r="O4" i="18"/>
  <c r="N4" i="18"/>
  <c r="M4" i="18"/>
  <c r="L4" i="18"/>
  <c r="K4" i="18"/>
  <c r="I4" i="18"/>
  <c r="H4" i="18"/>
  <c r="G4" i="18"/>
  <c r="F4" i="18"/>
  <c r="C4" i="18"/>
  <c r="Q3" i="18"/>
  <c r="P3" i="18"/>
  <c r="O3" i="18"/>
  <c r="N3" i="18"/>
  <c r="M3" i="18"/>
  <c r="L3" i="18"/>
  <c r="K3" i="18"/>
  <c r="I3" i="18"/>
  <c r="H3" i="18"/>
  <c r="G3" i="18"/>
  <c r="F3" i="18"/>
  <c r="E3" i="18"/>
  <c r="C3" i="18"/>
  <c r="N1" i="18"/>
  <c r="A1" i="18"/>
  <c r="N2" i="12"/>
  <c r="A2" i="12"/>
  <c r="O3" i="7"/>
  <c r="L4" i="12"/>
  <c r="L6" i="12"/>
  <c r="L7" i="12"/>
  <c r="L8" i="12"/>
  <c r="L9" i="12"/>
  <c r="L10" i="12"/>
  <c r="L11" i="12"/>
  <c r="L12" i="12"/>
  <c r="L13" i="12"/>
  <c r="L14" i="12"/>
  <c r="L15" i="12"/>
  <c r="L16" i="12"/>
  <c r="L17" i="12"/>
  <c r="D6" i="12"/>
  <c r="E6" i="12"/>
  <c r="F6" i="12"/>
  <c r="G6" i="12"/>
  <c r="H6" i="12"/>
  <c r="I6" i="12"/>
  <c r="K6" i="12"/>
  <c r="M6" i="12"/>
  <c r="N6" i="12"/>
  <c r="O6" i="12"/>
  <c r="P6" i="12"/>
  <c r="Q6" i="12"/>
  <c r="D7" i="12"/>
  <c r="E7" i="12"/>
  <c r="F7" i="12"/>
  <c r="G7" i="12"/>
  <c r="H7" i="12"/>
  <c r="I7" i="12"/>
  <c r="K7" i="12"/>
  <c r="M7" i="12"/>
  <c r="N7" i="12"/>
  <c r="O7" i="12"/>
  <c r="P7" i="12"/>
  <c r="Q7" i="12"/>
  <c r="D8" i="12"/>
  <c r="E8" i="12"/>
  <c r="F8" i="12"/>
  <c r="G8" i="12"/>
  <c r="H8" i="12"/>
  <c r="I8" i="12"/>
  <c r="K8" i="12"/>
  <c r="M8" i="12"/>
  <c r="N8" i="12"/>
  <c r="O8" i="12"/>
  <c r="P8" i="12"/>
  <c r="Q8" i="12"/>
  <c r="D9" i="12"/>
  <c r="E9" i="12"/>
  <c r="F9" i="12"/>
  <c r="G9" i="12"/>
  <c r="H9" i="12"/>
  <c r="I9" i="12"/>
  <c r="K9" i="12"/>
  <c r="M9" i="12"/>
  <c r="N9" i="12"/>
  <c r="O9" i="12"/>
  <c r="P9" i="12"/>
  <c r="Q9" i="12"/>
  <c r="D10" i="12"/>
  <c r="E10" i="12"/>
  <c r="F10" i="12"/>
  <c r="G10" i="12"/>
  <c r="H10" i="12"/>
  <c r="I10" i="12"/>
  <c r="K10" i="12"/>
  <c r="M10" i="12"/>
  <c r="N10" i="12"/>
  <c r="O10" i="12"/>
  <c r="P10" i="12"/>
  <c r="Q10" i="12"/>
  <c r="D11" i="12"/>
  <c r="E11" i="12"/>
  <c r="F11" i="12"/>
  <c r="G11" i="12"/>
  <c r="H11" i="12"/>
  <c r="I11" i="12"/>
  <c r="K11" i="12"/>
  <c r="M11" i="12"/>
  <c r="N11" i="12"/>
  <c r="O11" i="12"/>
  <c r="P11" i="12"/>
  <c r="Q11" i="12"/>
  <c r="D12" i="12"/>
  <c r="E12" i="12"/>
  <c r="F12" i="12"/>
  <c r="G12" i="12"/>
  <c r="H12" i="12"/>
  <c r="I12" i="12"/>
  <c r="K12" i="12"/>
  <c r="M12" i="12"/>
  <c r="N12" i="12"/>
  <c r="O12" i="12"/>
  <c r="P12" i="12"/>
  <c r="Q12" i="12"/>
  <c r="D13" i="12"/>
  <c r="E13" i="12"/>
  <c r="F13" i="12"/>
  <c r="G13" i="12"/>
  <c r="H13" i="12"/>
  <c r="I13" i="12"/>
  <c r="K13" i="12"/>
  <c r="M13" i="12"/>
  <c r="N13" i="12"/>
  <c r="O13" i="12"/>
  <c r="P13" i="12"/>
  <c r="Q13" i="12"/>
  <c r="D14" i="12"/>
  <c r="E14" i="12"/>
  <c r="F14" i="12"/>
  <c r="G14" i="12"/>
  <c r="H14" i="12"/>
  <c r="I14" i="12"/>
  <c r="K14" i="12"/>
  <c r="M14" i="12"/>
  <c r="N14" i="12"/>
  <c r="O14" i="12"/>
  <c r="P14" i="12"/>
  <c r="Q14" i="12"/>
  <c r="D15" i="12"/>
  <c r="E15" i="12"/>
  <c r="F15" i="12"/>
  <c r="G15" i="12"/>
  <c r="H15" i="12"/>
  <c r="I15" i="12"/>
  <c r="K15" i="12"/>
  <c r="M15" i="12"/>
  <c r="N15" i="12"/>
  <c r="O15" i="12"/>
  <c r="P15" i="12"/>
  <c r="Q15" i="12"/>
  <c r="D16" i="12"/>
  <c r="E16" i="12"/>
  <c r="F16" i="12"/>
  <c r="G16" i="12"/>
  <c r="H16" i="12"/>
  <c r="I16" i="12"/>
  <c r="K16" i="12"/>
  <c r="M16" i="12"/>
  <c r="N16" i="12"/>
  <c r="O16" i="12"/>
  <c r="P16" i="12"/>
  <c r="Q16" i="12"/>
  <c r="D17" i="12"/>
  <c r="E17" i="12"/>
  <c r="F17" i="12"/>
  <c r="G17" i="12"/>
  <c r="H17" i="12"/>
  <c r="I17" i="12"/>
  <c r="K17" i="12"/>
  <c r="M17" i="12"/>
  <c r="N17" i="12"/>
  <c r="O17" i="12"/>
  <c r="P17" i="12"/>
  <c r="Q17" i="12"/>
  <c r="E4" i="12"/>
  <c r="F4" i="12"/>
  <c r="G4" i="12"/>
  <c r="H4" i="12"/>
  <c r="I4" i="12"/>
  <c r="K4" i="12"/>
  <c r="M4" i="12"/>
  <c r="N4" i="12"/>
  <c r="O4" i="12"/>
  <c r="P4" i="12"/>
  <c r="Q4" i="12"/>
  <c r="D4" i="12"/>
  <c r="C16" i="12"/>
  <c r="C17" i="12"/>
  <c r="C13" i="12"/>
  <c r="C14" i="12"/>
  <c r="C15" i="12"/>
  <c r="C6" i="12"/>
  <c r="C7" i="12"/>
  <c r="C8" i="12"/>
  <c r="C9" i="12"/>
  <c r="C10" i="12"/>
  <c r="C11" i="12"/>
  <c r="C12" i="12"/>
  <c r="C4" i="12"/>
  <c r="AF49" i="15"/>
  <c r="AF48" i="15"/>
  <c r="AF47" i="15"/>
  <c r="AF46" i="15"/>
  <c r="AF45" i="15"/>
  <c r="AF44" i="15"/>
  <c r="AF43" i="15"/>
  <c r="AF42" i="15"/>
  <c r="AF41" i="15"/>
  <c r="AF40" i="15"/>
  <c r="AF39" i="15"/>
  <c r="AF38" i="15"/>
  <c r="AF36" i="15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AD28" i="5"/>
  <c r="AD50" i="5"/>
  <c r="AD5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11" i="5"/>
  <c r="AC12" i="5"/>
  <c r="AC14" i="5"/>
  <c r="AC15" i="5"/>
  <c r="AC16" i="5"/>
  <c r="AC17" i="5"/>
  <c r="AC18" i="5"/>
  <c r="AC19" i="5"/>
  <c r="AC21" i="5"/>
  <c r="AC22" i="5"/>
  <c r="AC23" i="5"/>
  <c r="AC24" i="5"/>
  <c r="AC26" i="5"/>
  <c r="AC27" i="5"/>
  <c r="AC28" i="5"/>
  <c r="AC29" i="5"/>
  <c r="AC31" i="5"/>
  <c r="AC32" i="5"/>
  <c r="AC33" i="5"/>
  <c r="AC34" i="5"/>
  <c r="AC36" i="5"/>
  <c r="AC37" i="5"/>
  <c r="AC38" i="5"/>
  <c r="AC39" i="5"/>
  <c r="AD41" i="5"/>
  <c r="AC41" i="5"/>
  <c r="A49" i="7"/>
  <c r="A49" i="9" s="1"/>
  <c r="A37" i="7"/>
  <c r="A37" i="9" s="1"/>
  <c r="A38" i="7"/>
  <c r="A38" i="9" s="1"/>
  <c r="A39" i="7"/>
  <c r="A39" i="9" s="1"/>
  <c r="A40" i="7"/>
  <c r="A40" i="9" s="1"/>
  <c r="A41" i="7"/>
  <c r="A41" i="9" s="1"/>
  <c r="A42" i="7"/>
  <c r="A42" i="9" s="1"/>
  <c r="A43" i="7"/>
  <c r="A43" i="9" s="1"/>
  <c r="A44" i="7"/>
  <c r="A44" i="9" s="1"/>
  <c r="A45" i="7"/>
  <c r="A45" i="9" s="1"/>
  <c r="A46" i="7"/>
  <c r="A46" i="9" s="1"/>
  <c r="A47" i="7"/>
  <c r="A47" i="9" s="1"/>
  <c r="A48" i="7"/>
  <c r="A48" i="9" s="1"/>
  <c r="A36" i="7"/>
  <c r="A33" i="9" s="1"/>
  <c r="AD54" i="5"/>
  <c r="AD53" i="5"/>
  <c r="AD52" i="5"/>
  <c r="AD48" i="5"/>
  <c r="AD47" i="5"/>
  <c r="AD46" i="5"/>
  <c r="AD49" i="5"/>
  <c r="AD45" i="5"/>
  <c r="AD44" i="5"/>
  <c r="AD43" i="5"/>
  <c r="AD42" i="5"/>
  <c r="AC40" i="5"/>
  <c r="A7" i="7"/>
  <c r="A5" i="9" s="1"/>
  <c r="B5" i="9"/>
  <c r="C5" i="9"/>
  <c r="D5" i="9"/>
  <c r="F5" i="9" s="1"/>
  <c r="E5" i="9"/>
  <c r="H5" i="9"/>
  <c r="A8" i="7"/>
  <c r="A6" i="9" s="1"/>
  <c r="B6" i="9"/>
  <c r="C6" i="9"/>
  <c r="D6" i="9"/>
  <c r="F6" i="9" s="1"/>
  <c r="E6" i="9"/>
  <c r="H6" i="9"/>
  <c r="A9" i="7"/>
  <c r="A7" i="9" s="1"/>
  <c r="B7" i="9"/>
  <c r="C7" i="9"/>
  <c r="D7" i="9"/>
  <c r="F7" i="9" s="1"/>
  <c r="E7" i="9"/>
  <c r="H7" i="9"/>
  <c r="A10" i="7"/>
  <c r="A8" i="9" s="1"/>
  <c r="B8" i="9"/>
  <c r="C8" i="9"/>
  <c r="D8" i="9"/>
  <c r="G8" i="9" s="1"/>
  <c r="E8" i="9"/>
  <c r="H8" i="9"/>
  <c r="A11" i="7"/>
  <c r="A9" i="9" s="1"/>
  <c r="B9" i="9"/>
  <c r="C9" i="9"/>
  <c r="D9" i="9"/>
  <c r="F9" i="9" s="1"/>
  <c r="E9" i="9"/>
  <c r="H9" i="9"/>
  <c r="A12" i="7"/>
  <c r="A10" i="9" s="1"/>
  <c r="B10" i="9"/>
  <c r="C10" i="9"/>
  <c r="D10" i="9"/>
  <c r="E10" i="9"/>
  <c r="H10" i="9"/>
  <c r="A13" i="7"/>
  <c r="A11" i="9" s="1"/>
  <c r="B11" i="9"/>
  <c r="C11" i="9"/>
  <c r="D11" i="9"/>
  <c r="G11" i="9" s="1"/>
  <c r="E11" i="9"/>
  <c r="H11" i="9"/>
  <c r="A14" i="7"/>
  <c r="A12" i="9" s="1"/>
  <c r="B12" i="9"/>
  <c r="C12" i="9"/>
  <c r="D12" i="9"/>
  <c r="G12" i="9" s="1"/>
  <c r="E12" i="9"/>
  <c r="H12" i="9"/>
  <c r="A15" i="7"/>
  <c r="A13" i="9" s="1"/>
  <c r="B13" i="9"/>
  <c r="C13" i="9"/>
  <c r="D13" i="9"/>
  <c r="F13" i="9" s="1"/>
  <c r="E13" i="9"/>
  <c r="H13" i="9"/>
  <c r="A16" i="7"/>
  <c r="A14" i="9" s="1"/>
  <c r="B14" i="9"/>
  <c r="C14" i="9"/>
  <c r="D14" i="9"/>
  <c r="E14" i="9"/>
  <c r="H14" i="9"/>
  <c r="A17" i="7"/>
  <c r="A15" i="9" s="1"/>
  <c r="B15" i="9"/>
  <c r="C15" i="9"/>
  <c r="D15" i="9"/>
  <c r="F15" i="9" s="1"/>
  <c r="E15" i="9"/>
  <c r="H15" i="9"/>
  <c r="A18" i="7"/>
  <c r="A16" i="9" s="1"/>
  <c r="B16" i="9"/>
  <c r="C16" i="9"/>
  <c r="D16" i="9"/>
  <c r="F16" i="9" s="1"/>
  <c r="E16" i="9"/>
  <c r="H16" i="9"/>
  <c r="A19" i="7"/>
  <c r="A17" i="9" s="1"/>
  <c r="B17" i="9"/>
  <c r="C17" i="9"/>
  <c r="D17" i="9"/>
  <c r="F17" i="9" s="1"/>
  <c r="E17" i="9"/>
  <c r="H17" i="9"/>
  <c r="A20" i="7"/>
  <c r="A18" i="9" s="1"/>
  <c r="B18" i="9"/>
  <c r="C18" i="9"/>
  <c r="D18" i="9"/>
  <c r="F18" i="9" s="1"/>
  <c r="E18" i="9"/>
  <c r="H18" i="9"/>
  <c r="A21" i="7"/>
  <c r="A19" i="9" s="1"/>
  <c r="B19" i="9"/>
  <c r="C19" i="9"/>
  <c r="D19" i="9"/>
  <c r="F19" i="9" s="1"/>
  <c r="E19" i="9"/>
  <c r="H19" i="9"/>
  <c r="A22" i="7"/>
  <c r="A20" i="9" s="1"/>
  <c r="B20" i="9"/>
  <c r="C20" i="9"/>
  <c r="D20" i="9"/>
  <c r="F20" i="9" s="1"/>
  <c r="E20" i="9"/>
  <c r="H20" i="9"/>
  <c r="A23" i="7"/>
  <c r="A21" i="9" s="1"/>
  <c r="B21" i="9"/>
  <c r="C21" i="9"/>
  <c r="D21" i="9"/>
  <c r="F21" i="9" s="1"/>
  <c r="E21" i="9"/>
  <c r="H21" i="9"/>
  <c r="A24" i="7"/>
  <c r="A22" i="9" s="1"/>
  <c r="B22" i="9"/>
  <c r="C22" i="9"/>
  <c r="D22" i="9"/>
  <c r="F22" i="9" s="1"/>
  <c r="E22" i="9"/>
  <c r="H22" i="9"/>
  <c r="A25" i="7"/>
  <c r="A23" i="9" s="1"/>
  <c r="B23" i="9"/>
  <c r="C23" i="9"/>
  <c r="D23" i="9"/>
  <c r="F23" i="9" s="1"/>
  <c r="E23" i="9"/>
  <c r="H23" i="9"/>
  <c r="A26" i="7"/>
  <c r="A24" i="9" s="1"/>
  <c r="B24" i="9"/>
  <c r="C24" i="9"/>
  <c r="D24" i="9"/>
  <c r="G24" i="9" s="1"/>
  <c r="E24" i="9"/>
  <c r="H24" i="9"/>
  <c r="A27" i="7"/>
  <c r="A25" i="9" s="1"/>
  <c r="B25" i="9"/>
  <c r="C25" i="9"/>
  <c r="D25" i="9"/>
  <c r="F25" i="9" s="1"/>
  <c r="E25" i="9"/>
  <c r="H25" i="9"/>
  <c r="A28" i="7"/>
  <c r="A26" i="9" s="1"/>
  <c r="B26" i="9"/>
  <c r="C26" i="9"/>
  <c r="D26" i="9"/>
  <c r="E26" i="9"/>
  <c r="H26" i="9"/>
  <c r="A29" i="7"/>
  <c r="A27" i="9" s="1"/>
  <c r="B27" i="9"/>
  <c r="C27" i="9"/>
  <c r="D27" i="9"/>
  <c r="G27" i="9" s="1"/>
  <c r="E27" i="9"/>
  <c r="H27" i="9"/>
  <c r="A30" i="7"/>
  <c r="A28" i="9" s="1"/>
  <c r="B28" i="9"/>
  <c r="C28" i="9"/>
  <c r="D28" i="9"/>
  <c r="G28" i="9" s="1"/>
  <c r="E28" i="9"/>
  <c r="H28" i="9"/>
  <c r="A31" i="7"/>
  <c r="A29" i="9" s="1"/>
  <c r="B29" i="9"/>
  <c r="C29" i="9"/>
  <c r="D29" i="9"/>
  <c r="F29" i="9" s="1"/>
  <c r="E29" i="9"/>
  <c r="H29" i="9"/>
  <c r="A32" i="7"/>
  <c r="A30" i="9" s="1"/>
  <c r="B30" i="9"/>
  <c r="C30" i="9"/>
  <c r="D30" i="9"/>
  <c r="F30" i="9" s="1"/>
  <c r="E30" i="9"/>
  <c r="H30" i="9"/>
  <c r="A33" i="7"/>
  <c r="A31" i="9" s="1"/>
  <c r="B31" i="9"/>
  <c r="C31" i="9"/>
  <c r="D31" i="9"/>
  <c r="F31" i="9" s="1"/>
  <c r="E31" i="9"/>
  <c r="H31" i="9"/>
  <c r="A34" i="7"/>
  <c r="A32" i="9" s="1"/>
  <c r="B32" i="9"/>
  <c r="C32" i="9"/>
  <c r="D32" i="9"/>
  <c r="E32" i="9"/>
  <c r="H32" i="9"/>
  <c r="B33" i="9"/>
  <c r="C33" i="9"/>
  <c r="D33" i="9"/>
  <c r="F33" i="9" s="1"/>
  <c r="E33" i="9"/>
  <c r="H33" i="9"/>
  <c r="B34" i="9"/>
  <c r="C34" i="9"/>
  <c r="D34" i="9"/>
  <c r="G34" i="9" s="1"/>
  <c r="E34" i="9"/>
  <c r="H34" i="9"/>
  <c r="B35" i="9"/>
  <c r="C35" i="9"/>
  <c r="D35" i="9"/>
  <c r="F35" i="9" s="1"/>
  <c r="E35" i="9"/>
  <c r="H35" i="9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AD11" i="5"/>
  <c r="AD12" i="5"/>
  <c r="AD14" i="5"/>
  <c r="AD15" i="5"/>
  <c r="AD16" i="5"/>
  <c r="AD17" i="5"/>
  <c r="AD18" i="5"/>
  <c r="AD19" i="5"/>
  <c r="AD21" i="5"/>
  <c r="AD22" i="5"/>
  <c r="AD23" i="5"/>
  <c r="AD24" i="5"/>
  <c r="AD26" i="5"/>
  <c r="AD27" i="5"/>
  <c r="AD29" i="5"/>
  <c r="AD31" i="5"/>
  <c r="AD32" i="5"/>
  <c r="AD33" i="5"/>
  <c r="AD34" i="5"/>
  <c r="AD36" i="5"/>
  <c r="AD37" i="5"/>
  <c r="AD38" i="5"/>
  <c r="AD39" i="5"/>
  <c r="C4" i="9"/>
  <c r="B4" i="9"/>
  <c r="B6" i="7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B36" i="9"/>
  <c r="C36" i="9"/>
  <c r="D36" i="9"/>
  <c r="F36" i="9" s="1"/>
  <c r="E36" i="9"/>
  <c r="H36" i="9"/>
  <c r="I36" i="9"/>
  <c r="B37" i="9"/>
  <c r="C37" i="9"/>
  <c r="D37" i="9"/>
  <c r="F37" i="9" s="1"/>
  <c r="E37" i="9"/>
  <c r="H37" i="9"/>
  <c r="I37" i="9"/>
  <c r="B38" i="9"/>
  <c r="C38" i="9"/>
  <c r="D38" i="9"/>
  <c r="F38" i="9" s="1"/>
  <c r="E38" i="9"/>
  <c r="H38" i="9"/>
  <c r="I38" i="9"/>
  <c r="B39" i="9"/>
  <c r="C39" i="9"/>
  <c r="D39" i="9"/>
  <c r="F39" i="9" s="1"/>
  <c r="E39" i="9"/>
  <c r="H39" i="9"/>
  <c r="I39" i="9"/>
  <c r="B40" i="9"/>
  <c r="C40" i="9"/>
  <c r="D40" i="9"/>
  <c r="F40" i="9" s="1"/>
  <c r="E40" i="9"/>
  <c r="H40" i="9"/>
  <c r="I40" i="9"/>
  <c r="B41" i="9"/>
  <c r="C41" i="9"/>
  <c r="D41" i="9"/>
  <c r="F41" i="9" s="1"/>
  <c r="E41" i="9"/>
  <c r="H41" i="9"/>
  <c r="I41" i="9"/>
  <c r="B42" i="9"/>
  <c r="C42" i="9"/>
  <c r="D42" i="9"/>
  <c r="E42" i="9"/>
  <c r="H42" i="9"/>
  <c r="I42" i="9"/>
  <c r="B43" i="9"/>
  <c r="C43" i="9"/>
  <c r="D43" i="9"/>
  <c r="F43" i="9" s="1"/>
  <c r="E43" i="9"/>
  <c r="H43" i="9"/>
  <c r="I43" i="9"/>
  <c r="B44" i="9"/>
  <c r="C44" i="9"/>
  <c r="D44" i="9"/>
  <c r="F44" i="9" s="1"/>
  <c r="E44" i="9"/>
  <c r="H44" i="9"/>
  <c r="I44" i="9"/>
  <c r="B45" i="9"/>
  <c r="C45" i="9"/>
  <c r="D45" i="9"/>
  <c r="F45" i="9" s="1"/>
  <c r="E45" i="9"/>
  <c r="H45" i="9"/>
  <c r="I45" i="9"/>
  <c r="B46" i="9"/>
  <c r="C46" i="9"/>
  <c r="D46" i="9"/>
  <c r="G46" i="9" s="1"/>
  <c r="E46" i="9"/>
  <c r="H46" i="9"/>
  <c r="I46" i="9"/>
  <c r="B47" i="9"/>
  <c r="C47" i="9"/>
  <c r="D47" i="9"/>
  <c r="G47" i="9" s="1"/>
  <c r="E47" i="9"/>
  <c r="H47" i="9"/>
  <c r="I47" i="9"/>
  <c r="B48" i="9"/>
  <c r="C48" i="9"/>
  <c r="D48" i="9"/>
  <c r="E48" i="9"/>
  <c r="H48" i="9"/>
  <c r="I48" i="9"/>
  <c r="B49" i="9"/>
  <c r="C49" i="9"/>
  <c r="D49" i="9"/>
  <c r="E49" i="9"/>
  <c r="H49" i="9"/>
  <c r="I49" i="9"/>
  <c r="A50" i="9"/>
  <c r="B50" i="9"/>
  <c r="C50" i="9"/>
  <c r="D50" i="9"/>
  <c r="E50" i="9"/>
  <c r="H50" i="9"/>
  <c r="I50" i="9"/>
  <c r="A51" i="9"/>
  <c r="B51" i="9"/>
  <c r="C51" i="9"/>
  <c r="D51" i="9"/>
  <c r="E51" i="9"/>
  <c r="H51" i="9"/>
  <c r="I51" i="9"/>
  <c r="A52" i="9"/>
  <c r="B52" i="9"/>
  <c r="C52" i="9"/>
  <c r="D52" i="9"/>
  <c r="G52" i="9" s="1"/>
  <c r="E52" i="9"/>
  <c r="H52" i="9"/>
  <c r="I52" i="9"/>
  <c r="A53" i="9"/>
  <c r="B53" i="9"/>
  <c r="C53" i="9"/>
  <c r="D53" i="9"/>
  <c r="F53" i="9" s="1"/>
  <c r="E53" i="9"/>
  <c r="H53" i="9"/>
  <c r="I53" i="9"/>
  <c r="A54" i="9"/>
  <c r="B54" i="9"/>
  <c r="C54" i="9"/>
  <c r="D54" i="9"/>
  <c r="E54" i="9"/>
  <c r="H54" i="9"/>
  <c r="I54" i="9"/>
  <c r="A55" i="9"/>
  <c r="B55" i="9"/>
  <c r="C55" i="9"/>
  <c r="D55" i="9"/>
  <c r="E55" i="9"/>
  <c r="H55" i="9"/>
  <c r="I55" i="9"/>
  <c r="A56" i="9"/>
  <c r="B56" i="9"/>
  <c r="C56" i="9"/>
  <c r="D56" i="9"/>
  <c r="E56" i="9"/>
  <c r="H56" i="9"/>
  <c r="I56" i="9"/>
  <c r="A57" i="9"/>
  <c r="B57" i="9"/>
  <c r="C57" i="9"/>
  <c r="D57" i="9"/>
  <c r="F57" i="9" s="1"/>
  <c r="E57" i="9"/>
  <c r="H57" i="9"/>
  <c r="I57" i="9"/>
  <c r="A58" i="9"/>
  <c r="B58" i="9"/>
  <c r="C58" i="9"/>
  <c r="D58" i="9"/>
  <c r="E58" i="9"/>
  <c r="H58" i="9"/>
  <c r="I58" i="9"/>
  <c r="A59" i="9"/>
  <c r="B59" i="9"/>
  <c r="C59" i="9"/>
  <c r="D59" i="9"/>
  <c r="E59" i="9"/>
  <c r="H59" i="9"/>
  <c r="I59" i="9"/>
  <c r="A60" i="9"/>
  <c r="B60" i="9"/>
  <c r="C60" i="9"/>
  <c r="D60" i="9"/>
  <c r="E60" i="9"/>
  <c r="H60" i="9"/>
  <c r="I60" i="9"/>
  <c r="A61" i="9"/>
  <c r="B61" i="9"/>
  <c r="C61" i="9"/>
  <c r="D61" i="9"/>
  <c r="E61" i="9"/>
  <c r="H61" i="9"/>
  <c r="I61" i="9"/>
  <c r="A62" i="9"/>
  <c r="B62" i="9"/>
  <c r="C62" i="9"/>
  <c r="D62" i="9"/>
  <c r="E62" i="9"/>
  <c r="H62" i="9"/>
  <c r="I62" i="9"/>
  <c r="A63" i="9"/>
  <c r="B63" i="9"/>
  <c r="C63" i="9"/>
  <c r="D63" i="9"/>
  <c r="E63" i="9"/>
  <c r="H63" i="9"/>
  <c r="I63" i="9"/>
  <c r="A64" i="9"/>
  <c r="B64" i="9"/>
  <c r="C64" i="9"/>
  <c r="D64" i="9"/>
  <c r="E64" i="9"/>
  <c r="H64" i="9"/>
  <c r="I64" i="9"/>
  <c r="A65" i="9"/>
  <c r="B65" i="9"/>
  <c r="C65" i="9"/>
  <c r="D65" i="9"/>
  <c r="F65" i="9" s="1"/>
  <c r="E65" i="9"/>
  <c r="H65" i="9"/>
  <c r="I65" i="9"/>
  <c r="A66" i="9"/>
  <c r="B66" i="9"/>
  <c r="C66" i="9"/>
  <c r="D66" i="9"/>
  <c r="E66" i="9"/>
  <c r="H66" i="9"/>
  <c r="I66" i="9"/>
  <c r="A67" i="9"/>
  <c r="B67" i="9"/>
  <c r="C67" i="9"/>
  <c r="D67" i="9"/>
  <c r="E67" i="9"/>
  <c r="H67" i="9"/>
  <c r="I67" i="9"/>
  <c r="A68" i="9"/>
  <c r="B68" i="9"/>
  <c r="C68" i="9"/>
  <c r="D68" i="9"/>
  <c r="F68" i="9" s="1"/>
  <c r="E68" i="9"/>
  <c r="H68" i="9"/>
  <c r="I68" i="9"/>
  <c r="A69" i="9"/>
  <c r="B69" i="9"/>
  <c r="C69" i="9"/>
  <c r="D69" i="9"/>
  <c r="E69" i="9"/>
  <c r="H69" i="9"/>
  <c r="I69" i="9"/>
  <c r="A70" i="9"/>
  <c r="B70" i="9"/>
  <c r="C70" i="9"/>
  <c r="D70" i="9"/>
  <c r="E70" i="9"/>
  <c r="H70" i="9"/>
  <c r="I70" i="9"/>
  <c r="A71" i="9"/>
  <c r="B71" i="9"/>
  <c r="C71" i="9"/>
  <c r="D71" i="9"/>
  <c r="E71" i="9"/>
  <c r="H71" i="9"/>
  <c r="I71" i="9"/>
  <c r="A72" i="9"/>
  <c r="B72" i="9"/>
  <c r="C72" i="9"/>
  <c r="D72" i="9"/>
  <c r="E72" i="9"/>
  <c r="H72" i="9"/>
  <c r="I72" i="9"/>
  <c r="A73" i="9"/>
  <c r="B73" i="9"/>
  <c r="C73" i="9"/>
  <c r="D73" i="9"/>
  <c r="E73" i="9"/>
  <c r="H73" i="9"/>
  <c r="I73" i="9"/>
  <c r="A74" i="9"/>
  <c r="B74" i="9"/>
  <c r="C74" i="9"/>
  <c r="D74" i="9"/>
  <c r="E74" i="9"/>
  <c r="H74" i="9"/>
  <c r="I74" i="9"/>
  <c r="A75" i="9"/>
  <c r="B75" i="9"/>
  <c r="C75" i="9"/>
  <c r="D75" i="9"/>
  <c r="F75" i="9" s="1"/>
  <c r="E75" i="9"/>
  <c r="H75" i="9"/>
  <c r="I75" i="9"/>
  <c r="A76" i="9"/>
  <c r="B76" i="9"/>
  <c r="C76" i="9"/>
  <c r="D76" i="9"/>
  <c r="F76" i="9" s="1"/>
  <c r="E76" i="9"/>
  <c r="H76" i="9"/>
  <c r="I76" i="9"/>
  <c r="A77" i="9"/>
  <c r="B77" i="9"/>
  <c r="C77" i="9"/>
  <c r="D77" i="9"/>
  <c r="F77" i="9" s="1"/>
  <c r="E77" i="9"/>
  <c r="H77" i="9"/>
  <c r="I77" i="9"/>
  <c r="A78" i="9"/>
  <c r="B78" i="9"/>
  <c r="C78" i="9"/>
  <c r="D78" i="9"/>
  <c r="E78" i="9"/>
  <c r="H78" i="9"/>
  <c r="I78" i="9"/>
  <c r="A79" i="9"/>
  <c r="B79" i="9"/>
  <c r="C79" i="9"/>
  <c r="D79" i="9"/>
  <c r="G79" i="9" s="1"/>
  <c r="E79" i="9"/>
  <c r="H79" i="9"/>
  <c r="I79" i="9"/>
  <c r="A80" i="9"/>
  <c r="B80" i="9"/>
  <c r="C80" i="9"/>
  <c r="D80" i="9"/>
  <c r="E80" i="9"/>
  <c r="H80" i="9"/>
  <c r="I80" i="9"/>
  <c r="A81" i="9"/>
  <c r="B81" i="9"/>
  <c r="C81" i="9"/>
  <c r="D81" i="9"/>
  <c r="E81" i="9"/>
  <c r="H81" i="9"/>
  <c r="I81" i="9"/>
  <c r="A82" i="9"/>
  <c r="B82" i="9"/>
  <c r="C82" i="9"/>
  <c r="D82" i="9"/>
  <c r="E82" i="9"/>
  <c r="H82" i="9"/>
  <c r="I82" i="9"/>
  <c r="A83" i="9"/>
  <c r="B83" i="9"/>
  <c r="C83" i="9"/>
  <c r="D83" i="9"/>
  <c r="E83" i="9"/>
  <c r="H83" i="9"/>
  <c r="I83" i="9"/>
  <c r="A84" i="9"/>
  <c r="B84" i="9"/>
  <c r="C84" i="9"/>
  <c r="D84" i="9"/>
  <c r="E84" i="9"/>
  <c r="H84" i="9"/>
  <c r="I84" i="9"/>
  <c r="A85" i="9"/>
  <c r="B85" i="9"/>
  <c r="C85" i="9"/>
  <c r="D85" i="9"/>
  <c r="E85" i="9"/>
  <c r="H85" i="9"/>
  <c r="I85" i="9"/>
  <c r="A86" i="9"/>
  <c r="B86" i="9"/>
  <c r="C86" i="9"/>
  <c r="D86" i="9"/>
  <c r="G86" i="9" s="1"/>
  <c r="E86" i="9"/>
  <c r="H86" i="9"/>
  <c r="I86" i="9"/>
  <c r="A87" i="9"/>
  <c r="B87" i="9"/>
  <c r="C87" i="9"/>
  <c r="D87" i="9"/>
  <c r="F87" i="9" s="1"/>
  <c r="E87" i="9"/>
  <c r="H87" i="9"/>
  <c r="I87" i="9"/>
  <c r="A88" i="9"/>
  <c r="B88" i="9"/>
  <c r="C88" i="9"/>
  <c r="D88" i="9"/>
  <c r="F88" i="9" s="1"/>
  <c r="E88" i="9"/>
  <c r="H88" i="9"/>
  <c r="I88" i="9"/>
  <c r="A89" i="9"/>
  <c r="B89" i="9"/>
  <c r="C89" i="9"/>
  <c r="D89" i="9"/>
  <c r="F89" i="9" s="1"/>
  <c r="E89" i="9"/>
  <c r="H89" i="9"/>
  <c r="I89" i="9"/>
  <c r="A90" i="9"/>
  <c r="B90" i="9"/>
  <c r="C90" i="9"/>
  <c r="D90" i="9"/>
  <c r="F90" i="9" s="1"/>
  <c r="E90" i="9"/>
  <c r="H90" i="9"/>
  <c r="I90" i="9"/>
  <c r="A91" i="9"/>
  <c r="B91" i="9"/>
  <c r="C91" i="9"/>
  <c r="D91" i="9"/>
  <c r="F91" i="9" s="1"/>
  <c r="E91" i="9"/>
  <c r="H91" i="9"/>
  <c r="I91" i="9"/>
  <c r="A92" i="9"/>
  <c r="B92" i="9"/>
  <c r="C92" i="9"/>
  <c r="D92" i="9"/>
  <c r="F92" i="9" s="1"/>
  <c r="E92" i="9"/>
  <c r="H92" i="9"/>
  <c r="I92" i="9"/>
  <c r="A93" i="9"/>
  <c r="B93" i="9"/>
  <c r="C93" i="9"/>
  <c r="D93" i="9"/>
  <c r="G93" i="9" s="1"/>
  <c r="E93" i="9"/>
  <c r="H93" i="9"/>
  <c r="I93" i="9"/>
  <c r="A94" i="9"/>
  <c r="B94" i="9"/>
  <c r="C94" i="9"/>
  <c r="D94" i="9"/>
  <c r="E94" i="9"/>
  <c r="H94" i="9"/>
  <c r="I94" i="9"/>
  <c r="A95" i="9"/>
  <c r="B95" i="9"/>
  <c r="C95" i="9"/>
  <c r="D95" i="9"/>
  <c r="E95" i="9"/>
  <c r="H95" i="9"/>
  <c r="I95" i="9"/>
  <c r="A96" i="9"/>
  <c r="B96" i="9"/>
  <c r="C96" i="9"/>
  <c r="D96" i="9"/>
  <c r="E96" i="9"/>
  <c r="H96" i="9"/>
  <c r="I96" i="9"/>
  <c r="A97" i="9"/>
  <c r="B97" i="9"/>
  <c r="C97" i="9"/>
  <c r="D97" i="9"/>
  <c r="G97" i="9" s="1"/>
  <c r="E97" i="9"/>
  <c r="H97" i="9"/>
  <c r="I97" i="9"/>
  <c r="A98" i="9"/>
  <c r="B98" i="9"/>
  <c r="C98" i="9"/>
  <c r="D98" i="9"/>
  <c r="F98" i="9" s="1"/>
  <c r="E98" i="9"/>
  <c r="H98" i="9"/>
  <c r="I98" i="9"/>
  <c r="A99" i="9"/>
  <c r="B99" i="9"/>
  <c r="C99" i="9"/>
  <c r="D99" i="9"/>
  <c r="E99" i="9"/>
  <c r="H99" i="9"/>
  <c r="I99" i="9"/>
  <c r="A100" i="9"/>
  <c r="B100" i="9"/>
  <c r="C100" i="9"/>
  <c r="D100" i="9"/>
  <c r="G100" i="9" s="1"/>
  <c r="E100" i="9"/>
  <c r="H100" i="9"/>
  <c r="I100" i="9"/>
  <c r="A101" i="9"/>
  <c r="B101" i="9"/>
  <c r="C101" i="9"/>
  <c r="D101" i="9"/>
  <c r="F101" i="9" s="1"/>
  <c r="E101" i="9"/>
  <c r="H101" i="9"/>
  <c r="I101" i="9"/>
  <c r="A102" i="9"/>
  <c r="B102" i="9"/>
  <c r="C102" i="9"/>
  <c r="D102" i="9"/>
  <c r="E102" i="9"/>
  <c r="H102" i="9"/>
  <c r="I102" i="9"/>
  <c r="A103" i="9"/>
  <c r="B103" i="9"/>
  <c r="C103" i="9"/>
  <c r="D103" i="9"/>
  <c r="E103" i="9"/>
  <c r="H103" i="9"/>
  <c r="I103" i="9"/>
  <c r="A104" i="9"/>
  <c r="B104" i="9"/>
  <c r="C104" i="9"/>
  <c r="D104" i="9"/>
  <c r="F104" i="9" s="1"/>
  <c r="E104" i="9"/>
  <c r="H104" i="9"/>
  <c r="I104" i="9"/>
  <c r="A105" i="9"/>
  <c r="B105" i="9"/>
  <c r="C105" i="9"/>
  <c r="D105" i="9"/>
  <c r="E105" i="9"/>
  <c r="H105" i="9"/>
  <c r="I105" i="9"/>
  <c r="A106" i="9"/>
  <c r="B106" i="9"/>
  <c r="C106" i="9"/>
  <c r="D106" i="9"/>
  <c r="F106" i="9" s="1"/>
  <c r="E106" i="9"/>
  <c r="H106" i="9"/>
  <c r="I106" i="9"/>
  <c r="A107" i="9"/>
  <c r="B107" i="9"/>
  <c r="C107" i="9"/>
  <c r="D107" i="9"/>
  <c r="E107" i="9"/>
  <c r="H107" i="9"/>
  <c r="I107" i="9"/>
  <c r="A108" i="9"/>
  <c r="B108" i="9"/>
  <c r="C108" i="9"/>
  <c r="D108" i="9"/>
  <c r="E108" i="9"/>
  <c r="H108" i="9"/>
  <c r="I108" i="9"/>
  <c r="A109" i="9"/>
  <c r="B109" i="9"/>
  <c r="C109" i="9"/>
  <c r="D109" i="9"/>
  <c r="E109" i="9"/>
  <c r="H109" i="9"/>
  <c r="I109" i="9"/>
  <c r="A110" i="9"/>
  <c r="B110" i="9"/>
  <c r="C110" i="9"/>
  <c r="D110" i="9"/>
  <c r="E110" i="9"/>
  <c r="H110" i="9"/>
  <c r="I110" i="9"/>
  <c r="A111" i="9"/>
  <c r="B111" i="9"/>
  <c r="C111" i="9"/>
  <c r="D111" i="9"/>
  <c r="E111" i="9"/>
  <c r="H111" i="9"/>
  <c r="I111" i="9"/>
  <c r="A112" i="9"/>
  <c r="B112" i="9"/>
  <c r="C112" i="9"/>
  <c r="D112" i="9"/>
  <c r="E112" i="9"/>
  <c r="H112" i="9"/>
  <c r="I112" i="9"/>
  <c r="A113" i="9"/>
  <c r="B113" i="9"/>
  <c r="C113" i="9"/>
  <c r="D113" i="9"/>
  <c r="E113" i="9"/>
  <c r="H113" i="9"/>
  <c r="I113" i="9"/>
  <c r="A114" i="9"/>
  <c r="B114" i="9"/>
  <c r="C114" i="9"/>
  <c r="D114" i="9"/>
  <c r="F114" i="9" s="1"/>
  <c r="E114" i="9"/>
  <c r="H114" i="9"/>
  <c r="I114" i="9"/>
  <c r="A115" i="9"/>
  <c r="B115" i="9"/>
  <c r="C115" i="9"/>
  <c r="D115" i="9"/>
  <c r="E115" i="9"/>
  <c r="H115" i="9"/>
  <c r="I115" i="9"/>
  <c r="A116" i="9"/>
  <c r="B116" i="9"/>
  <c r="C116" i="9"/>
  <c r="D116" i="9"/>
  <c r="E116" i="9"/>
  <c r="H116" i="9"/>
  <c r="I116" i="9"/>
  <c r="A117" i="9"/>
  <c r="B117" i="9"/>
  <c r="C117" i="9"/>
  <c r="D117" i="9"/>
  <c r="F117" i="9" s="1"/>
  <c r="E117" i="9"/>
  <c r="H117" i="9"/>
  <c r="I117" i="9"/>
  <c r="A118" i="9"/>
  <c r="B118" i="9"/>
  <c r="C118" i="9"/>
  <c r="D118" i="9"/>
  <c r="F118" i="9" s="1"/>
  <c r="E118" i="9"/>
  <c r="H118" i="9"/>
  <c r="I118" i="9"/>
  <c r="A119" i="9"/>
  <c r="B119" i="9"/>
  <c r="C119" i="9"/>
  <c r="D119" i="9"/>
  <c r="E119" i="9"/>
  <c r="H119" i="9"/>
  <c r="I119" i="9"/>
  <c r="A120" i="9"/>
  <c r="B120" i="9"/>
  <c r="C120" i="9"/>
  <c r="D120" i="9"/>
  <c r="E120" i="9"/>
  <c r="H120" i="9"/>
  <c r="I120" i="9"/>
  <c r="A121" i="9"/>
  <c r="B121" i="9"/>
  <c r="C121" i="9"/>
  <c r="D121" i="9"/>
  <c r="E121" i="9"/>
  <c r="H121" i="9"/>
  <c r="I121" i="9"/>
  <c r="A122" i="9"/>
  <c r="B122" i="9"/>
  <c r="C122" i="9"/>
  <c r="D122" i="9"/>
  <c r="E122" i="9"/>
  <c r="H122" i="9"/>
  <c r="I122" i="9"/>
  <c r="A123" i="9"/>
  <c r="B123" i="9"/>
  <c r="C123" i="9"/>
  <c r="D123" i="9"/>
  <c r="E123" i="9"/>
  <c r="H123" i="9"/>
  <c r="I123" i="9"/>
  <c r="A124" i="9"/>
  <c r="B124" i="9"/>
  <c r="C124" i="9"/>
  <c r="D124" i="9"/>
  <c r="F124" i="9" s="1"/>
  <c r="E124" i="9"/>
  <c r="H124" i="9"/>
  <c r="I124" i="9"/>
  <c r="A125" i="9"/>
  <c r="B125" i="9"/>
  <c r="C125" i="9"/>
  <c r="D125" i="9"/>
  <c r="G125" i="9" s="1"/>
  <c r="E125" i="9"/>
  <c r="H125" i="9"/>
  <c r="I125" i="9"/>
  <c r="A126" i="9"/>
  <c r="B126" i="9"/>
  <c r="C126" i="9"/>
  <c r="D126" i="9"/>
  <c r="E126" i="9"/>
  <c r="H126" i="9"/>
  <c r="I126" i="9"/>
  <c r="A127" i="9"/>
  <c r="B127" i="9"/>
  <c r="C127" i="9"/>
  <c r="D127" i="9"/>
  <c r="G127" i="9" s="1"/>
  <c r="E127" i="9"/>
  <c r="H127" i="9"/>
  <c r="I127" i="9"/>
  <c r="A128" i="9"/>
  <c r="B128" i="9"/>
  <c r="C128" i="9"/>
  <c r="D128" i="9"/>
  <c r="E128" i="9"/>
  <c r="H128" i="9"/>
  <c r="I128" i="9"/>
  <c r="A129" i="9"/>
  <c r="B129" i="9"/>
  <c r="C129" i="9"/>
  <c r="D129" i="9"/>
  <c r="F129" i="9" s="1"/>
  <c r="E129" i="9"/>
  <c r="H129" i="9"/>
  <c r="I129" i="9"/>
  <c r="A130" i="9"/>
  <c r="B130" i="9"/>
  <c r="C130" i="9"/>
  <c r="D130" i="9"/>
  <c r="E130" i="9"/>
  <c r="H130" i="9"/>
  <c r="I130" i="9"/>
  <c r="A131" i="9"/>
  <c r="B131" i="9"/>
  <c r="C131" i="9"/>
  <c r="D131" i="9"/>
  <c r="E131" i="9"/>
  <c r="H131" i="9"/>
  <c r="I131" i="9"/>
  <c r="A132" i="9"/>
  <c r="B132" i="9"/>
  <c r="C132" i="9"/>
  <c r="D132" i="9"/>
  <c r="F132" i="9" s="1"/>
  <c r="E132" i="9"/>
  <c r="H132" i="9"/>
  <c r="I132" i="9"/>
  <c r="A133" i="9"/>
  <c r="B133" i="9"/>
  <c r="C133" i="9"/>
  <c r="D133" i="9"/>
  <c r="F133" i="9" s="1"/>
  <c r="E133" i="9"/>
  <c r="H133" i="9"/>
  <c r="I133" i="9"/>
  <c r="A134" i="9"/>
  <c r="B134" i="9"/>
  <c r="C134" i="9"/>
  <c r="D134" i="9"/>
  <c r="E134" i="9"/>
  <c r="H134" i="9"/>
  <c r="I134" i="9"/>
  <c r="A135" i="9"/>
  <c r="B135" i="9"/>
  <c r="C135" i="9"/>
  <c r="D135" i="9"/>
  <c r="E135" i="9"/>
  <c r="H135" i="9"/>
  <c r="I135" i="9"/>
  <c r="A136" i="9"/>
  <c r="B136" i="9"/>
  <c r="C136" i="9"/>
  <c r="D136" i="9"/>
  <c r="F136" i="9" s="1"/>
  <c r="E136" i="9"/>
  <c r="H136" i="9"/>
  <c r="I136" i="9"/>
  <c r="A137" i="9"/>
  <c r="B137" i="9"/>
  <c r="C137" i="9"/>
  <c r="D137" i="9"/>
  <c r="E137" i="9"/>
  <c r="H137" i="9"/>
  <c r="I137" i="9"/>
  <c r="A138" i="9"/>
  <c r="B138" i="9"/>
  <c r="C138" i="9"/>
  <c r="D138" i="9"/>
  <c r="E138" i="9"/>
  <c r="H138" i="9"/>
  <c r="I138" i="9"/>
  <c r="A139" i="9"/>
  <c r="B139" i="9"/>
  <c r="C139" i="9"/>
  <c r="D139" i="9"/>
  <c r="G139" i="9" s="1"/>
  <c r="E139" i="9"/>
  <c r="H139" i="9"/>
  <c r="I139" i="9"/>
  <c r="A140" i="9"/>
  <c r="B140" i="9"/>
  <c r="C140" i="9"/>
  <c r="D140" i="9"/>
  <c r="F140" i="9" s="1"/>
  <c r="E140" i="9"/>
  <c r="H140" i="9"/>
  <c r="I140" i="9"/>
  <c r="A141" i="9"/>
  <c r="B141" i="9"/>
  <c r="C141" i="9"/>
  <c r="D141" i="9"/>
  <c r="G141" i="9" s="1"/>
  <c r="E141" i="9"/>
  <c r="H141" i="9"/>
  <c r="I141" i="9"/>
  <c r="A142" i="9"/>
  <c r="B142" i="9"/>
  <c r="C142" i="9"/>
  <c r="D142" i="9"/>
  <c r="F142" i="9" s="1"/>
  <c r="E142" i="9"/>
  <c r="H142" i="9"/>
  <c r="I142" i="9"/>
  <c r="A143" i="9"/>
  <c r="B143" i="9"/>
  <c r="C143" i="9"/>
  <c r="D143" i="9"/>
  <c r="F143" i="9" s="1"/>
  <c r="E143" i="9"/>
  <c r="H143" i="9"/>
  <c r="I143" i="9"/>
  <c r="A144" i="9"/>
  <c r="B144" i="9"/>
  <c r="C144" i="9"/>
  <c r="D144" i="9"/>
  <c r="F144" i="9" s="1"/>
  <c r="E144" i="9"/>
  <c r="H144" i="9"/>
  <c r="I144" i="9"/>
  <c r="A145" i="9"/>
  <c r="B145" i="9"/>
  <c r="C145" i="9"/>
  <c r="D145" i="9"/>
  <c r="F145" i="9" s="1"/>
  <c r="E145" i="9"/>
  <c r="H145" i="9"/>
  <c r="I145" i="9"/>
  <c r="A146" i="9"/>
  <c r="B146" i="9"/>
  <c r="C146" i="9"/>
  <c r="D146" i="9"/>
  <c r="F146" i="9" s="1"/>
  <c r="E146" i="9"/>
  <c r="H146" i="9"/>
  <c r="I146" i="9"/>
  <c r="A147" i="9"/>
  <c r="B147" i="9"/>
  <c r="C147" i="9"/>
  <c r="D147" i="9"/>
  <c r="G147" i="9" s="1"/>
  <c r="E147" i="9"/>
  <c r="H147" i="9"/>
  <c r="I147" i="9"/>
  <c r="A148" i="9"/>
  <c r="B148" i="9"/>
  <c r="C148" i="9"/>
  <c r="D148" i="9"/>
  <c r="G148" i="9" s="1"/>
  <c r="E148" i="9"/>
  <c r="H148" i="9"/>
  <c r="I148" i="9"/>
  <c r="A149" i="9"/>
  <c r="B149" i="9"/>
  <c r="C149" i="9"/>
  <c r="D149" i="9"/>
  <c r="G149" i="9" s="1"/>
  <c r="E149" i="9"/>
  <c r="H149" i="9"/>
  <c r="I149" i="9"/>
  <c r="A150" i="9"/>
  <c r="B150" i="9"/>
  <c r="C150" i="9"/>
  <c r="D150" i="9"/>
  <c r="G150" i="9" s="1"/>
  <c r="E150" i="9"/>
  <c r="H150" i="9"/>
  <c r="I150" i="9"/>
  <c r="A151" i="9"/>
  <c r="B151" i="9"/>
  <c r="C151" i="9"/>
  <c r="D151" i="9"/>
  <c r="F151" i="9" s="1"/>
  <c r="E151" i="9"/>
  <c r="H151" i="9"/>
  <c r="I151" i="9"/>
  <c r="A152" i="9"/>
  <c r="B152" i="9"/>
  <c r="C152" i="9"/>
  <c r="D152" i="9"/>
  <c r="F152" i="9" s="1"/>
  <c r="E152" i="9"/>
  <c r="H152" i="9"/>
  <c r="I152" i="9"/>
  <c r="A153" i="9"/>
  <c r="B153" i="9"/>
  <c r="C153" i="9"/>
  <c r="D153" i="9"/>
  <c r="F153" i="9" s="1"/>
  <c r="E153" i="9"/>
  <c r="H153" i="9"/>
  <c r="I153" i="9"/>
  <c r="A154" i="9"/>
  <c r="B154" i="9"/>
  <c r="C154" i="9"/>
  <c r="D154" i="9"/>
  <c r="G154" i="9" s="1"/>
  <c r="E154" i="9"/>
  <c r="H154" i="9"/>
  <c r="I154" i="9"/>
  <c r="A155" i="9"/>
  <c r="B155" i="9"/>
  <c r="C155" i="9"/>
  <c r="D155" i="9"/>
  <c r="G155" i="9" s="1"/>
  <c r="E155" i="9"/>
  <c r="H155" i="9"/>
  <c r="I155" i="9"/>
  <c r="A156" i="9"/>
  <c r="B156" i="9"/>
  <c r="C156" i="9"/>
  <c r="D156" i="9"/>
  <c r="G156" i="9" s="1"/>
  <c r="E156" i="9"/>
  <c r="H156" i="9"/>
  <c r="I156" i="9"/>
  <c r="A157" i="9"/>
  <c r="B157" i="9"/>
  <c r="C157" i="9"/>
  <c r="D157" i="9"/>
  <c r="F157" i="9" s="1"/>
  <c r="E157" i="9"/>
  <c r="H157" i="9"/>
  <c r="I157" i="9"/>
  <c r="A158" i="9"/>
  <c r="B158" i="9"/>
  <c r="C158" i="9"/>
  <c r="D158" i="9"/>
  <c r="G158" i="9" s="1"/>
  <c r="E158" i="9"/>
  <c r="H158" i="9"/>
  <c r="I158" i="9"/>
  <c r="A159" i="9"/>
  <c r="B159" i="9"/>
  <c r="C159" i="9"/>
  <c r="D159" i="9"/>
  <c r="F159" i="9" s="1"/>
  <c r="E159" i="9"/>
  <c r="H159" i="9"/>
  <c r="I159" i="9"/>
  <c r="A160" i="9"/>
  <c r="B160" i="9"/>
  <c r="C160" i="9"/>
  <c r="D160" i="9"/>
  <c r="F160" i="9" s="1"/>
  <c r="E160" i="9"/>
  <c r="H160" i="9"/>
  <c r="I160" i="9"/>
  <c r="A161" i="9"/>
  <c r="B161" i="9"/>
  <c r="C161" i="9"/>
  <c r="D161" i="9"/>
  <c r="F161" i="9" s="1"/>
  <c r="E161" i="9"/>
  <c r="H161" i="9"/>
  <c r="I161" i="9"/>
  <c r="A162" i="9"/>
  <c r="B162" i="9"/>
  <c r="C162" i="9"/>
  <c r="D162" i="9"/>
  <c r="G162" i="9" s="1"/>
  <c r="E162" i="9"/>
  <c r="H162" i="9"/>
  <c r="I162" i="9"/>
  <c r="A163" i="9"/>
  <c r="B163" i="9"/>
  <c r="C163" i="9"/>
  <c r="D163" i="9"/>
  <c r="G163" i="9" s="1"/>
  <c r="E163" i="9"/>
  <c r="H163" i="9"/>
  <c r="I163" i="9"/>
  <c r="A164" i="9"/>
  <c r="B164" i="9"/>
  <c r="C164" i="9"/>
  <c r="D164" i="9"/>
  <c r="G164" i="9" s="1"/>
  <c r="E164" i="9"/>
  <c r="H164" i="9"/>
  <c r="I164" i="9"/>
  <c r="A165" i="9"/>
  <c r="B165" i="9"/>
  <c r="C165" i="9"/>
  <c r="D165" i="9"/>
  <c r="F165" i="9" s="1"/>
  <c r="E165" i="9"/>
  <c r="H165" i="9"/>
  <c r="I165" i="9"/>
  <c r="A166" i="9"/>
  <c r="B166" i="9"/>
  <c r="C166" i="9"/>
  <c r="D166" i="9"/>
  <c r="G166" i="9" s="1"/>
  <c r="E166" i="9"/>
  <c r="H166" i="9"/>
  <c r="I166" i="9"/>
  <c r="A167" i="9"/>
  <c r="B167" i="9"/>
  <c r="C167" i="9"/>
  <c r="D167" i="9"/>
  <c r="F167" i="9" s="1"/>
  <c r="E167" i="9"/>
  <c r="H167" i="9"/>
  <c r="I167" i="9"/>
  <c r="A168" i="9"/>
  <c r="B168" i="9"/>
  <c r="C168" i="9"/>
  <c r="D168" i="9"/>
  <c r="F168" i="9" s="1"/>
  <c r="E168" i="9"/>
  <c r="H168" i="9"/>
  <c r="I168" i="9"/>
  <c r="A169" i="9"/>
  <c r="B169" i="9"/>
  <c r="C169" i="9"/>
  <c r="D169" i="9"/>
  <c r="F169" i="9" s="1"/>
  <c r="E169" i="9"/>
  <c r="H169" i="9"/>
  <c r="I169" i="9"/>
  <c r="A170" i="9"/>
  <c r="B170" i="9"/>
  <c r="C170" i="9"/>
  <c r="D170" i="9"/>
  <c r="F170" i="9" s="1"/>
  <c r="E170" i="9"/>
  <c r="H170" i="9"/>
  <c r="I170" i="9"/>
  <c r="A171" i="9"/>
  <c r="B171" i="9"/>
  <c r="C171" i="9"/>
  <c r="D171" i="9"/>
  <c r="F171" i="9" s="1"/>
  <c r="E171" i="9"/>
  <c r="H171" i="9"/>
  <c r="I171" i="9"/>
  <c r="A172" i="9"/>
  <c r="B172" i="9"/>
  <c r="C172" i="9"/>
  <c r="D172" i="9"/>
  <c r="E172" i="9"/>
  <c r="H172" i="9"/>
  <c r="I172" i="9"/>
  <c r="A173" i="9"/>
  <c r="B173" i="9"/>
  <c r="C173" i="9"/>
  <c r="D173" i="9"/>
  <c r="E173" i="9"/>
  <c r="H173" i="9"/>
  <c r="I173" i="9"/>
  <c r="A174" i="9"/>
  <c r="B174" i="9"/>
  <c r="C174" i="9"/>
  <c r="D174" i="9"/>
  <c r="G174" i="9" s="1"/>
  <c r="E174" i="9"/>
  <c r="H174" i="9"/>
  <c r="I174" i="9"/>
  <c r="A175" i="9"/>
  <c r="B175" i="9"/>
  <c r="C175" i="9"/>
  <c r="D175" i="9"/>
  <c r="G175" i="9" s="1"/>
  <c r="E175" i="9"/>
  <c r="H175" i="9"/>
  <c r="I175" i="9"/>
  <c r="A176" i="9"/>
  <c r="B176" i="9"/>
  <c r="C176" i="9"/>
  <c r="D176" i="9"/>
  <c r="E176" i="9"/>
  <c r="H176" i="9"/>
  <c r="I176" i="9"/>
  <c r="A177" i="9"/>
  <c r="B177" i="9"/>
  <c r="C177" i="9"/>
  <c r="D177" i="9"/>
  <c r="G177" i="9" s="1"/>
  <c r="E177" i="9"/>
  <c r="H177" i="9"/>
  <c r="I177" i="9"/>
  <c r="A178" i="9"/>
  <c r="B178" i="9"/>
  <c r="C178" i="9"/>
  <c r="D178" i="9"/>
  <c r="F178" i="9" s="1"/>
  <c r="E178" i="9"/>
  <c r="H178" i="9"/>
  <c r="I178" i="9"/>
  <c r="A179" i="9"/>
  <c r="B179" i="9"/>
  <c r="C179" i="9"/>
  <c r="D179" i="9"/>
  <c r="F179" i="9" s="1"/>
  <c r="E179" i="9"/>
  <c r="H179" i="9"/>
  <c r="I179" i="9"/>
  <c r="A180" i="9"/>
  <c r="B180" i="9"/>
  <c r="C180" i="9"/>
  <c r="D180" i="9"/>
  <c r="E180" i="9"/>
  <c r="H180" i="9"/>
  <c r="I180" i="9"/>
  <c r="A181" i="9"/>
  <c r="B181" i="9"/>
  <c r="C181" i="9"/>
  <c r="D181" i="9"/>
  <c r="E181" i="9"/>
  <c r="H181" i="9"/>
  <c r="I181" i="9"/>
  <c r="A182" i="9"/>
  <c r="B182" i="9"/>
  <c r="C182" i="9"/>
  <c r="D182" i="9"/>
  <c r="G182" i="9" s="1"/>
  <c r="E182" i="9"/>
  <c r="H182" i="9"/>
  <c r="I182" i="9"/>
  <c r="A183" i="9"/>
  <c r="B183" i="9"/>
  <c r="C183" i="9"/>
  <c r="D183" i="9"/>
  <c r="F183" i="9" s="1"/>
  <c r="E183" i="9"/>
  <c r="H183" i="9"/>
  <c r="I183" i="9"/>
  <c r="A184" i="9"/>
  <c r="B184" i="9"/>
  <c r="C184" i="9"/>
  <c r="D184" i="9"/>
  <c r="E184" i="9"/>
  <c r="H184" i="9"/>
  <c r="I184" i="9"/>
  <c r="A185" i="9"/>
  <c r="B185" i="9"/>
  <c r="C185" i="9"/>
  <c r="D185" i="9"/>
  <c r="F185" i="9" s="1"/>
  <c r="E185" i="9"/>
  <c r="H185" i="9"/>
  <c r="I185" i="9"/>
  <c r="A186" i="9"/>
  <c r="B186" i="9"/>
  <c r="C186" i="9"/>
  <c r="D186" i="9"/>
  <c r="F186" i="9" s="1"/>
  <c r="E186" i="9"/>
  <c r="H186" i="9"/>
  <c r="I186" i="9"/>
  <c r="A187" i="9"/>
  <c r="B187" i="9"/>
  <c r="C187" i="9"/>
  <c r="D187" i="9"/>
  <c r="E187" i="9"/>
  <c r="H187" i="9"/>
  <c r="I187" i="9"/>
  <c r="A188" i="9"/>
  <c r="B188" i="9"/>
  <c r="C188" i="9"/>
  <c r="D188" i="9"/>
  <c r="F188" i="9" s="1"/>
  <c r="E188" i="9"/>
  <c r="H188" i="9"/>
  <c r="I188" i="9"/>
  <c r="A189" i="9"/>
  <c r="B189" i="9"/>
  <c r="C189" i="9"/>
  <c r="D189" i="9"/>
  <c r="G189" i="9" s="1"/>
  <c r="E189" i="9"/>
  <c r="H189" i="9"/>
  <c r="I189" i="9"/>
  <c r="A190" i="9"/>
  <c r="B190" i="9"/>
  <c r="C190" i="9"/>
  <c r="D190" i="9"/>
  <c r="F190" i="9" s="1"/>
  <c r="E190" i="9"/>
  <c r="H190" i="9"/>
  <c r="I190" i="9"/>
  <c r="A191" i="9"/>
  <c r="B191" i="9"/>
  <c r="C191" i="9"/>
  <c r="D191" i="9"/>
  <c r="F191" i="9" s="1"/>
  <c r="E191" i="9"/>
  <c r="H191" i="9"/>
  <c r="I191" i="9"/>
  <c r="A192" i="9"/>
  <c r="B192" i="9"/>
  <c r="C192" i="9"/>
  <c r="D192" i="9"/>
  <c r="G192" i="9" s="1"/>
  <c r="E192" i="9"/>
  <c r="H192" i="9"/>
  <c r="I192" i="9"/>
  <c r="A193" i="9"/>
  <c r="B193" i="9"/>
  <c r="C193" i="9"/>
  <c r="D193" i="9"/>
  <c r="G193" i="9" s="1"/>
  <c r="E193" i="9"/>
  <c r="H193" i="9"/>
  <c r="I193" i="9"/>
  <c r="A194" i="9"/>
  <c r="B194" i="9"/>
  <c r="C194" i="9"/>
  <c r="D194" i="9"/>
  <c r="G194" i="9" s="1"/>
  <c r="E194" i="9"/>
  <c r="H194" i="9"/>
  <c r="I194" i="9"/>
  <c r="A195" i="9"/>
  <c r="B195" i="9"/>
  <c r="C195" i="9"/>
  <c r="D195" i="9"/>
  <c r="F195" i="9" s="1"/>
  <c r="E195" i="9"/>
  <c r="H195" i="9"/>
  <c r="I195" i="9"/>
  <c r="A196" i="9"/>
  <c r="B196" i="9"/>
  <c r="C196" i="9"/>
  <c r="D196" i="9"/>
  <c r="G196" i="9" s="1"/>
  <c r="E196" i="9"/>
  <c r="H196" i="9"/>
  <c r="I196" i="9"/>
  <c r="A197" i="9"/>
  <c r="B197" i="9"/>
  <c r="C197" i="9"/>
  <c r="D197" i="9"/>
  <c r="F197" i="9" s="1"/>
  <c r="E197" i="9"/>
  <c r="H197" i="9"/>
  <c r="I197" i="9"/>
  <c r="A198" i="9"/>
  <c r="B198" i="9"/>
  <c r="C198" i="9"/>
  <c r="D198" i="9"/>
  <c r="G198" i="9" s="1"/>
  <c r="E198" i="9"/>
  <c r="H198" i="9"/>
  <c r="I198" i="9"/>
  <c r="A199" i="9"/>
  <c r="B199" i="9"/>
  <c r="C199" i="9"/>
  <c r="D199" i="9"/>
  <c r="E199" i="9"/>
  <c r="H199" i="9"/>
  <c r="I199" i="9"/>
  <c r="A200" i="9"/>
  <c r="B200" i="9"/>
  <c r="C200" i="9"/>
  <c r="D200" i="9"/>
  <c r="E200" i="9"/>
  <c r="H200" i="9"/>
  <c r="I200" i="9"/>
  <c r="A201" i="9"/>
  <c r="B201" i="9"/>
  <c r="C201" i="9"/>
  <c r="D201" i="9"/>
  <c r="F201" i="9" s="1"/>
  <c r="E201" i="9"/>
  <c r="H201" i="9"/>
  <c r="I201" i="9"/>
  <c r="A202" i="9"/>
  <c r="B202" i="9"/>
  <c r="C202" i="9"/>
  <c r="D202" i="9"/>
  <c r="F202" i="9" s="1"/>
  <c r="E202" i="9"/>
  <c r="H202" i="9"/>
  <c r="I202" i="9"/>
  <c r="A203" i="9"/>
  <c r="B203" i="9"/>
  <c r="C203" i="9"/>
  <c r="D203" i="9"/>
  <c r="F203" i="9" s="1"/>
  <c r="E203" i="9"/>
  <c r="H203" i="9"/>
  <c r="I203" i="9"/>
  <c r="A204" i="9"/>
  <c r="B204" i="9"/>
  <c r="C204" i="9"/>
  <c r="D204" i="9"/>
  <c r="E204" i="9"/>
  <c r="H204" i="9"/>
  <c r="I204" i="9"/>
  <c r="A205" i="9"/>
  <c r="B205" i="9"/>
  <c r="C205" i="9"/>
  <c r="D205" i="9"/>
  <c r="G205" i="9" s="1"/>
  <c r="E205" i="9"/>
  <c r="H205" i="9"/>
  <c r="I205" i="9"/>
  <c r="A206" i="9"/>
  <c r="B206" i="9"/>
  <c r="C206" i="9"/>
  <c r="D206" i="9"/>
  <c r="G206" i="9" s="1"/>
  <c r="E206" i="9"/>
  <c r="H206" i="9"/>
  <c r="I206" i="9"/>
  <c r="A207" i="9"/>
  <c r="B207" i="9"/>
  <c r="C207" i="9"/>
  <c r="D207" i="9"/>
  <c r="G207" i="9" s="1"/>
  <c r="E207" i="9"/>
  <c r="H207" i="9"/>
  <c r="I207" i="9"/>
  <c r="A208" i="9"/>
  <c r="B208" i="9"/>
  <c r="C208" i="9"/>
  <c r="D208" i="9"/>
  <c r="E208" i="9"/>
  <c r="H208" i="9"/>
  <c r="I208" i="9"/>
  <c r="A209" i="9"/>
  <c r="B209" i="9"/>
  <c r="C209" i="9"/>
  <c r="D209" i="9"/>
  <c r="F209" i="9" s="1"/>
  <c r="E209" i="9"/>
  <c r="H209" i="9"/>
  <c r="I209" i="9"/>
  <c r="A210" i="9"/>
  <c r="B210" i="9"/>
  <c r="C210" i="9"/>
  <c r="D210" i="9"/>
  <c r="G210" i="9" s="1"/>
  <c r="E210" i="9"/>
  <c r="H210" i="9"/>
  <c r="I210" i="9"/>
  <c r="A211" i="9"/>
  <c r="B211" i="9"/>
  <c r="C211" i="9"/>
  <c r="D211" i="9"/>
  <c r="G211" i="9" s="1"/>
  <c r="E211" i="9"/>
  <c r="H211" i="9"/>
  <c r="I211" i="9"/>
  <c r="A212" i="9"/>
  <c r="B212" i="9"/>
  <c r="C212" i="9"/>
  <c r="D212" i="9"/>
  <c r="E212" i="9"/>
  <c r="H212" i="9"/>
  <c r="I212" i="9"/>
  <c r="A213" i="9"/>
  <c r="B213" i="9"/>
  <c r="C213" i="9"/>
  <c r="D213" i="9"/>
  <c r="F213" i="9" s="1"/>
  <c r="E213" i="9"/>
  <c r="H213" i="9"/>
  <c r="I213" i="9"/>
  <c r="A214" i="9"/>
  <c r="B214" i="9"/>
  <c r="C214" i="9"/>
  <c r="D214" i="9"/>
  <c r="F214" i="9" s="1"/>
  <c r="E214" i="9"/>
  <c r="H214" i="9"/>
  <c r="I214" i="9"/>
  <c r="A215" i="9"/>
  <c r="B215" i="9"/>
  <c r="C215" i="9"/>
  <c r="D215" i="9"/>
  <c r="G215" i="9" s="1"/>
  <c r="E215" i="9"/>
  <c r="H215" i="9"/>
  <c r="I215" i="9"/>
  <c r="A216" i="9"/>
  <c r="B216" i="9"/>
  <c r="C216" i="9"/>
  <c r="D216" i="9"/>
  <c r="E216" i="9"/>
  <c r="H216" i="9"/>
  <c r="I216" i="9"/>
  <c r="A217" i="9"/>
  <c r="B217" i="9"/>
  <c r="C217" i="9"/>
  <c r="D217" i="9"/>
  <c r="F217" i="9" s="1"/>
  <c r="E217" i="9"/>
  <c r="H217" i="9"/>
  <c r="I217" i="9"/>
  <c r="A218" i="9"/>
  <c r="B218" i="9"/>
  <c r="C218" i="9"/>
  <c r="D218" i="9"/>
  <c r="F218" i="9" s="1"/>
  <c r="E218" i="9"/>
  <c r="H218" i="9"/>
  <c r="I218" i="9"/>
  <c r="A219" i="9"/>
  <c r="B219" i="9"/>
  <c r="C219" i="9"/>
  <c r="D219" i="9"/>
  <c r="E219" i="9"/>
  <c r="H219" i="9"/>
  <c r="I219" i="9"/>
  <c r="A220" i="9"/>
  <c r="B220" i="9"/>
  <c r="C220" i="9"/>
  <c r="D220" i="9"/>
  <c r="E220" i="9"/>
  <c r="H220" i="9"/>
  <c r="I220" i="9"/>
  <c r="A221" i="9"/>
  <c r="B221" i="9"/>
  <c r="C221" i="9"/>
  <c r="D221" i="9"/>
  <c r="E221" i="9"/>
  <c r="H221" i="9"/>
  <c r="I221" i="9"/>
  <c r="A222" i="9"/>
  <c r="B222" i="9"/>
  <c r="C222" i="9"/>
  <c r="D222" i="9"/>
  <c r="G222" i="9" s="1"/>
  <c r="E222" i="9"/>
  <c r="H222" i="9"/>
  <c r="I222" i="9"/>
  <c r="A223" i="9"/>
  <c r="B223" i="9"/>
  <c r="C223" i="9"/>
  <c r="D223" i="9"/>
  <c r="G223" i="9" s="1"/>
  <c r="E223" i="9"/>
  <c r="H223" i="9"/>
  <c r="I223" i="9"/>
  <c r="A224" i="9"/>
  <c r="B224" i="9"/>
  <c r="C224" i="9"/>
  <c r="D224" i="9"/>
  <c r="E224" i="9"/>
  <c r="H224" i="9"/>
  <c r="I224" i="9"/>
  <c r="A225" i="9"/>
  <c r="B225" i="9"/>
  <c r="C225" i="9"/>
  <c r="D225" i="9"/>
  <c r="G225" i="9" s="1"/>
  <c r="E225" i="9"/>
  <c r="H225" i="9"/>
  <c r="I225" i="9"/>
  <c r="A226" i="9"/>
  <c r="B226" i="9"/>
  <c r="C226" i="9"/>
  <c r="D226" i="9"/>
  <c r="E226" i="9"/>
  <c r="H226" i="9"/>
  <c r="I226" i="9"/>
  <c r="A227" i="9"/>
  <c r="B227" i="9"/>
  <c r="C227" i="9"/>
  <c r="D227" i="9"/>
  <c r="F227" i="9" s="1"/>
  <c r="E227" i="9"/>
  <c r="H227" i="9"/>
  <c r="I227" i="9"/>
  <c r="A228" i="9"/>
  <c r="B228" i="9"/>
  <c r="C228" i="9"/>
  <c r="D228" i="9"/>
  <c r="E228" i="9"/>
  <c r="H228" i="9"/>
  <c r="I228" i="9"/>
  <c r="A229" i="9"/>
  <c r="B229" i="9"/>
  <c r="C229" i="9"/>
  <c r="D229" i="9"/>
  <c r="F229" i="9" s="1"/>
  <c r="E229" i="9"/>
  <c r="H229" i="9"/>
  <c r="I229" i="9"/>
  <c r="A230" i="9"/>
  <c r="B230" i="9"/>
  <c r="C230" i="9"/>
  <c r="D230" i="9"/>
  <c r="G230" i="9" s="1"/>
  <c r="E230" i="9"/>
  <c r="H230" i="9"/>
  <c r="I230" i="9"/>
  <c r="A231" i="9"/>
  <c r="B231" i="9"/>
  <c r="C231" i="9"/>
  <c r="D231" i="9"/>
  <c r="G231" i="9" s="1"/>
  <c r="E231" i="9"/>
  <c r="H231" i="9"/>
  <c r="I231" i="9"/>
  <c r="A232" i="9"/>
  <c r="B232" i="9"/>
  <c r="C232" i="9"/>
  <c r="D232" i="9"/>
  <c r="G232" i="9" s="1"/>
  <c r="E232" i="9"/>
  <c r="H232" i="9"/>
  <c r="I232" i="9"/>
  <c r="A233" i="9"/>
  <c r="B233" i="9"/>
  <c r="C233" i="9"/>
  <c r="D233" i="9"/>
  <c r="F233" i="9" s="1"/>
  <c r="E233" i="9"/>
  <c r="H233" i="9"/>
  <c r="I233" i="9"/>
  <c r="A234" i="9"/>
  <c r="B234" i="9"/>
  <c r="C234" i="9"/>
  <c r="D234" i="9"/>
  <c r="E234" i="9"/>
  <c r="H234" i="9"/>
  <c r="I234" i="9"/>
  <c r="A235" i="9"/>
  <c r="B235" i="9"/>
  <c r="C235" i="9"/>
  <c r="D235" i="9"/>
  <c r="F235" i="9" s="1"/>
  <c r="E235" i="9"/>
  <c r="H235" i="9"/>
  <c r="I235" i="9"/>
  <c r="A236" i="9"/>
  <c r="B236" i="9"/>
  <c r="C236" i="9"/>
  <c r="D236" i="9"/>
  <c r="E236" i="9"/>
  <c r="H236" i="9"/>
  <c r="I236" i="9"/>
  <c r="A237" i="9"/>
  <c r="B237" i="9"/>
  <c r="C237" i="9"/>
  <c r="D237" i="9"/>
  <c r="G237" i="9" s="1"/>
  <c r="E237" i="9"/>
  <c r="H237" i="9"/>
  <c r="I237" i="9"/>
  <c r="A238" i="9"/>
  <c r="B238" i="9"/>
  <c r="C238" i="9"/>
  <c r="D238" i="9"/>
  <c r="G238" i="9" s="1"/>
  <c r="E238" i="9"/>
  <c r="H238" i="9"/>
  <c r="I238" i="9"/>
  <c r="A239" i="9"/>
  <c r="B239" i="9"/>
  <c r="C239" i="9"/>
  <c r="D239" i="9"/>
  <c r="E239" i="9"/>
  <c r="H239" i="9"/>
  <c r="I239" i="9"/>
  <c r="A6" i="7"/>
  <c r="A4" i="9" s="1"/>
  <c r="H240" i="9"/>
  <c r="H241" i="9"/>
  <c r="H242" i="9"/>
  <c r="H243" i="9"/>
  <c r="H244" i="9"/>
  <c r="H245" i="9"/>
  <c r="H246" i="9"/>
  <c r="H247" i="9"/>
  <c r="H248" i="9"/>
  <c r="H249" i="9"/>
  <c r="H250" i="9"/>
  <c r="H251" i="9"/>
  <c r="H252" i="9"/>
  <c r="H253" i="9"/>
  <c r="H254" i="9"/>
  <c r="H255" i="9"/>
  <c r="H256" i="9"/>
  <c r="H257" i="9"/>
  <c r="H258" i="9"/>
  <c r="H259" i="9"/>
  <c r="H260" i="9"/>
  <c r="H261" i="9"/>
  <c r="H262" i="9"/>
  <c r="H263" i="9"/>
  <c r="H264" i="9"/>
  <c r="H265" i="9"/>
  <c r="H266" i="9"/>
  <c r="H267" i="9"/>
  <c r="H268" i="9"/>
  <c r="H269" i="9"/>
  <c r="H270" i="9"/>
  <c r="H271" i="9"/>
  <c r="H272" i="9"/>
  <c r="H273" i="9"/>
  <c r="H274" i="9"/>
  <c r="H275" i="9"/>
  <c r="H276" i="9"/>
  <c r="H277" i="9"/>
  <c r="H278" i="9"/>
  <c r="H279" i="9"/>
  <c r="H280" i="9"/>
  <c r="H281" i="9"/>
  <c r="H282" i="9"/>
  <c r="H283" i="9"/>
  <c r="H284" i="9"/>
  <c r="H285" i="9"/>
  <c r="H286" i="9"/>
  <c r="H287" i="9"/>
  <c r="H288" i="9"/>
  <c r="H289" i="9"/>
  <c r="H290" i="9"/>
  <c r="H291" i="9"/>
  <c r="H292" i="9"/>
  <c r="H293" i="9"/>
  <c r="H294" i="9"/>
  <c r="H295" i="9"/>
  <c r="H296" i="9"/>
  <c r="H297" i="9"/>
  <c r="H298" i="9"/>
  <c r="H299" i="9"/>
  <c r="H300" i="9"/>
  <c r="H301" i="9"/>
  <c r="H302" i="9"/>
  <c r="H303" i="9"/>
  <c r="H304" i="9"/>
  <c r="H305" i="9"/>
  <c r="H306" i="9"/>
  <c r="H307" i="9"/>
  <c r="H308" i="9"/>
  <c r="H309" i="9"/>
  <c r="H310" i="9"/>
  <c r="H311" i="9"/>
  <c r="H312" i="9"/>
  <c r="H313" i="9"/>
  <c r="H314" i="9"/>
  <c r="H315" i="9"/>
  <c r="H316" i="9"/>
  <c r="H317" i="9"/>
  <c r="H318" i="9"/>
  <c r="H319" i="9"/>
  <c r="H320" i="9"/>
  <c r="H321" i="9"/>
  <c r="H322" i="9"/>
  <c r="H323" i="9"/>
  <c r="H324" i="9"/>
  <c r="H325" i="9"/>
  <c r="H326" i="9"/>
  <c r="H327" i="9"/>
  <c r="H328" i="9"/>
  <c r="H329" i="9"/>
  <c r="H330" i="9"/>
  <c r="H331" i="9"/>
  <c r="H332" i="9"/>
  <c r="H333" i="9"/>
  <c r="H334" i="9"/>
  <c r="H335" i="9"/>
  <c r="H336" i="9"/>
  <c r="H337" i="9"/>
  <c r="H338" i="9"/>
  <c r="H339" i="9"/>
  <c r="H340" i="9"/>
  <c r="H341" i="9"/>
  <c r="H342" i="9"/>
  <c r="H343" i="9"/>
  <c r="H344" i="9"/>
  <c r="H345" i="9"/>
  <c r="H346" i="9"/>
  <c r="H347" i="9"/>
  <c r="H348" i="9"/>
  <c r="H349" i="9"/>
  <c r="H350" i="9"/>
  <c r="H351" i="9"/>
  <c r="H352" i="9"/>
  <c r="H353" i="9"/>
  <c r="H354" i="9"/>
  <c r="H355" i="9"/>
  <c r="H356" i="9"/>
  <c r="H357" i="9"/>
  <c r="H358" i="9"/>
  <c r="H359" i="9"/>
  <c r="H360" i="9"/>
  <c r="H361" i="9"/>
  <c r="H362" i="9"/>
  <c r="H363" i="9"/>
  <c r="H364" i="9"/>
  <c r="H365" i="9"/>
  <c r="H366" i="9"/>
  <c r="H367" i="9"/>
  <c r="H368" i="9"/>
  <c r="H369" i="9"/>
  <c r="H370" i="9"/>
  <c r="H371" i="9"/>
  <c r="H372" i="9"/>
  <c r="H373" i="9"/>
  <c r="H374" i="9"/>
  <c r="H375" i="9"/>
  <c r="H376" i="9"/>
  <c r="H377" i="9"/>
  <c r="H378" i="9"/>
  <c r="H379" i="9"/>
  <c r="H380" i="9"/>
  <c r="H381" i="9"/>
  <c r="H382" i="9"/>
  <c r="H383" i="9"/>
  <c r="H384" i="9"/>
  <c r="H385" i="9"/>
  <c r="H386" i="9"/>
  <c r="H387" i="9"/>
  <c r="H388" i="9"/>
  <c r="H389" i="9"/>
  <c r="H390" i="9"/>
  <c r="H391" i="9"/>
  <c r="H392" i="9"/>
  <c r="H393" i="9"/>
  <c r="H394" i="9"/>
  <c r="H395" i="9"/>
  <c r="H396" i="9"/>
  <c r="H397" i="9"/>
  <c r="H398" i="9"/>
  <c r="H399" i="9"/>
  <c r="H400" i="9"/>
  <c r="H401" i="9"/>
  <c r="H402" i="9"/>
  <c r="H403" i="9"/>
  <c r="H404" i="9"/>
  <c r="H405" i="9"/>
  <c r="H406" i="9"/>
  <c r="H407" i="9"/>
  <c r="H408" i="9"/>
  <c r="H409" i="9"/>
  <c r="H410" i="9"/>
  <c r="H411" i="9"/>
  <c r="H412" i="9"/>
  <c r="H413" i="9"/>
  <c r="H414" i="9"/>
  <c r="H415" i="9"/>
  <c r="H416" i="9"/>
  <c r="H417" i="9"/>
  <c r="H418" i="9"/>
  <c r="H419" i="9"/>
  <c r="H420" i="9"/>
  <c r="H421" i="9"/>
  <c r="H422" i="9"/>
  <c r="H423" i="9"/>
  <c r="H424" i="9"/>
  <c r="H425" i="9"/>
  <c r="H426" i="9"/>
  <c r="H427" i="9"/>
  <c r="H428" i="9"/>
  <c r="H429" i="9"/>
  <c r="H430" i="9"/>
  <c r="H431" i="9"/>
  <c r="H432" i="9"/>
  <c r="H433" i="9"/>
  <c r="H434" i="9"/>
  <c r="H435" i="9"/>
  <c r="H436" i="9"/>
  <c r="H437" i="9"/>
  <c r="H438" i="9"/>
  <c r="H439" i="9"/>
  <c r="H440" i="9"/>
  <c r="H441" i="9"/>
  <c r="H442" i="9"/>
  <c r="H443" i="9"/>
  <c r="H444" i="9"/>
  <c r="H445" i="9"/>
  <c r="H446" i="9"/>
  <c r="H447" i="9"/>
  <c r="H448" i="9"/>
  <c r="H449" i="9"/>
  <c r="H450" i="9"/>
  <c r="H451" i="9"/>
  <c r="H452" i="9"/>
  <c r="H4" i="9"/>
  <c r="B240" i="9"/>
  <c r="C240" i="9"/>
  <c r="D240" i="9"/>
  <c r="G240" i="9" s="1"/>
  <c r="E240" i="9"/>
  <c r="I240" i="9"/>
  <c r="B241" i="9"/>
  <c r="C241" i="9"/>
  <c r="D241" i="9"/>
  <c r="F241" i="9" s="1"/>
  <c r="E241" i="9"/>
  <c r="I241" i="9"/>
  <c r="B242" i="9"/>
  <c r="C242" i="9"/>
  <c r="D242" i="9"/>
  <c r="F242" i="9" s="1"/>
  <c r="E242" i="9"/>
  <c r="I242" i="9"/>
  <c r="B243" i="9"/>
  <c r="C243" i="9"/>
  <c r="D243" i="9"/>
  <c r="F243" i="9" s="1"/>
  <c r="E243" i="9"/>
  <c r="I243" i="9"/>
  <c r="B244" i="9"/>
  <c r="C244" i="9"/>
  <c r="D244" i="9"/>
  <c r="F244" i="9" s="1"/>
  <c r="E244" i="9"/>
  <c r="I244" i="9"/>
  <c r="B245" i="9"/>
  <c r="C245" i="9"/>
  <c r="D245" i="9"/>
  <c r="G245" i="9" s="1"/>
  <c r="E245" i="9"/>
  <c r="I245" i="9"/>
  <c r="B246" i="9"/>
  <c r="C246" i="9"/>
  <c r="D246" i="9"/>
  <c r="F246" i="9" s="1"/>
  <c r="E246" i="9"/>
  <c r="I246" i="9"/>
  <c r="B247" i="9"/>
  <c r="C247" i="9"/>
  <c r="D247" i="9"/>
  <c r="G247" i="9" s="1"/>
  <c r="E247" i="9"/>
  <c r="I247" i="9"/>
  <c r="B248" i="9"/>
  <c r="C248" i="9"/>
  <c r="D248" i="9"/>
  <c r="E248" i="9"/>
  <c r="I248" i="9"/>
  <c r="B249" i="9"/>
  <c r="C249" i="9"/>
  <c r="D249" i="9"/>
  <c r="G249" i="9" s="1"/>
  <c r="E249" i="9"/>
  <c r="I249" i="9"/>
  <c r="B250" i="9"/>
  <c r="C250" i="9"/>
  <c r="D250" i="9"/>
  <c r="F250" i="9" s="1"/>
  <c r="E250" i="9"/>
  <c r="I250" i="9"/>
  <c r="B251" i="9"/>
  <c r="C251" i="9"/>
  <c r="D251" i="9"/>
  <c r="F251" i="9" s="1"/>
  <c r="E251" i="9"/>
  <c r="I251" i="9"/>
  <c r="B252" i="9"/>
  <c r="C252" i="9"/>
  <c r="D252" i="9"/>
  <c r="G252" i="9" s="1"/>
  <c r="E252" i="9"/>
  <c r="I252" i="9"/>
  <c r="B253" i="9"/>
  <c r="C253" i="9"/>
  <c r="D253" i="9"/>
  <c r="E253" i="9"/>
  <c r="I253" i="9"/>
  <c r="B254" i="9"/>
  <c r="C254" i="9"/>
  <c r="D254" i="9"/>
  <c r="F254" i="9" s="1"/>
  <c r="E254" i="9"/>
  <c r="I254" i="9"/>
  <c r="B255" i="9"/>
  <c r="C255" i="9"/>
  <c r="D255" i="9"/>
  <c r="F255" i="9" s="1"/>
  <c r="E255" i="9"/>
  <c r="I255" i="9"/>
  <c r="B256" i="9"/>
  <c r="C256" i="9"/>
  <c r="D256" i="9"/>
  <c r="F256" i="9" s="1"/>
  <c r="E256" i="9"/>
  <c r="I256" i="9"/>
  <c r="B257" i="9"/>
  <c r="C257" i="9"/>
  <c r="D257" i="9"/>
  <c r="G257" i="9" s="1"/>
  <c r="E257" i="9"/>
  <c r="I257" i="9"/>
  <c r="B258" i="9"/>
  <c r="C258" i="9"/>
  <c r="D258" i="9"/>
  <c r="E258" i="9"/>
  <c r="I258" i="9"/>
  <c r="B259" i="9"/>
  <c r="C259" i="9"/>
  <c r="D259" i="9"/>
  <c r="G259" i="9" s="1"/>
  <c r="E259" i="9"/>
  <c r="I259" i="9"/>
  <c r="B260" i="9"/>
  <c r="C260" i="9"/>
  <c r="D260" i="9"/>
  <c r="F260" i="9" s="1"/>
  <c r="E260" i="9"/>
  <c r="I260" i="9"/>
  <c r="B261" i="9"/>
  <c r="C261" i="9"/>
  <c r="D261" i="9"/>
  <c r="F261" i="9" s="1"/>
  <c r="E261" i="9"/>
  <c r="I261" i="9"/>
  <c r="B262" i="9"/>
  <c r="C262" i="9"/>
  <c r="D262" i="9"/>
  <c r="F262" i="9" s="1"/>
  <c r="E262" i="9"/>
  <c r="I262" i="9"/>
  <c r="B263" i="9"/>
  <c r="C263" i="9"/>
  <c r="D263" i="9"/>
  <c r="G263" i="9" s="1"/>
  <c r="E263" i="9"/>
  <c r="I263" i="9"/>
  <c r="B264" i="9"/>
  <c r="C264" i="9"/>
  <c r="D264" i="9"/>
  <c r="E264" i="9"/>
  <c r="I264" i="9"/>
  <c r="B265" i="9"/>
  <c r="C265" i="9"/>
  <c r="D265" i="9"/>
  <c r="G265" i="9" s="1"/>
  <c r="E265" i="9"/>
  <c r="I265" i="9"/>
  <c r="B266" i="9"/>
  <c r="C266" i="9"/>
  <c r="D266" i="9"/>
  <c r="F266" i="9" s="1"/>
  <c r="E266" i="9"/>
  <c r="I266" i="9"/>
  <c r="B267" i="9"/>
  <c r="C267" i="9"/>
  <c r="D267" i="9"/>
  <c r="G267" i="9" s="1"/>
  <c r="E267" i="9"/>
  <c r="I267" i="9"/>
  <c r="B268" i="9"/>
  <c r="C268" i="9"/>
  <c r="D268" i="9"/>
  <c r="G268" i="9" s="1"/>
  <c r="E268" i="9"/>
  <c r="I268" i="9"/>
  <c r="B269" i="9"/>
  <c r="C269" i="9"/>
  <c r="D269" i="9"/>
  <c r="E269" i="9"/>
  <c r="I269" i="9"/>
  <c r="B270" i="9"/>
  <c r="C270" i="9"/>
  <c r="D270" i="9"/>
  <c r="F270" i="9" s="1"/>
  <c r="E270" i="9"/>
  <c r="I270" i="9"/>
  <c r="B271" i="9"/>
  <c r="C271" i="9"/>
  <c r="D271" i="9"/>
  <c r="F271" i="9" s="1"/>
  <c r="E271" i="9"/>
  <c r="I271" i="9"/>
  <c r="B272" i="9"/>
  <c r="C272" i="9"/>
  <c r="D272" i="9"/>
  <c r="G272" i="9" s="1"/>
  <c r="E272" i="9"/>
  <c r="I272" i="9"/>
  <c r="B273" i="9"/>
  <c r="C273" i="9"/>
  <c r="D273" i="9"/>
  <c r="G273" i="9" s="1"/>
  <c r="E273" i="9"/>
  <c r="I273" i="9"/>
  <c r="B274" i="9"/>
  <c r="C274" i="9"/>
  <c r="D274" i="9"/>
  <c r="G274" i="9" s="1"/>
  <c r="E274" i="9"/>
  <c r="I274" i="9"/>
  <c r="B275" i="9"/>
  <c r="C275" i="9"/>
  <c r="D275" i="9"/>
  <c r="E275" i="9"/>
  <c r="I275" i="9"/>
  <c r="B276" i="9"/>
  <c r="C276" i="9"/>
  <c r="D276" i="9"/>
  <c r="G276" i="9" s="1"/>
  <c r="E276" i="9"/>
  <c r="I276" i="9"/>
  <c r="B277" i="9"/>
  <c r="C277" i="9"/>
  <c r="D277" i="9"/>
  <c r="E277" i="9"/>
  <c r="I277" i="9"/>
  <c r="B278" i="9"/>
  <c r="C278" i="9"/>
  <c r="D278" i="9"/>
  <c r="F278" i="9" s="1"/>
  <c r="E278" i="9"/>
  <c r="I278" i="9"/>
  <c r="B279" i="9"/>
  <c r="C279" i="9"/>
  <c r="D279" i="9"/>
  <c r="G279" i="9" s="1"/>
  <c r="E279" i="9"/>
  <c r="I279" i="9"/>
  <c r="B280" i="9"/>
  <c r="C280" i="9"/>
  <c r="D280" i="9"/>
  <c r="G280" i="9" s="1"/>
  <c r="E280" i="9"/>
  <c r="I280" i="9"/>
  <c r="B281" i="9"/>
  <c r="C281" i="9"/>
  <c r="D281" i="9"/>
  <c r="G281" i="9" s="1"/>
  <c r="E281" i="9"/>
  <c r="I281" i="9"/>
  <c r="B282" i="9"/>
  <c r="C282" i="9"/>
  <c r="D282" i="9"/>
  <c r="G282" i="9" s="1"/>
  <c r="E282" i="9"/>
  <c r="I282" i="9"/>
  <c r="B283" i="9"/>
  <c r="C283" i="9"/>
  <c r="D283" i="9"/>
  <c r="F283" i="9" s="1"/>
  <c r="E283" i="9"/>
  <c r="I283" i="9"/>
  <c r="B284" i="9"/>
  <c r="C284" i="9"/>
  <c r="D284" i="9"/>
  <c r="G284" i="9" s="1"/>
  <c r="E284" i="9"/>
  <c r="I284" i="9"/>
  <c r="B285" i="9"/>
  <c r="C285" i="9"/>
  <c r="D285" i="9"/>
  <c r="G285" i="9" s="1"/>
  <c r="E285" i="9"/>
  <c r="I285" i="9"/>
  <c r="B286" i="9"/>
  <c r="C286" i="9"/>
  <c r="D286" i="9"/>
  <c r="E286" i="9"/>
  <c r="I286" i="9"/>
  <c r="B287" i="9"/>
  <c r="C287" i="9"/>
  <c r="D287" i="9"/>
  <c r="G287" i="9" s="1"/>
  <c r="E287" i="9"/>
  <c r="I287" i="9"/>
  <c r="B288" i="9"/>
  <c r="C288" i="9"/>
  <c r="D288" i="9"/>
  <c r="G288" i="9" s="1"/>
  <c r="E288" i="9"/>
  <c r="I288" i="9"/>
  <c r="B289" i="9"/>
  <c r="C289" i="9"/>
  <c r="D289" i="9"/>
  <c r="G289" i="9" s="1"/>
  <c r="E289" i="9"/>
  <c r="I289" i="9"/>
  <c r="B290" i="9"/>
  <c r="C290" i="9"/>
  <c r="D290" i="9"/>
  <c r="E290" i="9"/>
  <c r="I290" i="9"/>
  <c r="B291" i="9"/>
  <c r="C291" i="9"/>
  <c r="D291" i="9"/>
  <c r="F291" i="9" s="1"/>
  <c r="E291" i="9"/>
  <c r="I291" i="9"/>
  <c r="B292" i="9"/>
  <c r="C292" i="9"/>
  <c r="D292" i="9"/>
  <c r="F292" i="9" s="1"/>
  <c r="E292" i="9"/>
  <c r="I292" i="9"/>
  <c r="B293" i="9"/>
  <c r="C293" i="9"/>
  <c r="D293" i="9"/>
  <c r="G293" i="9" s="1"/>
  <c r="E293" i="9"/>
  <c r="I293" i="9"/>
  <c r="B294" i="9"/>
  <c r="C294" i="9"/>
  <c r="D294" i="9"/>
  <c r="E294" i="9"/>
  <c r="I294" i="9"/>
  <c r="B295" i="9"/>
  <c r="C295" i="9"/>
  <c r="D295" i="9"/>
  <c r="G295" i="9" s="1"/>
  <c r="E295" i="9"/>
  <c r="I295" i="9"/>
  <c r="B296" i="9"/>
  <c r="C296" i="9"/>
  <c r="D296" i="9"/>
  <c r="G296" i="9" s="1"/>
  <c r="E296" i="9"/>
  <c r="I296" i="9"/>
  <c r="B297" i="9"/>
  <c r="C297" i="9"/>
  <c r="D297" i="9"/>
  <c r="F297" i="9" s="1"/>
  <c r="E297" i="9"/>
  <c r="I297" i="9"/>
  <c r="B298" i="9"/>
  <c r="C298" i="9"/>
  <c r="D298" i="9"/>
  <c r="G298" i="9" s="1"/>
  <c r="E298" i="9"/>
  <c r="I298" i="9"/>
  <c r="B299" i="9"/>
  <c r="C299" i="9"/>
  <c r="D299" i="9"/>
  <c r="F299" i="9" s="1"/>
  <c r="E299" i="9"/>
  <c r="I299" i="9"/>
  <c r="B300" i="9"/>
  <c r="C300" i="9"/>
  <c r="D300" i="9"/>
  <c r="F300" i="9" s="1"/>
  <c r="E300" i="9"/>
  <c r="I300" i="9"/>
  <c r="B301" i="9"/>
  <c r="C301" i="9"/>
  <c r="D301" i="9"/>
  <c r="G301" i="9" s="1"/>
  <c r="E301" i="9"/>
  <c r="I301" i="9"/>
  <c r="B302" i="9"/>
  <c r="C302" i="9"/>
  <c r="D302" i="9"/>
  <c r="F302" i="9" s="1"/>
  <c r="E302" i="9"/>
  <c r="I302" i="9"/>
  <c r="B303" i="9"/>
  <c r="C303" i="9"/>
  <c r="D303" i="9"/>
  <c r="F303" i="9" s="1"/>
  <c r="E303" i="9"/>
  <c r="I303" i="9"/>
  <c r="B304" i="9"/>
  <c r="C304" i="9"/>
  <c r="D304" i="9"/>
  <c r="G304" i="9" s="1"/>
  <c r="E304" i="9"/>
  <c r="I304" i="9"/>
  <c r="B305" i="9"/>
  <c r="C305" i="9"/>
  <c r="D305" i="9"/>
  <c r="F305" i="9" s="1"/>
  <c r="E305" i="9"/>
  <c r="I305" i="9"/>
  <c r="B306" i="9"/>
  <c r="C306" i="9"/>
  <c r="D306" i="9"/>
  <c r="E306" i="9"/>
  <c r="I306" i="9"/>
  <c r="B307" i="9"/>
  <c r="C307" i="9"/>
  <c r="D307" i="9"/>
  <c r="E307" i="9"/>
  <c r="I307" i="9"/>
  <c r="B308" i="9"/>
  <c r="C308" i="9"/>
  <c r="D308" i="9"/>
  <c r="G308" i="9" s="1"/>
  <c r="E308" i="9"/>
  <c r="I308" i="9"/>
  <c r="B309" i="9"/>
  <c r="C309" i="9"/>
  <c r="D309" i="9"/>
  <c r="E309" i="9"/>
  <c r="I309" i="9"/>
  <c r="B310" i="9"/>
  <c r="C310" i="9"/>
  <c r="D310" i="9"/>
  <c r="G310" i="9" s="1"/>
  <c r="E310" i="9"/>
  <c r="I310" i="9"/>
  <c r="B311" i="9"/>
  <c r="C311" i="9"/>
  <c r="D311" i="9"/>
  <c r="E311" i="9"/>
  <c r="I311" i="9"/>
  <c r="B312" i="9"/>
  <c r="C312" i="9"/>
  <c r="D312" i="9"/>
  <c r="G312" i="9" s="1"/>
  <c r="E312" i="9"/>
  <c r="I312" i="9"/>
  <c r="B313" i="9"/>
  <c r="C313" i="9"/>
  <c r="D313" i="9"/>
  <c r="F313" i="9" s="1"/>
  <c r="E313" i="9"/>
  <c r="I313" i="9"/>
  <c r="B314" i="9"/>
  <c r="C314" i="9"/>
  <c r="D314" i="9"/>
  <c r="G314" i="9" s="1"/>
  <c r="E314" i="9"/>
  <c r="I314" i="9"/>
  <c r="B315" i="9"/>
  <c r="C315" i="9"/>
  <c r="D315" i="9"/>
  <c r="F315" i="9" s="1"/>
  <c r="E315" i="9"/>
  <c r="I315" i="9"/>
  <c r="B316" i="9"/>
  <c r="C316" i="9"/>
  <c r="D316" i="9"/>
  <c r="G316" i="9" s="1"/>
  <c r="E316" i="9"/>
  <c r="I316" i="9"/>
  <c r="B317" i="9"/>
  <c r="C317" i="9"/>
  <c r="D317" i="9"/>
  <c r="E317" i="9"/>
  <c r="I317" i="9"/>
  <c r="B318" i="9"/>
  <c r="C318" i="9"/>
  <c r="D318" i="9"/>
  <c r="F318" i="9" s="1"/>
  <c r="E318" i="9"/>
  <c r="I318" i="9"/>
  <c r="B319" i="9"/>
  <c r="C319" i="9"/>
  <c r="D319" i="9"/>
  <c r="E319" i="9"/>
  <c r="I319" i="9"/>
  <c r="B320" i="9"/>
  <c r="C320" i="9"/>
  <c r="D320" i="9"/>
  <c r="F320" i="9" s="1"/>
  <c r="E320" i="9"/>
  <c r="I320" i="9"/>
  <c r="B321" i="9"/>
  <c r="C321" i="9"/>
  <c r="D321" i="9"/>
  <c r="F321" i="9" s="1"/>
  <c r="E321" i="9"/>
  <c r="I321" i="9"/>
  <c r="B322" i="9"/>
  <c r="C322" i="9"/>
  <c r="D322" i="9"/>
  <c r="G322" i="9" s="1"/>
  <c r="E322" i="9"/>
  <c r="I322" i="9"/>
  <c r="B323" i="9"/>
  <c r="C323" i="9"/>
  <c r="D323" i="9"/>
  <c r="F323" i="9" s="1"/>
  <c r="E323" i="9"/>
  <c r="I323" i="9"/>
  <c r="B324" i="9"/>
  <c r="C324" i="9"/>
  <c r="D324" i="9"/>
  <c r="G324" i="9" s="1"/>
  <c r="E324" i="9"/>
  <c r="I324" i="9"/>
  <c r="B325" i="9"/>
  <c r="C325" i="9"/>
  <c r="D325" i="9"/>
  <c r="F325" i="9" s="1"/>
  <c r="E325" i="9"/>
  <c r="I325" i="9"/>
  <c r="B326" i="9"/>
  <c r="C326" i="9"/>
  <c r="D326" i="9"/>
  <c r="G326" i="9" s="1"/>
  <c r="E326" i="9"/>
  <c r="I326" i="9"/>
  <c r="B327" i="9"/>
  <c r="C327" i="9"/>
  <c r="D327" i="9"/>
  <c r="G327" i="9" s="1"/>
  <c r="E327" i="9"/>
  <c r="I327" i="9"/>
  <c r="B328" i="9"/>
  <c r="C328" i="9"/>
  <c r="D328" i="9"/>
  <c r="G328" i="9" s="1"/>
  <c r="E328" i="9"/>
  <c r="I328" i="9"/>
  <c r="B329" i="9"/>
  <c r="C329" i="9"/>
  <c r="D329" i="9"/>
  <c r="G329" i="9" s="1"/>
  <c r="E329" i="9"/>
  <c r="I329" i="9"/>
  <c r="B330" i="9"/>
  <c r="C330" i="9"/>
  <c r="D330" i="9"/>
  <c r="G330" i="9" s="1"/>
  <c r="E330" i="9"/>
  <c r="I330" i="9"/>
  <c r="B331" i="9"/>
  <c r="C331" i="9"/>
  <c r="D331" i="9"/>
  <c r="E331" i="9"/>
  <c r="I331" i="9"/>
  <c r="B332" i="9"/>
  <c r="C332" i="9"/>
  <c r="D332" i="9"/>
  <c r="F332" i="9" s="1"/>
  <c r="E332" i="9"/>
  <c r="I332" i="9"/>
  <c r="B333" i="9"/>
  <c r="C333" i="9"/>
  <c r="D333" i="9"/>
  <c r="F333" i="9" s="1"/>
  <c r="E333" i="9"/>
  <c r="I333" i="9"/>
  <c r="B334" i="9"/>
  <c r="C334" i="9"/>
  <c r="D334" i="9"/>
  <c r="E334" i="9"/>
  <c r="I334" i="9"/>
  <c r="B335" i="9"/>
  <c r="C335" i="9"/>
  <c r="D335" i="9"/>
  <c r="G335" i="9" s="1"/>
  <c r="E335" i="9"/>
  <c r="I335" i="9"/>
  <c r="B336" i="9"/>
  <c r="C336" i="9"/>
  <c r="D336" i="9"/>
  <c r="G336" i="9" s="1"/>
  <c r="E336" i="9"/>
  <c r="I336" i="9"/>
  <c r="B337" i="9"/>
  <c r="C337" i="9"/>
  <c r="D337" i="9"/>
  <c r="F337" i="9" s="1"/>
  <c r="E337" i="9"/>
  <c r="I337" i="9"/>
  <c r="B338" i="9"/>
  <c r="C338" i="9"/>
  <c r="D338" i="9"/>
  <c r="E338" i="9"/>
  <c r="I338" i="9"/>
  <c r="B339" i="9"/>
  <c r="C339" i="9"/>
  <c r="D339" i="9"/>
  <c r="F339" i="9" s="1"/>
  <c r="E339" i="9"/>
  <c r="I339" i="9"/>
  <c r="B340" i="9"/>
  <c r="C340" i="9"/>
  <c r="D340" i="9"/>
  <c r="E340" i="9"/>
  <c r="I340" i="9"/>
  <c r="B341" i="9"/>
  <c r="C341" i="9"/>
  <c r="D341" i="9"/>
  <c r="F341" i="9" s="1"/>
  <c r="E341" i="9"/>
  <c r="I341" i="9"/>
  <c r="B342" i="9"/>
  <c r="C342" i="9"/>
  <c r="D342" i="9"/>
  <c r="E342" i="9"/>
  <c r="I342" i="9"/>
  <c r="B343" i="9"/>
  <c r="C343" i="9"/>
  <c r="D343" i="9"/>
  <c r="G343" i="9" s="1"/>
  <c r="E343" i="9"/>
  <c r="I343" i="9"/>
  <c r="B344" i="9"/>
  <c r="C344" i="9"/>
  <c r="D344" i="9"/>
  <c r="E344" i="9"/>
  <c r="I344" i="9"/>
  <c r="B345" i="9"/>
  <c r="C345" i="9"/>
  <c r="D345" i="9"/>
  <c r="G345" i="9" s="1"/>
  <c r="E345" i="9"/>
  <c r="I345" i="9"/>
  <c r="B346" i="9"/>
  <c r="C346" i="9"/>
  <c r="D346" i="9"/>
  <c r="G346" i="9" s="1"/>
  <c r="E346" i="9"/>
  <c r="I346" i="9"/>
  <c r="B347" i="9"/>
  <c r="C347" i="9"/>
  <c r="D347" i="9"/>
  <c r="G347" i="9" s="1"/>
  <c r="E347" i="9"/>
  <c r="I347" i="9"/>
  <c r="B348" i="9"/>
  <c r="C348" i="9"/>
  <c r="D348" i="9"/>
  <c r="F348" i="9" s="1"/>
  <c r="E348" i="9"/>
  <c r="I348" i="9"/>
  <c r="B349" i="9"/>
  <c r="C349" i="9"/>
  <c r="D349" i="9"/>
  <c r="F349" i="9" s="1"/>
  <c r="E349" i="9"/>
  <c r="I349" i="9"/>
  <c r="B350" i="9"/>
  <c r="C350" i="9"/>
  <c r="D350" i="9"/>
  <c r="F350" i="9" s="1"/>
  <c r="E350" i="9"/>
  <c r="I350" i="9"/>
  <c r="B351" i="9"/>
  <c r="C351" i="9"/>
  <c r="D351" i="9"/>
  <c r="E351" i="9"/>
  <c r="I351" i="9"/>
  <c r="B352" i="9"/>
  <c r="C352" i="9"/>
  <c r="D352" i="9"/>
  <c r="F352" i="9" s="1"/>
  <c r="E352" i="9"/>
  <c r="I352" i="9"/>
  <c r="B353" i="9"/>
  <c r="C353" i="9"/>
  <c r="D353" i="9"/>
  <c r="G353" i="9" s="1"/>
  <c r="E353" i="9"/>
  <c r="I353" i="9"/>
  <c r="B354" i="9"/>
  <c r="C354" i="9"/>
  <c r="D354" i="9"/>
  <c r="F354" i="9" s="1"/>
  <c r="E354" i="9"/>
  <c r="I354" i="9"/>
  <c r="B355" i="9"/>
  <c r="C355" i="9"/>
  <c r="D355" i="9"/>
  <c r="E355" i="9"/>
  <c r="I355" i="9"/>
  <c r="B356" i="9"/>
  <c r="C356" i="9"/>
  <c r="D356" i="9"/>
  <c r="G356" i="9" s="1"/>
  <c r="E356" i="9"/>
  <c r="I356" i="9"/>
  <c r="B357" i="9"/>
  <c r="C357" i="9"/>
  <c r="D357" i="9"/>
  <c r="F357" i="9" s="1"/>
  <c r="E357" i="9"/>
  <c r="I357" i="9"/>
  <c r="B358" i="9"/>
  <c r="C358" i="9"/>
  <c r="D358" i="9"/>
  <c r="F358" i="9" s="1"/>
  <c r="E358" i="9"/>
  <c r="I358" i="9"/>
  <c r="B359" i="9"/>
  <c r="C359" i="9"/>
  <c r="D359" i="9"/>
  <c r="F359" i="9" s="1"/>
  <c r="E359" i="9"/>
  <c r="I359" i="9"/>
  <c r="B360" i="9"/>
  <c r="C360" i="9"/>
  <c r="D360" i="9"/>
  <c r="E360" i="9"/>
  <c r="I360" i="9"/>
  <c r="B361" i="9"/>
  <c r="C361" i="9"/>
  <c r="D361" i="9"/>
  <c r="F361" i="9" s="1"/>
  <c r="E361" i="9"/>
  <c r="I361" i="9"/>
  <c r="B362" i="9"/>
  <c r="C362" i="9"/>
  <c r="D362" i="9"/>
  <c r="G362" i="9" s="1"/>
  <c r="E362" i="9"/>
  <c r="I362" i="9"/>
  <c r="B363" i="9"/>
  <c r="C363" i="9"/>
  <c r="D363" i="9"/>
  <c r="G363" i="9" s="1"/>
  <c r="E363" i="9"/>
  <c r="I363" i="9"/>
  <c r="B364" i="9"/>
  <c r="C364" i="9"/>
  <c r="D364" i="9"/>
  <c r="G364" i="9" s="1"/>
  <c r="E364" i="9"/>
  <c r="I364" i="9"/>
  <c r="B365" i="9"/>
  <c r="C365" i="9"/>
  <c r="D365" i="9"/>
  <c r="F365" i="9" s="1"/>
  <c r="E365" i="9"/>
  <c r="I365" i="9"/>
  <c r="B366" i="9"/>
  <c r="C366" i="9"/>
  <c r="D366" i="9"/>
  <c r="F366" i="9" s="1"/>
  <c r="E366" i="9"/>
  <c r="I366" i="9"/>
  <c r="B367" i="9"/>
  <c r="C367" i="9"/>
  <c r="D367" i="9"/>
  <c r="F367" i="9" s="1"/>
  <c r="E367" i="9"/>
  <c r="I367" i="9"/>
  <c r="B368" i="9"/>
  <c r="C368" i="9"/>
  <c r="D368" i="9"/>
  <c r="F368" i="9" s="1"/>
  <c r="E368" i="9"/>
  <c r="I368" i="9"/>
  <c r="B369" i="9"/>
  <c r="C369" i="9"/>
  <c r="D369" i="9"/>
  <c r="E369" i="9"/>
  <c r="I369" i="9"/>
  <c r="B370" i="9"/>
  <c r="C370" i="9"/>
  <c r="D370" i="9"/>
  <c r="F370" i="9" s="1"/>
  <c r="E370" i="9"/>
  <c r="I370" i="9"/>
  <c r="B371" i="9"/>
  <c r="C371" i="9"/>
  <c r="D371" i="9"/>
  <c r="E371" i="9"/>
  <c r="I371" i="9"/>
  <c r="B372" i="9"/>
  <c r="C372" i="9"/>
  <c r="D372" i="9"/>
  <c r="G372" i="9" s="1"/>
  <c r="E372" i="9"/>
  <c r="I372" i="9"/>
  <c r="B373" i="9"/>
  <c r="C373" i="9"/>
  <c r="D373" i="9"/>
  <c r="G373" i="9" s="1"/>
  <c r="E373" i="9"/>
  <c r="I373" i="9"/>
  <c r="B374" i="9"/>
  <c r="C374" i="9"/>
  <c r="D374" i="9"/>
  <c r="G374" i="9" s="1"/>
  <c r="E374" i="9"/>
  <c r="I374" i="9"/>
  <c r="B375" i="9"/>
  <c r="C375" i="9"/>
  <c r="D375" i="9"/>
  <c r="G375" i="9" s="1"/>
  <c r="E375" i="9"/>
  <c r="I375" i="9"/>
  <c r="B376" i="9"/>
  <c r="C376" i="9"/>
  <c r="D376" i="9"/>
  <c r="F376" i="9" s="1"/>
  <c r="E376" i="9"/>
  <c r="I376" i="9"/>
  <c r="B377" i="9"/>
  <c r="C377" i="9"/>
  <c r="D377" i="9"/>
  <c r="E377" i="9"/>
  <c r="I377" i="9"/>
  <c r="B378" i="9"/>
  <c r="C378" i="9"/>
  <c r="D378" i="9"/>
  <c r="F378" i="9" s="1"/>
  <c r="E378" i="9"/>
  <c r="I378" i="9"/>
  <c r="B379" i="9"/>
  <c r="C379" i="9"/>
  <c r="D379" i="9"/>
  <c r="G379" i="9" s="1"/>
  <c r="E379" i="9"/>
  <c r="I379" i="9"/>
  <c r="B380" i="9"/>
  <c r="C380" i="9"/>
  <c r="D380" i="9"/>
  <c r="F380" i="9" s="1"/>
  <c r="E380" i="9"/>
  <c r="I380" i="9"/>
  <c r="B381" i="9"/>
  <c r="C381" i="9"/>
  <c r="D381" i="9"/>
  <c r="G381" i="9" s="1"/>
  <c r="E381" i="9"/>
  <c r="I381" i="9"/>
  <c r="B382" i="9"/>
  <c r="C382" i="9"/>
  <c r="D382" i="9"/>
  <c r="E382" i="9"/>
  <c r="I382" i="9"/>
  <c r="B383" i="9"/>
  <c r="C383" i="9"/>
  <c r="D383" i="9"/>
  <c r="G383" i="9" s="1"/>
  <c r="E383" i="9"/>
  <c r="I383" i="9"/>
  <c r="B384" i="9"/>
  <c r="C384" i="9"/>
  <c r="D384" i="9"/>
  <c r="F384" i="9" s="1"/>
  <c r="E384" i="9"/>
  <c r="I384" i="9"/>
  <c r="B385" i="9"/>
  <c r="C385" i="9"/>
  <c r="D385" i="9"/>
  <c r="G385" i="9" s="1"/>
  <c r="E385" i="9"/>
  <c r="I385" i="9"/>
  <c r="B386" i="9"/>
  <c r="C386" i="9"/>
  <c r="D386" i="9"/>
  <c r="F386" i="9" s="1"/>
  <c r="E386" i="9"/>
  <c r="I386" i="9"/>
  <c r="B387" i="9"/>
  <c r="C387" i="9"/>
  <c r="D387" i="9"/>
  <c r="G387" i="9" s="1"/>
  <c r="E387" i="9"/>
  <c r="I387" i="9"/>
  <c r="B388" i="9"/>
  <c r="C388" i="9"/>
  <c r="D388" i="9"/>
  <c r="G388" i="9" s="1"/>
  <c r="E388" i="9"/>
  <c r="I388" i="9"/>
  <c r="B389" i="9"/>
  <c r="C389" i="9"/>
  <c r="D389" i="9"/>
  <c r="F389" i="9" s="1"/>
  <c r="E389" i="9"/>
  <c r="I389" i="9"/>
  <c r="B390" i="9"/>
  <c r="C390" i="9"/>
  <c r="D390" i="9"/>
  <c r="G390" i="9" s="1"/>
  <c r="E390" i="9"/>
  <c r="I390" i="9"/>
  <c r="B391" i="9"/>
  <c r="C391" i="9"/>
  <c r="D391" i="9"/>
  <c r="G391" i="9" s="1"/>
  <c r="E391" i="9"/>
  <c r="I391" i="9"/>
  <c r="B392" i="9"/>
  <c r="C392" i="9"/>
  <c r="D392" i="9"/>
  <c r="F392" i="9" s="1"/>
  <c r="E392" i="9"/>
  <c r="I392" i="9"/>
  <c r="B393" i="9"/>
  <c r="C393" i="9"/>
  <c r="D393" i="9"/>
  <c r="F393" i="9" s="1"/>
  <c r="E393" i="9"/>
  <c r="I393" i="9"/>
  <c r="B394" i="9"/>
  <c r="C394" i="9"/>
  <c r="D394" i="9"/>
  <c r="F394" i="9" s="1"/>
  <c r="E394" i="9"/>
  <c r="I394" i="9"/>
  <c r="B395" i="9"/>
  <c r="C395" i="9"/>
  <c r="D395" i="9"/>
  <c r="E395" i="9"/>
  <c r="I395" i="9"/>
  <c r="B396" i="9"/>
  <c r="C396" i="9"/>
  <c r="D396" i="9"/>
  <c r="G396" i="9" s="1"/>
  <c r="E396" i="9"/>
  <c r="I396" i="9"/>
  <c r="B397" i="9"/>
  <c r="C397" i="9"/>
  <c r="D397" i="9"/>
  <c r="F397" i="9" s="1"/>
  <c r="E397" i="9"/>
  <c r="I397" i="9"/>
  <c r="B398" i="9"/>
  <c r="C398" i="9"/>
  <c r="D398" i="9"/>
  <c r="G398" i="9" s="1"/>
  <c r="E398" i="9"/>
  <c r="I398" i="9"/>
  <c r="B399" i="9"/>
  <c r="C399" i="9"/>
  <c r="D399" i="9"/>
  <c r="G399" i="9" s="1"/>
  <c r="E399" i="9"/>
  <c r="I399" i="9"/>
  <c r="B400" i="9"/>
  <c r="C400" i="9"/>
  <c r="D400" i="9"/>
  <c r="F400" i="9" s="1"/>
  <c r="E400" i="9"/>
  <c r="I400" i="9"/>
  <c r="B401" i="9"/>
  <c r="C401" i="9"/>
  <c r="D401" i="9"/>
  <c r="E401" i="9"/>
  <c r="I401" i="9"/>
  <c r="B402" i="9"/>
  <c r="C402" i="9"/>
  <c r="D402" i="9"/>
  <c r="G402" i="9" s="1"/>
  <c r="E402" i="9"/>
  <c r="I402" i="9"/>
  <c r="B403" i="9"/>
  <c r="C403" i="9"/>
  <c r="D403" i="9"/>
  <c r="E403" i="9"/>
  <c r="I403" i="9"/>
  <c r="B404" i="9"/>
  <c r="C404" i="9"/>
  <c r="D404" i="9"/>
  <c r="F404" i="9" s="1"/>
  <c r="E404" i="9"/>
  <c r="I404" i="9"/>
  <c r="B405" i="9"/>
  <c r="C405" i="9"/>
  <c r="D405" i="9"/>
  <c r="E405" i="9"/>
  <c r="I405" i="9"/>
  <c r="B406" i="9"/>
  <c r="C406" i="9"/>
  <c r="D406" i="9"/>
  <c r="F406" i="9" s="1"/>
  <c r="E406" i="9"/>
  <c r="I406" i="9"/>
  <c r="B407" i="9"/>
  <c r="C407" i="9"/>
  <c r="D407" i="9"/>
  <c r="E407" i="9"/>
  <c r="I407" i="9"/>
  <c r="B408" i="9"/>
  <c r="C408" i="9"/>
  <c r="D408" i="9"/>
  <c r="G408" i="9" s="1"/>
  <c r="E408" i="9"/>
  <c r="I408" i="9"/>
  <c r="B409" i="9"/>
  <c r="C409" i="9"/>
  <c r="D409" i="9"/>
  <c r="F409" i="9" s="1"/>
  <c r="E409" i="9"/>
  <c r="I409" i="9"/>
  <c r="B410" i="9"/>
  <c r="C410" i="9"/>
  <c r="D410" i="9"/>
  <c r="F410" i="9" s="1"/>
  <c r="E410" i="9"/>
  <c r="I410" i="9"/>
  <c r="B411" i="9"/>
  <c r="C411" i="9"/>
  <c r="D411" i="9"/>
  <c r="F411" i="9" s="1"/>
  <c r="E411" i="9"/>
  <c r="I411" i="9"/>
  <c r="B412" i="9"/>
  <c r="C412" i="9"/>
  <c r="D412" i="9"/>
  <c r="F412" i="9" s="1"/>
  <c r="E412" i="9"/>
  <c r="I412" i="9"/>
  <c r="B413" i="9"/>
  <c r="C413" i="9"/>
  <c r="D413" i="9"/>
  <c r="F413" i="9" s="1"/>
  <c r="E413" i="9"/>
  <c r="I413" i="9"/>
  <c r="B414" i="9"/>
  <c r="C414" i="9"/>
  <c r="D414" i="9"/>
  <c r="F414" i="9" s="1"/>
  <c r="E414" i="9"/>
  <c r="I414" i="9"/>
  <c r="B415" i="9"/>
  <c r="C415" i="9"/>
  <c r="D415" i="9"/>
  <c r="F415" i="9" s="1"/>
  <c r="E415" i="9"/>
  <c r="I415" i="9"/>
  <c r="B416" i="9"/>
  <c r="C416" i="9"/>
  <c r="D416" i="9"/>
  <c r="F416" i="9" s="1"/>
  <c r="E416" i="9"/>
  <c r="I416" i="9"/>
  <c r="B417" i="9"/>
  <c r="C417" i="9"/>
  <c r="D417" i="9"/>
  <c r="F417" i="9" s="1"/>
  <c r="E417" i="9"/>
  <c r="I417" i="9"/>
  <c r="B418" i="9"/>
  <c r="C418" i="9"/>
  <c r="D418" i="9"/>
  <c r="E418" i="9"/>
  <c r="I418" i="9"/>
  <c r="B419" i="9"/>
  <c r="C419" i="9"/>
  <c r="D419" i="9"/>
  <c r="F419" i="9" s="1"/>
  <c r="E419" i="9"/>
  <c r="I419" i="9"/>
  <c r="B420" i="9"/>
  <c r="C420" i="9"/>
  <c r="D420" i="9"/>
  <c r="G420" i="9" s="1"/>
  <c r="E420" i="9"/>
  <c r="I420" i="9"/>
  <c r="B421" i="9"/>
  <c r="C421" i="9"/>
  <c r="D421" i="9"/>
  <c r="F421" i="9" s="1"/>
  <c r="E421" i="9"/>
  <c r="I421" i="9"/>
  <c r="B422" i="9"/>
  <c r="C422" i="9"/>
  <c r="D422" i="9"/>
  <c r="F422" i="9" s="1"/>
  <c r="E422" i="9"/>
  <c r="I422" i="9"/>
  <c r="B423" i="9"/>
  <c r="C423" i="9"/>
  <c r="D423" i="9"/>
  <c r="G423" i="9" s="1"/>
  <c r="E423" i="9"/>
  <c r="I423" i="9"/>
  <c r="B424" i="9"/>
  <c r="C424" i="9"/>
  <c r="D424" i="9"/>
  <c r="G424" i="9" s="1"/>
  <c r="E424" i="9"/>
  <c r="I424" i="9"/>
  <c r="B425" i="9"/>
  <c r="C425" i="9"/>
  <c r="D425" i="9"/>
  <c r="F425" i="9" s="1"/>
  <c r="E425" i="9"/>
  <c r="I425" i="9"/>
  <c r="B426" i="9"/>
  <c r="C426" i="9"/>
  <c r="D426" i="9"/>
  <c r="F426" i="9" s="1"/>
  <c r="E426" i="9"/>
  <c r="I426" i="9"/>
  <c r="B427" i="9"/>
  <c r="C427" i="9"/>
  <c r="D427" i="9"/>
  <c r="E427" i="9"/>
  <c r="I427" i="9"/>
  <c r="B428" i="9"/>
  <c r="C428" i="9"/>
  <c r="D428" i="9"/>
  <c r="G428" i="9" s="1"/>
  <c r="E428" i="9"/>
  <c r="I428" i="9"/>
  <c r="B429" i="9"/>
  <c r="C429" i="9"/>
  <c r="D429" i="9"/>
  <c r="G429" i="9" s="1"/>
  <c r="E429" i="9"/>
  <c r="I429" i="9"/>
  <c r="B430" i="9"/>
  <c r="C430" i="9"/>
  <c r="D430" i="9"/>
  <c r="F430" i="9" s="1"/>
  <c r="E430" i="9"/>
  <c r="I430" i="9"/>
  <c r="B431" i="9"/>
  <c r="C431" i="9"/>
  <c r="D431" i="9"/>
  <c r="E431" i="9"/>
  <c r="I431" i="9"/>
  <c r="B432" i="9"/>
  <c r="C432" i="9"/>
  <c r="D432" i="9"/>
  <c r="G432" i="9" s="1"/>
  <c r="E432" i="9"/>
  <c r="I432" i="9"/>
  <c r="B433" i="9"/>
  <c r="C433" i="9"/>
  <c r="D433" i="9"/>
  <c r="E433" i="9"/>
  <c r="I433" i="9"/>
  <c r="B434" i="9"/>
  <c r="C434" i="9"/>
  <c r="D434" i="9"/>
  <c r="F434" i="9" s="1"/>
  <c r="E434" i="9"/>
  <c r="I434" i="9"/>
  <c r="B435" i="9"/>
  <c r="C435" i="9"/>
  <c r="D435" i="9"/>
  <c r="G435" i="9" s="1"/>
  <c r="E435" i="9"/>
  <c r="I435" i="9"/>
  <c r="B436" i="9"/>
  <c r="C436" i="9"/>
  <c r="D436" i="9"/>
  <c r="G436" i="9" s="1"/>
  <c r="E436" i="9"/>
  <c r="I436" i="9"/>
  <c r="B437" i="9"/>
  <c r="C437" i="9"/>
  <c r="D437" i="9"/>
  <c r="F437" i="9" s="1"/>
  <c r="E437" i="9"/>
  <c r="I437" i="9"/>
  <c r="B438" i="9"/>
  <c r="C438" i="9"/>
  <c r="D438" i="9"/>
  <c r="F438" i="9" s="1"/>
  <c r="E438" i="9"/>
  <c r="I438" i="9"/>
  <c r="B439" i="9"/>
  <c r="C439" i="9"/>
  <c r="D439" i="9"/>
  <c r="F439" i="9" s="1"/>
  <c r="E439" i="9"/>
  <c r="I439" i="9"/>
  <c r="B440" i="9"/>
  <c r="C440" i="9"/>
  <c r="D440" i="9"/>
  <c r="E440" i="9"/>
  <c r="I440" i="9"/>
  <c r="B441" i="9"/>
  <c r="C441" i="9"/>
  <c r="D441" i="9"/>
  <c r="G441" i="9" s="1"/>
  <c r="E441" i="9"/>
  <c r="I441" i="9"/>
  <c r="B442" i="9"/>
  <c r="C442" i="9"/>
  <c r="D442" i="9"/>
  <c r="E442" i="9"/>
  <c r="I442" i="9"/>
  <c r="B443" i="9"/>
  <c r="C443" i="9"/>
  <c r="D443" i="9"/>
  <c r="E443" i="9"/>
  <c r="I443" i="9"/>
  <c r="B444" i="9"/>
  <c r="C444" i="9"/>
  <c r="D444" i="9"/>
  <c r="F444" i="9" s="1"/>
  <c r="E444" i="9"/>
  <c r="I444" i="9"/>
  <c r="B445" i="9"/>
  <c r="C445" i="9"/>
  <c r="D445" i="9"/>
  <c r="F445" i="9" s="1"/>
  <c r="E445" i="9"/>
  <c r="I445" i="9"/>
  <c r="B446" i="9"/>
  <c r="C446" i="9"/>
  <c r="D446" i="9"/>
  <c r="F446" i="9" s="1"/>
  <c r="E446" i="9"/>
  <c r="I446" i="9"/>
  <c r="B447" i="9"/>
  <c r="C447" i="9"/>
  <c r="D447" i="9"/>
  <c r="G447" i="9" s="1"/>
  <c r="E447" i="9"/>
  <c r="I447" i="9"/>
  <c r="B448" i="9"/>
  <c r="C448" i="9"/>
  <c r="D448" i="9"/>
  <c r="E448" i="9"/>
  <c r="I448" i="9"/>
  <c r="B449" i="9"/>
  <c r="C449" i="9"/>
  <c r="D449" i="9"/>
  <c r="E449" i="9"/>
  <c r="I449" i="9"/>
  <c r="B450" i="9"/>
  <c r="C450" i="9"/>
  <c r="D450" i="9"/>
  <c r="G450" i="9" s="1"/>
  <c r="E450" i="9"/>
  <c r="I450" i="9"/>
  <c r="B451" i="9"/>
  <c r="C451" i="9"/>
  <c r="D451" i="9"/>
  <c r="G451" i="9" s="1"/>
  <c r="E451" i="9"/>
  <c r="I451" i="9"/>
  <c r="B452" i="9"/>
  <c r="C452" i="9"/>
  <c r="D452" i="9"/>
  <c r="G452" i="9" s="1"/>
  <c r="E452" i="9"/>
  <c r="I452" i="9"/>
  <c r="I4" i="9"/>
  <c r="D23" i="11"/>
  <c r="D4" i="9"/>
  <c r="G4" i="9" s="1"/>
  <c r="B2" i="9"/>
  <c r="C2" i="9"/>
  <c r="E4" i="9"/>
  <c r="E1157" i="22"/>
  <c r="E1188" i="22"/>
  <c r="E1151" i="22"/>
  <c r="O895" i="22" l="1"/>
  <c r="P895" i="22"/>
  <c r="P914" i="22"/>
  <c r="O914" i="22"/>
  <c r="O739" i="22"/>
  <c r="P739" i="22"/>
  <c r="O1009" i="22"/>
  <c r="P1009" i="22"/>
  <c r="O1055" i="22"/>
  <c r="P1055" i="22"/>
  <c r="P837" i="22"/>
  <c r="O837" i="22"/>
  <c r="O947" i="22"/>
  <c r="P947" i="22"/>
  <c r="P891" i="22"/>
  <c r="O891" i="22"/>
  <c r="O801" i="22"/>
  <c r="P801" i="22"/>
  <c r="P1095" i="22"/>
  <c r="O1095" i="22"/>
  <c r="O760" i="22"/>
  <c r="P760" i="22"/>
  <c r="O889" i="22"/>
  <c r="P889" i="22"/>
  <c r="O907" i="22"/>
  <c r="P907" i="22"/>
  <c r="P1050" i="22"/>
  <c r="O1050" i="22"/>
  <c r="O988" i="22"/>
  <c r="P988" i="22"/>
  <c r="O1117" i="22"/>
  <c r="P1117" i="22"/>
  <c r="O1034" i="22"/>
  <c r="P1034" i="22"/>
  <c r="P1083" i="22"/>
  <c r="O1083" i="22"/>
  <c r="P982" i="22"/>
  <c r="O982" i="22"/>
  <c r="O1023" i="22"/>
  <c r="P1023" i="22"/>
  <c r="O754" i="22"/>
  <c r="P754" i="22"/>
  <c r="O830" i="22"/>
  <c r="P830" i="22"/>
  <c r="P807" i="22"/>
  <c r="O807" i="22"/>
  <c r="O1111" i="22"/>
  <c r="P1111" i="22"/>
  <c r="P809" i="22"/>
  <c r="O809" i="22"/>
  <c r="O980" i="22"/>
  <c r="P980" i="22"/>
  <c r="O986" i="22"/>
  <c r="P986" i="22"/>
  <c r="P888" i="22"/>
  <c r="O888" i="22"/>
  <c r="P1064" i="22"/>
  <c r="O1064" i="22"/>
  <c r="P747" i="22"/>
  <c r="O747" i="22"/>
  <c r="P1082" i="22"/>
  <c r="O1082" i="22"/>
  <c r="P738" i="22"/>
  <c r="O738" i="22"/>
  <c r="P1016" i="22"/>
  <c r="O1016" i="22"/>
  <c r="O840" i="22"/>
  <c r="P840" i="22"/>
  <c r="O979" i="22"/>
  <c r="P979" i="22"/>
  <c r="P785" i="22"/>
  <c r="O785" i="22"/>
  <c r="O1091" i="22"/>
  <c r="P1091" i="22"/>
  <c r="P966" i="22"/>
  <c r="O966" i="22"/>
  <c r="O992" i="22"/>
  <c r="P992" i="22"/>
  <c r="O987" i="22"/>
  <c r="P987" i="22"/>
  <c r="O805" i="22"/>
  <c r="P805" i="22"/>
  <c r="O1085" i="22"/>
  <c r="P1085" i="22"/>
  <c r="O1113" i="22"/>
  <c r="P1113" i="22"/>
  <c r="O774" i="22"/>
  <c r="P774" i="22"/>
  <c r="O761" i="22"/>
  <c r="P761" i="22"/>
  <c r="O900" i="22"/>
  <c r="P900" i="22"/>
  <c r="O925" i="22"/>
  <c r="P925" i="22"/>
  <c r="P1018" i="22"/>
  <c r="O1018" i="22"/>
  <c r="O1044" i="22"/>
  <c r="P1044" i="22"/>
  <c r="O970" i="22"/>
  <c r="P970" i="22"/>
  <c r="O995" i="22"/>
  <c r="P995" i="22"/>
  <c r="P1024" i="22"/>
  <c r="O1024" i="22"/>
  <c r="O990" i="22"/>
  <c r="P990" i="22"/>
  <c r="P1121" i="22"/>
  <c r="O1121" i="22"/>
  <c r="P820" i="22"/>
  <c r="O820" i="22"/>
  <c r="O1089" i="22"/>
  <c r="P1089" i="22"/>
  <c r="O796" i="22"/>
  <c r="P796" i="22"/>
  <c r="P729" i="22"/>
  <c r="O729" i="22"/>
  <c r="O984" i="22"/>
  <c r="P984" i="22"/>
  <c r="O1105" i="22"/>
  <c r="P1105" i="22"/>
  <c r="O1012" i="22"/>
  <c r="P1012" i="22"/>
  <c r="O735" i="22"/>
  <c r="P735" i="22"/>
  <c r="P736" i="22"/>
  <c r="O736" i="22"/>
  <c r="O1069" i="22"/>
  <c r="P1069" i="22"/>
  <c r="O913" i="22"/>
  <c r="P913" i="22"/>
  <c r="P948" i="22"/>
  <c r="O948" i="22"/>
  <c r="O770" i="22"/>
  <c r="P770" i="22"/>
  <c r="O784" i="22"/>
  <c r="P784" i="22"/>
  <c r="O764" i="22"/>
  <c r="P764" i="22"/>
  <c r="O890" i="22"/>
  <c r="P890" i="22"/>
  <c r="O740" i="22"/>
  <c r="P740" i="22"/>
  <c r="P932" i="22"/>
  <c r="O932" i="22"/>
  <c r="O926" i="22"/>
  <c r="P926" i="22"/>
  <c r="P1086" i="22"/>
  <c r="O1086" i="22"/>
  <c r="O832" i="22"/>
  <c r="P832" i="22"/>
  <c r="P833" i="22"/>
  <c r="O833" i="22"/>
  <c r="P909" i="22"/>
  <c r="O909" i="22"/>
  <c r="O923" i="22"/>
  <c r="P923" i="22"/>
  <c r="O787" i="22"/>
  <c r="P787" i="22"/>
  <c r="O1015" i="22"/>
  <c r="P1015" i="22"/>
  <c r="O799" i="22"/>
  <c r="P799" i="22"/>
  <c r="O846" i="22"/>
  <c r="P846" i="22"/>
  <c r="P798" i="22"/>
  <c r="O798" i="22"/>
  <c r="O1046" i="22"/>
  <c r="P1046" i="22"/>
  <c r="P993" i="22"/>
  <c r="O993" i="22"/>
  <c r="O800" i="22"/>
  <c r="P800" i="22"/>
  <c r="P944" i="22"/>
  <c r="O944" i="22"/>
  <c r="P1076" i="22"/>
  <c r="O1076" i="22"/>
  <c r="O976" i="22"/>
  <c r="P976" i="22"/>
  <c r="P1004" i="22"/>
  <c r="O1004" i="22"/>
  <c r="P968" i="22"/>
  <c r="O968" i="22"/>
  <c r="P1090" i="22"/>
  <c r="O1090" i="22"/>
  <c r="P795" i="22"/>
  <c r="O795" i="22"/>
  <c r="O779" i="22"/>
  <c r="P779" i="22"/>
  <c r="O956" i="22"/>
  <c r="P956" i="22"/>
  <c r="O1098" i="22"/>
  <c r="P1098" i="22"/>
  <c r="O1114" i="22"/>
  <c r="P1114" i="22"/>
  <c r="P1020" i="22"/>
  <c r="O1020" i="22"/>
  <c r="O945" i="22"/>
  <c r="P945" i="22"/>
  <c r="O790" i="22"/>
  <c r="P790" i="22"/>
  <c r="O1056" i="22"/>
  <c r="P1056" i="22"/>
  <c r="O973" i="22"/>
  <c r="P973" i="22"/>
  <c r="O745" i="22"/>
  <c r="P745" i="22"/>
  <c r="P1104" i="22"/>
  <c r="O1104" i="22"/>
  <c r="P749" i="22"/>
  <c r="O749" i="22"/>
  <c r="O918" i="22"/>
  <c r="P918" i="22"/>
  <c r="O1003" i="22"/>
  <c r="P1003" i="22"/>
  <c r="O1035" i="22"/>
  <c r="P1035" i="22"/>
  <c r="P788" i="22"/>
  <c r="O788" i="22"/>
  <c r="P906" i="22"/>
  <c r="O906" i="22"/>
  <c r="O836" i="22"/>
  <c r="P836" i="22"/>
  <c r="O819" i="22"/>
  <c r="P819" i="22"/>
  <c r="O955" i="22"/>
  <c r="P955" i="22"/>
  <c r="O1100" i="22"/>
  <c r="P1100" i="22"/>
  <c r="O1071" i="22"/>
  <c r="P1071" i="22"/>
  <c r="O937" i="22"/>
  <c r="P937" i="22"/>
  <c r="O915" i="22"/>
  <c r="P915" i="22"/>
  <c r="P791" i="22"/>
  <c r="O791" i="22"/>
  <c r="O810" i="22"/>
  <c r="P810" i="22"/>
  <c r="O730" i="22"/>
  <c r="P730" i="22"/>
  <c r="O751" i="22"/>
  <c r="P751" i="22"/>
  <c r="O844" i="22"/>
  <c r="P844" i="22"/>
  <c r="O1115" i="22"/>
  <c r="P1115" i="22"/>
  <c r="P1068" i="22"/>
  <c r="O1068" i="22"/>
  <c r="P1022" i="22"/>
  <c r="O1022" i="22"/>
  <c r="O997" i="22"/>
  <c r="P997" i="22"/>
  <c r="O1109" i="22"/>
  <c r="P1109" i="22"/>
  <c r="O1014" i="22"/>
  <c r="P1014" i="22"/>
  <c r="P1025" i="22"/>
  <c r="O1025" i="22"/>
  <c r="O834" i="22"/>
  <c r="P834" i="22"/>
  <c r="O1042" i="22"/>
  <c r="P1042" i="22"/>
  <c r="O904" i="22"/>
  <c r="P904" i="22"/>
  <c r="O817" i="22"/>
  <c r="P817" i="22"/>
  <c r="O767" i="22"/>
  <c r="P767" i="22"/>
  <c r="O994" i="22"/>
  <c r="P994" i="22"/>
  <c r="O998" i="22"/>
  <c r="P998" i="22"/>
  <c r="O1094" i="22"/>
  <c r="P1094" i="22"/>
  <c r="O999" i="22"/>
  <c r="P999" i="22"/>
  <c r="O1062" i="22"/>
  <c r="P1062" i="22"/>
  <c r="O786" i="22"/>
  <c r="P786" i="22"/>
  <c r="O969" i="22"/>
  <c r="P969" i="22"/>
  <c r="O929" i="22"/>
  <c r="P929" i="22"/>
  <c r="O922" i="22"/>
  <c r="P922" i="22"/>
  <c r="O775" i="22"/>
  <c r="P775" i="22"/>
  <c r="O892" i="22"/>
  <c r="P892" i="22"/>
  <c r="O1037" i="22"/>
  <c r="P1037" i="22"/>
  <c r="O746" i="22"/>
  <c r="P746" i="22"/>
  <c r="P732" i="22"/>
  <c r="O732" i="22"/>
  <c r="O958" i="22"/>
  <c r="P958" i="22"/>
  <c r="P1000" i="22"/>
  <c r="O1000" i="22"/>
  <c r="O967" i="22"/>
  <c r="P967" i="22"/>
  <c r="O783" i="22"/>
  <c r="P783" i="22"/>
  <c r="P743" i="22"/>
  <c r="O743" i="22"/>
  <c r="P824" i="22"/>
  <c r="O824" i="22"/>
  <c r="O949" i="22"/>
  <c r="P949" i="22"/>
  <c r="O972" i="22"/>
  <c r="P972" i="22"/>
  <c r="O835" i="22"/>
  <c r="P835" i="22"/>
  <c r="P1059" i="22"/>
  <c r="O1059" i="22"/>
  <c r="P1029" i="22"/>
  <c r="O1029" i="22"/>
  <c r="O1084" i="22"/>
  <c r="P1084" i="22"/>
  <c r="O792" i="22"/>
  <c r="P792" i="22"/>
  <c r="O818" i="22"/>
  <c r="P818" i="22"/>
  <c r="O1080" i="22"/>
  <c r="P1080" i="22"/>
  <c r="O1041" i="22"/>
  <c r="P1041" i="22"/>
  <c r="P766" i="22"/>
  <c r="O766" i="22"/>
  <c r="O733" i="22"/>
  <c r="P733" i="22"/>
  <c r="O737" i="22"/>
  <c r="P737" i="22"/>
  <c r="O1088" i="22"/>
  <c r="P1088" i="22"/>
  <c r="O731" i="22"/>
  <c r="P731" i="22"/>
  <c r="O1078" i="22"/>
  <c r="P1078" i="22"/>
  <c r="O983" i="22"/>
  <c r="P983" i="22"/>
  <c r="P964" i="22"/>
  <c r="O964" i="22"/>
  <c r="O1030" i="22"/>
  <c r="P1030" i="22"/>
  <c r="O894" i="22"/>
  <c r="P894" i="22"/>
  <c r="O928" i="22"/>
  <c r="P928" i="22"/>
  <c r="O1045" i="22"/>
  <c r="P1045" i="22"/>
  <c r="O827" i="22"/>
  <c r="P827" i="22"/>
  <c r="P1011" i="22"/>
  <c r="O1011" i="22"/>
  <c r="O951" i="22"/>
  <c r="P951" i="22"/>
  <c r="P1040" i="22"/>
  <c r="O1040" i="22"/>
  <c r="O815" i="22"/>
  <c r="P815" i="22"/>
  <c r="O963" i="22"/>
  <c r="P963" i="22"/>
  <c r="O847" i="22"/>
  <c r="P847" i="22"/>
  <c r="O1074" i="22"/>
  <c r="P1074" i="22"/>
  <c r="P975" i="22"/>
  <c r="O975" i="22"/>
  <c r="P1038" i="22"/>
  <c r="O1038" i="22"/>
  <c r="O1043" i="22"/>
  <c r="P1043" i="22"/>
  <c r="O813" i="22"/>
  <c r="P813" i="22"/>
  <c r="O808" i="22"/>
  <c r="P808" i="22"/>
  <c r="O941" i="22"/>
  <c r="P941" i="22"/>
  <c r="O991" i="22"/>
  <c r="P991" i="22"/>
  <c r="O893" i="22"/>
  <c r="P893" i="22"/>
  <c r="O1106" i="22"/>
  <c r="P1106" i="22"/>
  <c r="P1112" i="22"/>
  <c r="O1112" i="22"/>
  <c r="O911" i="22"/>
  <c r="P911" i="22"/>
  <c r="O902" i="22"/>
  <c r="P902" i="22"/>
  <c r="O959" i="22"/>
  <c r="P959" i="22"/>
  <c r="P845" i="22"/>
  <c r="O845" i="22"/>
  <c r="O930" i="22"/>
  <c r="P930" i="22"/>
  <c r="P814" i="22"/>
  <c r="O814" i="22"/>
  <c r="P903" i="22"/>
  <c r="O903" i="22"/>
  <c r="O1027" i="22"/>
  <c r="P1027" i="22"/>
  <c r="O1007" i="22"/>
  <c r="P1007" i="22"/>
  <c r="O765" i="22"/>
  <c r="P765" i="22"/>
  <c r="P806" i="22"/>
  <c r="O806" i="22"/>
  <c r="O1072" i="22"/>
  <c r="P1072" i="22"/>
  <c r="O943" i="22"/>
  <c r="P943" i="22"/>
  <c r="P1116" i="22"/>
  <c r="O1116" i="22"/>
  <c r="P1061" i="22"/>
  <c r="O1061" i="22"/>
  <c r="O748" i="22"/>
  <c r="P748" i="22"/>
  <c r="O848" i="22"/>
  <c r="P848" i="22"/>
  <c r="O812" i="22"/>
  <c r="P812" i="22"/>
  <c r="O916" i="22"/>
  <c r="P916" i="22"/>
  <c r="O781" i="22"/>
  <c r="P781" i="22"/>
  <c r="P939" i="22"/>
  <c r="O939" i="22"/>
  <c r="P896" i="22"/>
  <c r="O896" i="22"/>
  <c r="O763" i="22"/>
  <c r="P763" i="22"/>
  <c r="P1047" i="22"/>
  <c r="O1047" i="22"/>
  <c r="P744" i="22"/>
  <c r="O744" i="22"/>
  <c r="O829" i="22"/>
  <c r="P829" i="22"/>
  <c r="O899" i="22"/>
  <c r="P899" i="22"/>
  <c r="P924" i="22"/>
  <c r="O924" i="22"/>
  <c r="O843" i="22"/>
  <c r="P843" i="22"/>
  <c r="O1031" i="22"/>
  <c r="P1031" i="22"/>
  <c r="O908" i="22"/>
  <c r="P908" i="22"/>
  <c r="O942" i="22"/>
  <c r="P942" i="22"/>
  <c r="O778" i="22"/>
  <c r="P778" i="22"/>
  <c r="O1101" i="22"/>
  <c r="P1101" i="22"/>
  <c r="O1118" i="22"/>
  <c r="P1118" i="22"/>
  <c r="O977" i="22"/>
  <c r="P977" i="22"/>
  <c r="P773" i="22"/>
  <c r="O773" i="22"/>
  <c r="P750" i="22"/>
  <c r="O750" i="22"/>
  <c r="O789" i="22"/>
  <c r="P789" i="22"/>
  <c r="O938" i="22"/>
  <c r="P938" i="22"/>
  <c r="P802" i="22"/>
  <c r="O802" i="22"/>
  <c r="O1063" i="22"/>
  <c r="P1063" i="22"/>
  <c r="P838" i="22"/>
  <c r="O838" i="22"/>
  <c r="P771" i="22"/>
  <c r="O771" i="22"/>
  <c r="P759" i="22"/>
  <c r="O759" i="22"/>
  <c r="P1054" i="22"/>
  <c r="O1054" i="22"/>
  <c r="O826" i="22"/>
  <c r="P826" i="22"/>
  <c r="O921" i="22"/>
  <c r="P921" i="22"/>
  <c r="O1066" i="22"/>
  <c r="P1066" i="22"/>
  <c r="O940" i="22"/>
  <c r="P940" i="22"/>
  <c r="P917" i="22"/>
  <c r="O917" i="22"/>
  <c r="O936" i="22"/>
  <c r="P936" i="22"/>
  <c r="O931" i="22"/>
  <c r="P931" i="22"/>
  <c r="O952" i="22"/>
  <c r="P952" i="22"/>
  <c r="O919" i="22"/>
  <c r="P919" i="22"/>
  <c r="O1092" i="22"/>
  <c r="P1092" i="22"/>
  <c r="O782" i="22"/>
  <c r="P782" i="22"/>
  <c r="O1096" i="22"/>
  <c r="P1096" i="22"/>
  <c r="O927" i="22"/>
  <c r="P927" i="22"/>
  <c r="P762" i="22"/>
  <c r="O762" i="22"/>
  <c r="O1017" i="22"/>
  <c r="P1017" i="22"/>
  <c r="O1026" i="22"/>
  <c r="P1026" i="22"/>
  <c r="O1065" i="22"/>
  <c r="P1065" i="22"/>
  <c r="O1002" i="22"/>
  <c r="P1002" i="22"/>
  <c r="P1006" i="22"/>
  <c r="O1006" i="22"/>
  <c r="O897" i="22"/>
  <c r="P897" i="22"/>
  <c r="O839" i="22"/>
  <c r="P839" i="22"/>
  <c r="O1048" i="22"/>
  <c r="P1048" i="22"/>
  <c r="O1099" i="22"/>
  <c r="P1099" i="22"/>
  <c r="O1067" i="22"/>
  <c r="P1067" i="22"/>
  <c r="P780" i="22"/>
  <c r="O780" i="22"/>
  <c r="P776" i="22"/>
  <c r="O776" i="22"/>
  <c r="O803" i="22"/>
  <c r="P803" i="22"/>
  <c r="O1039" i="22"/>
  <c r="P1039" i="22"/>
  <c r="O1049" i="22"/>
  <c r="P1049" i="22"/>
  <c r="O769" i="22"/>
  <c r="P769" i="22"/>
  <c r="O734" i="22"/>
  <c r="P734" i="22"/>
  <c r="O821" i="22"/>
  <c r="P821" i="22"/>
  <c r="P960" i="22"/>
  <c r="O960" i="22"/>
  <c r="P935" i="22"/>
  <c r="O935" i="22"/>
  <c r="O981" i="22"/>
  <c r="P981" i="22"/>
  <c r="O1077" i="22"/>
  <c r="P1077" i="22"/>
  <c r="O825" i="22"/>
  <c r="P825" i="22"/>
  <c r="O1058" i="22"/>
  <c r="P1058" i="22"/>
  <c r="P996" i="22"/>
  <c r="O996" i="22"/>
  <c r="O1120" i="22"/>
  <c r="P1120" i="22"/>
  <c r="P822" i="22"/>
  <c r="O822" i="22"/>
  <c r="O898" i="22"/>
  <c r="P898" i="22"/>
  <c r="O1010" i="22"/>
  <c r="P1010" i="22"/>
  <c r="O1081" i="22"/>
  <c r="P1081" i="22"/>
  <c r="P971" i="22"/>
  <c r="O971" i="22"/>
  <c r="O1019" i="22"/>
  <c r="P1019" i="22"/>
  <c r="O1107" i="22"/>
  <c r="P1107" i="22"/>
  <c r="O934" i="22"/>
  <c r="P934" i="22"/>
  <c r="O965" i="22"/>
  <c r="P965" i="22"/>
  <c r="O797" i="22"/>
  <c r="P797" i="22"/>
  <c r="P804" i="22"/>
  <c r="O804" i="22"/>
  <c r="O1075" i="22"/>
  <c r="P1075" i="22"/>
  <c r="O905" i="22"/>
  <c r="P905" i="22"/>
  <c r="P946" i="22"/>
  <c r="O946" i="22"/>
  <c r="O1102" i="22"/>
  <c r="P1102" i="22"/>
  <c r="O823" i="22"/>
  <c r="P823" i="22"/>
  <c r="O1060" i="22"/>
  <c r="P1060" i="22"/>
  <c r="P953" i="22"/>
  <c r="O953" i="22"/>
  <c r="O974" i="22"/>
  <c r="P974" i="22"/>
  <c r="O1051" i="22"/>
  <c r="P1051" i="22"/>
  <c r="P794" i="22"/>
  <c r="O794" i="22"/>
  <c r="O961" i="22"/>
  <c r="P961" i="22"/>
  <c r="O768" i="22"/>
  <c r="P768" i="22"/>
  <c r="O978" i="22"/>
  <c r="P978" i="22"/>
  <c r="O1028" i="22"/>
  <c r="P1028" i="22"/>
  <c r="P1119" i="22"/>
  <c r="O1119" i="22"/>
  <c r="O793" i="22"/>
  <c r="P793" i="22"/>
  <c r="O1005" i="22"/>
  <c r="P1005" i="22"/>
  <c r="O962" i="22"/>
  <c r="P962" i="22"/>
  <c r="O912" i="22"/>
  <c r="P912" i="22"/>
  <c r="O841" i="22"/>
  <c r="P841" i="22"/>
  <c r="O1057" i="22"/>
  <c r="P1057" i="22"/>
  <c r="P1001" i="22"/>
  <c r="O1001" i="22"/>
  <c r="P910" i="22"/>
  <c r="O910" i="22"/>
  <c r="O901" i="22"/>
  <c r="P901" i="22"/>
  <c r="O1033" i="22"/>
  <c r="P1033" i="22"/>
  <c r="O1110" i="22"/>
  <c r="P1110" i="22"/>
  <c r="O756" i="22"/>
  <c r="P756" i="22"/>
  <c r="O1013" i="22"/>
  <c r="P1013" i="22"/>
  <c r="P831" i="22"/>
  <c r="O831" i="22"/>
  <c r="O957" i="22"/>
  <c r="P957" i="22"/>
  <c r="P1097" i="22"/>
  <c r="O1097" i="22"/>
  <c r="O828" i="22"/>
  <c r="P828" i="22"/>
  <c r="O933" i="22"/>
  <c r="P933" i="22"/>
  <c r="O1052" i="22"/>
  <c r="P1052" i="22"/>
  <c r="P816" i="22"/>
  <c r="O816" i="22"/>
  <c r="O950" i="22"/>
  <c r="P950" i="22"/>
  <c r="P1079" i="22"/>
  <c r="O1079" i="22"/>
  <c r="O920" i="22"/>
  <c r="P920" i="22"/>
  <c r="O753" i="22"/>
  <c r="P753" i="22"/>
  <c r="P1032" i="22"/>
  <c r="O1032" i="22"/>
  <c r="O755" i="22"/>
  <c r="P755" i="22"/>
  <c r="O742" i="22"/>
  <c r="P742" i="22"/>
  <c r="P1073" i="22"/>
  <c r="O1073" i="22"/>
  <c r="O842" i="22"/>
  <c r="P842" i="22"/>
  <c r="O758" i="22"/>
  <c r="P758" i="22"/>
  <c r="O757" i="22"/>
  <c r="P757" i="22"/>
  <c r="O985" i="22"/>
  <c r="P985" i="22"/>
  <c r="O811" i="22"/>
  <c r="P811" i="22"/>
  <c r="P989" i="22"/>
  <c r="O989" i="22"/>
  <c r="P1108" i="22"/>
  <c r="O1108" i="22"/>
  <c r="O1103" i="22"/>
  <c r="P1103" i="22"/>
  <c r="O772" i="22"/>
  <c r="P772" i="22"/>
  <c r="P752" i="22"/>
  <c r="O752" i="22"/>
  <c r="P741" i="22"/>
  <c r="O741" i="22"/>
  <c r="O1021" i="22"/>
  <c r="P1021" i="22"/>
  <c r="O1070" i="22"/>
  <c r="P1070" i="22"/>
  <c r="O1036" i="22"/>
  <c r="P1036" i="22"/>
  <c r="P777" i="22"/>
  <c r="O777" i="22"/>
  <c r="O1087" i="22"/>
  <c r="P1087" i="22"/>
  <c r="O954" i="22"/>
  <c r="P954" i="22"/>
  <c r="O1008" i="22"/>
  <c r="P1008" i="22"/>
  <c r="O1053" i="22"/>
  <c r="P1053" i="22"/>
  <c r="O1093" i="22"/>
  <c r="P1093" i="22"/>
  <c r="R6" i="7"/>
  <c r="S6" i="7" s="1"/>
  <c r="I17" i="11"/>
  <c r="I22" i="11" s="1"/>
  <c r="F166" i="9"/>
  <c r="G23" i="9"/>
  <c r="G13" i="9"/>
  <c r="G15" i="9"/>
  <c r="G43" i="9"/>
  <c r="F222" i="9"/>
  <c r="G414" i="9"/>
  <c r="G17" i="11"/>
  <c r="G9" i="9"/>
  <c r="G29" i="9"/>
  <c r="G17" i="9"/>
  <c r="G5" i="9"/>
  <c r="G25" i="9"/>
  <c r="G21" i="9"/>
  <c r="G19" i="9"/>
  <c r="F11" i="9"/>
  <c r="G31" i="9"/>
  <c r="G7" i="9"/>
  <c r="F27" i="9"/>
  <c r="R49" i="7"/>
  <c r="S49" i="7" s="1"/>
  <c r="K2" i="7"/>
  <c r="F127" i="9"/>
  <c r="G37" i="9"/>
  <c r="G44" i="9"/>
  <c r="F287" i="9"/>
  <c r="F240" i="9"/>
  <c r="G262" i="9"/>
  <c r="F249" i="9"/>
  <c r="G140" i="9"/>
  <c r="F399" i="9"/>
  <c r="F182" i="9"/>
  <c r="G98" i="9"/>
  <c r="G114" i="9"/>
  <c r="F194" i="9"/>
  <c r="G406" i="9"/>
  <c r="G214" i="9"/>
  <c r="G68" i="9"/>
  <c r="F304" i="9"/>
  <c r="G124" i="9"/>
  <c r="F257" i="9"/>
  <c r="G157" i="9"/>
  <c r="G410" i="9"/>
  <c r="F174" i="9"/>
  <c r="F259" i="9"/>
  <c r="G434" i="9"/>
  <c r="G118" i="9"/>
  <c r="G146" i="9"/>
  <c r="F230" i="9"/>
  <c r="F158" i="9"/>
  <c r="F375" i="9"/>
  <c r="F206" i="9"/>
  <c r="G397" i="9"/>
  <c r="G106" i="9"/>
  <c r="F335" i="9"/>
  <c r="A36" i="9"/>
  <c r="R44" i="7"/>
  <c r="B19" i="18"/>
  <c r="A19" i="18" s="1"/>
  <c r="G368" i="9"/>
  <c r="G365" i="9"/>
  <c r="G400" i="9"/>
  <c r="F97" i="9"/>
  <c r="F301" i="9"/>
  <c r="F310" i="9"/>
  <c r="F47" i="9"/>
  <c r="F125" i="9"/>
  <c r="G38" i="9"/>
  <c r="G404" i="9"/>
  <c r="G18" i="11"/>
  <c r="G41" i="9"/>
  <c r="F34" i="9"/>
  <c r="G87" i="9"/>
  <c r="G413" i="9"/>
  <c r="F164" i="9"/>
  <c r="G367" i="9"/>
  <c r="G297" i="9"/>
  <c r="G179" i="9"/>
  <c r="G241" i="9"/>
  <c r="G370" i="9"/>
  <c r="G159" i="9"/>
  <c r="G254" i="9"/>
  <c r="G320" i="9"/>
  <c r="G261" i="9"/>
  <c r="G416" i="9"/>
  <c r="G91" i="9"/>
  <c r="F356" i="9"/>
  <c r="F281" i="9"/>
  <c r="G392" i="9"/>
  <c r="F192" i="9"/>
  <c r="F420" i="9"/>
  <c r="G300" i="9"/>
  <c r="F223" i="9"/>
  <c r="F79" i="9"/>
  <c r="F450" i="9"/>
  <c r="F175" i="9"/>
  <c r="F364" i="9"/>
  <c r="F295" i="9"/>
  <c r="G266" i="9"/>
  <c r="G75" i="9"/>
  <c r="G305" i="9"/>
  <c r="F285" i="9"/>
  <c r="F282" i="9"/>
  <c r="G366" i="9"/>
  <c r="G376" i="9"/>
  <c r="F398" i="9"/>
  <c r="B3" i="18"/>
  <c r="A3" i="18" s="1"/>
  <c r="B6" i="18"/>
  <c r="A6" i="18" s="1"/>
  <c r="B7" i="18"/>
  <c r="A7" i="18" s="1"/>
  <c r="B8" i="18"/>
  <c r="A8" i="18" s="1"/>
  <c r="B10" i="18"/>
  <c r="A10" i="18" s="1"/>
  <c r="B11" i="18"/>
  <c r="A11" i="18" s="1"/>
  <c r="B13" i="18"/>
  <c r="A13" i="18" s="1"/>
  <c r="B14" i="18"/>
  <c r="A14" i="18" s="1"/>
  <c r="B15" i="18"/>
  <c r="A15" i="18" s="1"/>
  <c r="B16" i="18"/>
  <c r="A16" i="18" s="1"/>
  <c r="B18" i="18"/>
  <c r="A18" i="18" s="1"/>
  <c r="B20" i="18"/>
  <c r="A20" i="18" s="1"/>
  <c r="B21" i="18"/>
  <c r="A21" i="18" s="1"/>
  <c r="B23" i="18"/>
  <c r="A23" i="18" s="1"/>
  <c r="B24" i="18"/>
  <c r="A24" i="18" s="1"/>
  <c r="F383" i="9"/>
  <c r="F372" i="9"/>
  <c r="F24" i="9"/>
  <c r="G20" i="9"/>
  <c r="G22" i="9"/>
  <c r="F373" i="9"/>
  <c r="F424" i="9"/>
  <c r="F189" i="9"/>
  <c r="G243" i="9"/>
  <c r="F162" i="9"/>
  <c r="F379" i="9"/>
  <c r="F387" i="9"/>
  <c r="F312" i="9"/>
  <c r="G439" i="9"/>
  <c r="G129" i="9"/>
  <c r="F238" i="9"/>
  <c r="F328" i="9"/>
  <c r="G218" i="9"/>
  <c r="G354" i="9"/>
  <c r="F362" i="9"/>
  <c r="G350" i="9"/>
  <c r="F381" i="9"/>
  <c r="G318" i="9"/>
  <c r="G101" i="9"/>
  <c r="G389" i="9"/>
  <c r="F193" i="9"/>
  <c r="F237" i="9"/>
  <c r="G380" i="9"/>
  <c r="G65" i="9"/>
  <c r="G77" i="9"/>
  <c r="F247" i="9"/>
  <c r="G270" i="9"/>
  <c r="F336" i="9"/>
  <c r="R32" i="7"/>
  <c r="R22" i="7"/>
  <c r="R9" i="7"/>
  <c r="R8" i="7"/>
  <c r="R48" i="7"/>
  <c r="R37" i="7"/>
  <c r="K2" i="16"/>
  <c r="G116" i="9"/>
  <c r="F116" i="9"/>
  <c r="F96" i="9"/>
  <c r="G96" i="9"/>
  <c r="G56" i="9"/>
  <c r="F56" i="9"/>
  <c r="R24" i="7"/>
  <c r="B9" i="18"/>
  <c r="A9" i="18" s="1"/>
  <c r="G108" i="9"/>
  <c r="F108" i="9"/>
  <c r="G80" i="9"/>
  <c r="F80" i="9"/>
  <c r="G60" i="9"/>
  <c r="F60" i="9"/>
  <c r="G48" i="9"/>
  <c r="F48" i="9"/>
  <c r="G128" i="9"/>
  <c r="F128" i="9"/>
  <c r="F84" i="9"/>
  <c r="G84" i="9"/>
  <c r="G64" i="9"/>
  <c r="F64" i="9"/>
  <c r="R13" i="7"/>
  <c r="R11" i="7"/>
  <c r="R36" i="7"/>
  <c r="F452" i="9"/>
  <c r="G76" i="9"/>
  <c r="G213" i="9"/>
  <c r="G323" i="9"/>
  <c r="F205" i="9"/>
  <c r="F177" i="9"/>
  <c r="G233" i="9"/>
  <c r="G255" i="9"/>
  <c r="G92" i="9"/>
  <c r="G137" i="9"/>
  <c r="F137" i="9"/>
  <c r="G121" i="9"/>
  <c r="F121" i="9"/>
  <c r="G113" i="9"/>
  <c r="F113" i="9"/>
  <c r="G109" i="9"/>
  <c r="F109" i="9"/>
  <c r="G105" i="9"/>
  <c r="F105" i="9"/>
  <c r="F85" i="9"/>
  <c r="G85" i="9"/>
  <c r="G81" i="9"/>
  <c r="F81" i="9"/>
  <c r="G73" i="9"/>
  <c r="F73" i="9"/>
  <c r="G69" i="9"/>
  <c r="F69" i="9"/>
  <c r="F61" i="9"/>
  <c r="G61" i="9"/>
  <c r="F49" i="9"/>
  <c r="G49" i="9"/>
  <c r="G117" i="9"/>
  <c r="G201" i="9"/>
  <c r="F198" i="9"/>
  <c r="F408" i="9"/>
  <c r="F100" i="9"/>
  <c r="G358" i="9"/>
  <c r="G430" i="9"/>
  <c r="G209" i="9"/>
  <c r="G361" i="9"/>
  <c r="G133" i="9"/>
  <c r="G291" i="9"/>
  <c r="F268" i="9"/>
  <c r="F347" i="9"/>
  <c r="G229" i="9"/>
  <c r="G57" i="9"/>
  <c r="G185" i="9"/>
  <c r="G169" i="9"/>
  <c r="F225" i="9"/>
  <c r="G178" i="9"/>
  <c r="F46" i="9"/>
  <c r="F329" i="9"/>
  <c r="G251" i="9"/>
  <c r="G136" i="9"/>
  <c r="F4" i="9"/>
  <c r="G349" i="9"/>
  <c r="F324" i="9"/>
  <c r="F163" i="9"/>
  <c r="G161" i="9"/>
  <c r="G160" i="9"/>
  <c r="F156" i="9"/>
  <c r="F155" i="9"/>
  <c r="F154" i="9"/>
  <c r="G153" i="9"/>
  <c r="G152" i="9"/>
  <c r="G151" i="9"/>
  <c r="F150" i="9"/>
  <c r="F149" i="9"/>
  <c r="F148" i="9"/>
  <c r="F147" i="9"/>
  <c r="G145" i="9"/>
  <c r="G144" i="9"/>
  <c r="G143" i="9"/>
  <c r="G142" i="9"/>
  <c r="F141" i="9"/>
  <c r="F139" i="9"/>
  <c r="G138" i="9"/>
  <c r="F138" i="9"/>
  <c r="F134" i="9"/>
  <c r="G134" i="9"/>
  <c r="G130" i="9"/>
  <c r="F130" i="9"/>
  <c r="G126" i="9"/>
  <c r="F126" i="9"/>
  <c r="G122" i="9"/>
  <c r="F122" i="9"/>
  <c r="F110" i="9"/>
  <c r="G110" i="9"/>
  <c r="F102" i="9"/>
  <c r="G102" i="9"/>
  <c r="F94" i="9"/>
  <c r="G94" i="9"/>
  <c r="F82" i="9"/>
  <c r="G82" i="9"/>
  <c r="F78" i="9"/>
  <c r="G78" i="9"/>
  <c r="G74" i="9"/>
  <c r="F74" i="9"/>
  <c r="F70" i="9"/>
  <c r="G70" i="9"/>
  <c r="G66" i="9"/>
  <c r="F66" i="9"/>
  <c r="G62" i="9"/>
  <c r="F62" i="9"/>
  <c r="G58" i="9"/>
  <c r="F58" i="9"/>
  <c r="G54" i="9"/>
  <c r="F54" i="9"/>
  <c r="F50" i="9"/>
  <c r="G50" i="9"/>
  <c r="F120" i="9"/>
  <c r="G120" i="9"/>
  <c r="F112" i="9"/>
  <c r="G112" i="9"/>
  <c r="F72" i="9"/>
  <c r="G72" i="9"/>
  <c r="R29" i="7"/>
  <c r="R38" i="7"/>
  <c r="B4" i="18"/>
  <c r="A4" i="18" s="1"/>
  <c r="F385" i="9"/>
  <c r="G132" i="9"/>
  <c r="G246" i="9"/>
  <c r="F391" i="9"/>
  <c r="G197" i="9"/>
  <c r="G190" i="9"/>
  <c r="F210" i="9"/>
  <c r="G341" i="9"/>
  <c r="G165" i="9"/>
  <c r="G437" i="9"/>
  <c r="F279" i="9"/>
  <c r="G53" i="9"/>
  <c r="F52" i="9"/>
  <c r="G217" i="9"/>
  <c r="G202" i="9"/>
  <c r="G170" i="9"/>
  <c r="G186" i="9"/>
  <c r="G88" i="9"/>
  <c r="G104" i="9"/>
  <c r="G445" i="9"/>
  <c r="G359" i="9"/>
  <c r="F276" i="9"/>
  <c r="F265" i="9"/>
  <c r="G244" i="9"/>
  <c r="F135" i="9"/>
  <c r="G135" i="9"/>
  <c r="G131" i="9"/>
  <c r="F131" i="9"/>
  <c r="G123" i="9"/>
  <c r="F123" i="9"/>
  <c r="G119" i="9"/>
  <c r="F119" i="9"/>
  <c r="G115" i="9"/>
  <c r="F115" i="9"/>
  <c r="F111" i="9"/>
  <c r="G111" i="9"/>
  <c r="G107" i="9"/>
  <c r="F107" i="9"/>
  <c r="F103" i="9"/>
  <c r="G103" i="9"/>
  <c r="F99" i="9"/>
  <c r="G99" i="9"/>
  <c r="G95" i="9"/>
  <c r="F95" i="9"/>
  <c r="G83" i="9"/>
  <c r="F83" i="9"/>
  <c r="G71" i="9"/>
  <c r="F71" i="9"/>
  <c r="G67" i="9"/>
  <c r="F67" i="9"/>
  <c r="G63" i="9"/>
  <c r="F63" i="9"/>
  <c r="G59" i="9"/>
  <c r="F59" i="9"/>
  <c r="G55" i="9"/>
  <c r="F55" i="9"/>
  <c r="F51" i="9"/>
  <c r="G51" i="9"/>
  <c r="R30" i="7"/>
  <c r="R28" i="7"/>
  <c r="R16" i="7"/>
  <c r="R14" i="7"/>
  <c r="R41" i="7"/>
  <c r="C3" i="9"/>
  <c r="F293" i="9"/>
  <c r="G35" i="9"/>
  <c r="F211" i="9"/>
  <c r="F343" i="9"/>
  <c r="F346" i="9"/>
  <c r="R23" i="7"/>
  <c r="R19" i="7"/>
  <c r="R15" i="7"/>
  <c r="R12" i="7"/>
  <c r="R46" i="7"/>
  <c r="F93" i="9"/>
  <c r="F86" i="9"/>
  <c r="G325" i="9"/>
  <c r="G18" i="9"/>
  <c r="F388" i="9"/>
  <c r="F402" i="9"/>
  <c r="G16" i="9"/>
  <c r="G421" i="9"/>
  <c r="G339" i="9"/>
  <c r="G422" i="9"/>
  <c r="G411" i="9"/>
  <c r="F316" i="9"/>
  <c r="G283" i="9"/>
  <c r="G352" i="9"/>
  <c r="G33" i="9"/>
  <c r="F345" i="9"/>
  <c r="F435" i="9"/>
  <c r="G446" i="9"/>
  <c r="F363" i="9"/>
  <c r="G394" i="9"/>
  <c r="G188" i="9"/>
  <c r="F432" i="9"/>
  <c r="G412" i="9"/>
  <c r="G195" i="9"/>
  <c r="A34" i="9"/>
  <c r="H3" i="9"/>
  <c r="R34" i="7"/>
  <c r="G321" i="9"/>
  <c r="F436" i="9"/>
  <c r="G333" i="9"/>
  <c r="G171" i="9"/>
  <c r="F429" i="9"/>
  <c r="G256" i="9"/>
  <c r="F447" i="9"/>
  <c r="G444" i="9"/>
  <c r="G36" i="9"/>
  <c r="G378" i="9"/>
  <c r="G183" i="9"/>
  <c r="F263" i="9"/>
  <c r="G6" i="9"/>
  <c r="G302" i="9"/>
  <c r="F272" i="9"/>
  <c r="G415" i="9"/>
  <c r="F308" i="9"/>
  <c r="F289" i="9"/>
  <c r="G89" i="9"/>
  <c r="G292" i="9"/>
  <c r="G90" i="9"/>
  <c r="G167" i="9"/>
  <c r="G40" i="9"/>
  <c r="F451" i="9"/>
  <c r="G357" i="9"/>
  <c r="G303" i="9"/>
  <c r="G264" i="9"/>
  <c r="F264" i="9"/>
  <c r="F258" i="9"/>
  <c r="G258" i="9"/>
  <c r="F351" i="9"/>
  <c r="G351" i="9"/>
  <c r="F331" i="9"/>
  <c r="G331" i="9"/>
  <c r="F32" i="9"/>
  <c r="G32" i="9"/>
  <c r="F26" i="9"/>
  <c r="G26" i="9"/>
  <c r="F14" i="9"/>
  <c r="G14" i="9"/>
  <c r="F10" i="9"/>
  <c r="G10" i="9"/>
  <c r="R33" i="7"/>
  <c r="S33" i="7" s="1"/>
  <c r="R27" i="7"/>
  <c r="S27" i="7" s="1"/>
  <c r="R26" i="7"/>
  <c r="S26" i="7" s="1"/>
  <c r="R21" i="7"/>
  <c r="S21" i="7" s="1"/>
  <c r="R18" i="7"/>
  <c r="S18" i="7" s="1"/>
  <c r="R17" i="7"/>
  <c r="S17" i="7" s="1"/>
  <c r="R10" i="7"/>
  <c r="S10" i="7" s="1"/>
  <c r="R7" i="7"/>
  <c r="S7" i="7" s="1"/>
  <c r="R47" i="7"/>
  <c r="S47" i="7" s="1"/>
  <c r="G271" i="9"/>
  <c r="G30" i="9"/>
  <c r="F433" i="9"/>
  <c r="G433" i="9"/>
  <c r="G360" i="9"/>
  <c r="F360" i="9"/>
  <c r="F219" i="9"/>
  <c r="G219" i="9"/>
  <c r="F42" i="9"/>
  <c r="G42" i="9"/>
  <c r="R31" i="7"/>
  <c r="A35" i="9"/>
  <c r="G418" i="9"/>
  <c r="F418" i="9"/>
  <c r="G299" i="9"/>
  <c r="F449" i="9"/>
  <c r="G449" i="9"/>
  <c r="G442" i="9"/>
  <c r="F442" i="9"/>
  <c r="F344" i="9"/>
  <c r="G344" i="9"/>
  <c r="F448" i="9"/>
  <c r="G448" i="9"/>
  <c r="G334" i="9"/>
  <c r="F334" i="9"/>
  <c r="G319" i="9"/>
  <c r="F319" i="9"/>
  <c r="F253" i="9"/>
  <c r="G253" i="9"/>
  <c r="F199" i="9"/>
  <c r="G199" i="9"/>
  <c r="F187" i="9"/>
  <c r="G187" i="9"/>
  <c r="F12" i="9"/>
  <c r="G313" i="9"/>
  <c r="F396" i="9"/>
  <c r="F428" i="9"/>
  <c r="F8" i="9"/>
  <c r="F28" i="9"/>
  <c r="F207" i="9"/>
  <c r="F215" i="9"/>
  <c r="F314" i="9"/>
  <c r="G191" i="9"/>
  <c r="G203" i="9"/>
  <c r="G39" i="9"/>
  <c r="F245" i="9"/>
  <c r="F423" i="9"/>
  <c r="F327" i="9"/>
  <c r="I3" i="9"/>
  <c r="G371" i="9"/>
  <c r="F371" i="9"/>
  <c r="F280" i="9"/>
  <c r="F274" i="9"/>
  <c r="F248" i="9"/>
  <c r="G248" i="9"/>
  <c r="B3" i="9"/>
  <c r="F228" i="9"/>
  <c r="G228" i="9"/>
  <c r="F224" i="9"/>
  <c r="G224" i="9"/>
  <c r="F220" i="9"/>
  <c r="G220" i="9"/>
  <c r="F184" i="9"/>
  <c r="G184" i="9"/>
  <c r="F440" i="9"/>
  <c r="G440" i="9"/>
  <c r="G377" i="9"/>
  <c r="F377" i="9"/>
  <c r="G306" i="9"/>
  <c r="F306" i="9"/>
  <c r="E3" i="9"/>
  <c r="R25" i="7"/>
  <c r="R20" i="7"/>
  <c r="R43" i="7"/>
  <c r="R42" i="7"/>
  <c r="R40" i="7"/>
  <c r="G426" i="9"/>
  <c r="F390" i="9"/>
  <c r="G443" i="9"/>
  <c r="F443" i="9"/>
  <c r="G431" i="9"/>
  <c r="F431" i="9"/>
  <c r="F355" i="9"/>
  <c r="G355" i="9"/>
  <c r="G290" i="9"/>
  <c r="F290" i="9"/>
  <c r="G269" i="9"/>
  <c r="F269" i="9"/>
  <c r="F441" i="9"/>
  <c r="G337" i="9"/>
  <c r="G332" i="9"/>
  <c r="F326" i="9"/>
  <c r="F284" i="9"/>
  <c r="F267" i="9"/>
  <c r="F252" i="9"/>
  <c r="G311" i="9"/>
  <c r="F311" i="9"/>
  <c r="F275" i="9"/>
  <c r="G275" i="9"/>
  <c r="R45" i="7"/>
  <c r="S45" i="7" s="1"/>
  <c r="D3" i="9"/>
  <c r="F374" i="9"/>
  <c r="G419" i="9"/>
  <c r="G260" i="9"/>
  <c r="F232" i="9"/>
  <c r="G405" i="9"/>
  <c r="F405" i="9"/>
  <c r="G307" i="9"/>
  <c r="F307" i="9"/>
  <c r="F221" i="9"/>
  <c r="G221" i="9"/>
  <c r="F181" i="9"/>
  <c r="G181" i="9"/>
  <c r="G173" i="9"/>
  <c r="F173" i="9"/>
  <c r="F401" i="9"/>
  <c r="G401" i="9"/>
  <c r="G340" i="9"/>
  <c r="F340" i="9"/>
  <c r="G239" i="9"/>
  <c r="F239" i="9"/>
  <c r="G384" i="9"/>
  <c r="G227" i="9"/>
  <c r="G278" i="9"/>
  <c r="G409" i="9"/>
  <c r="G242" i="9"/>
  <c r="F330" i="9"/>
  <c r="G427" i="9"/>
  <c r="F427" i="9"/>
  <c r="G403" i="9"/>
  <c r="F403" i="9"/>
  <c r="F395" i="9"/>
  <c r="G395" i="9"/>
  <c r="G342" i="9"/>
  <c r="F342" i="9"/>
  <c r="F277" i="9"/>
  <c r="G277" i="9"/>
  <c r="F236" i="9"/>
  <c r="G236" i="9"/>
  <c r="G216" i="9"/>
  <c r="F216" i="9"/>
  <c r="F212" i="9"/>
  <c r="G212" i="9"/>
  <c r="F208" i="9"/>
  <c r="G208" i="9"/>
  <c r="F204" i="9"/>
  <c r="G204" i="9"/>
  <c r="F200" i="9"/>
  <c r="G200" i="9"/>
  <c r="F180" i="9"/>
  <c r="G180" i="9"/>
  <c r="G176" i="9"/>
  <c r="F176" i="9"/>
  <c r="F172" i="9"/>
  <c r="G172" i="9"/>
  <c r="F231" i="9"/>
  <c r="G393" i="9"/>
  <c r="G250" i="9"/>
  <c r="G425" i="9"/>
  <c r="F288" i="9"/>
  <c r="F296" i="9"/>
  <c r="G45" i="9"/>
  <c r="F196" i="9"/>
  <c r="G348" i="9"/>
  <c r="F322" i="9"/>
  <c r="G386" i="9"/>
  <c r="G168" i="9"/>
  <c r="F298" i="9"/>
  <c r="G315" i="9"/>
  <c r="G235" i="9"/>
  <c r="G417" i="9"/>
  <c r="G407" i="9"/>
  <c r="F407" i="9"/>
  <c r="F382" i="9"/>
  <c r="G382" i="9"/>
  <c r="G369" i="9"/>
  <c r="F369" i="9"/>
  <c r="F353" i="9"/>
  <c r="F338" i="9"/>
  <c r="G338" i="9"/>
  <c r="F317" i="9"/>
  <c r="G317" i="9"/>
  <c r="G309" i="9"/>
  <c r="F309" i="9"/>
  <c r="G294" i="9"/>
  <c r="F294" i="9"/>
  <c r="F286" i="9"/>
  <c r="G286" i="9"/>
  <c r="F273" i="9"/>
  <c r="F234" i="9"/>
  <c r="G234" i="9"/>
  <c r="F226" i="9"/>
  <c r="G226" i="9"/>
  <c r="G438" i="9"/>
  <c r="R39" i="7"/>
  <c r="S39" i="7" s="1"/>
  <c r="E746" i="22"/>
  <c r="Q8" i="7" l="1"/>
  <c r="S8" i="7"/>
  <c r="Q30" i="7"/>
  <c r="S30" i="7"/>
  <c r="Q20" i="7"/>
  <c r="S20" i="7"/>
  <c r="Q25" i="7"/>
  <c r="S25" i="7"/>
  <c r="Q15" i="7"/>
  <c r="S15" i="7"/>
  <c r="R40" i="18"/>
  <c r="S43" i="7"/>
  <c r="Q46" i="7"/>
  <c r="S46" i="7"/>
  <c r="R41" i="18"/>
  <c r="S44" i="7"/>
  <c r="R38" i="18"/>
  <c r="S41" i="7"/>
  <c r="Q38" i="7"/>
  <c r="S38" i="7"/>
  <c r="R34" i="18"/>
  <c r="S37" i="7"/>
  <c r="Q48" i="7"/>
  <c r="S48" i="7"/>
  <c r="Q40" i="7"/>
  <c r="S40" i="7"/>
  <c r="Q42" i="7"/>
  <c r="S42" i="7"/>
  <c r="Q36" i="7"/>
  <c r="S36" i="7"/>
  <c r="Q34" i="7"/>
  <c r="S34" i="7"/>
  <c r="R29" i="18"/>
  <c r="S32" i="7"/>
  <c r="R28" i="18"/>
  <c r="S31" i="7"/>
  <c r="R25" i="18"/>
  <c r="S28" i="7"/>
  <c r="Q23" i="7"/>
  <c r="S23" i="7"/>
  <c r="R21" i="18"/>
  <c r="S24" i="7"/>
  <c r="Q22" i="7"/>
  <c r="S22" i="7"/>
  <c r="Q19" i="7"/>
  <c r="S19" i="7"/>
  <c r="Q16" i="7"/>
  <c r="S16" i="7"/>
  <c r="Q14" i="7"/>
  <c r="S14" i="7"/>
  <c r="R8" i="18"/>
  <c r="S11" i="7"/>
  <c r="Q13" i="7"/>
  <c r="S13" i="7"/>
  <c r="R6" i="18"/>
  <c r="S9" i="7"/>
  <c r="G22" i="11"/>
  <c r="Q29" i="7"/>
  <c r="S29" i="7"/>
  <c r="Q12" i="7"/>
  <c r="S12" i="7"/>
  <c r="Q6" i="7"/>
  <c r="R4" i="7"/>
  <c r="R8" i="12"/>
  <c r="R10" i="12"/>
  <c r="E18" i="11"/>
  <c r="Q43" i="7"/>
  <c r="R46" i="18"/>
  <c r="E17" i="11"/>
  <c r="R13" i="18"/>
  <c r="R20" i="18"/>
  <c r="Q24" i="7"/>
  <c r="R10" i="18"/>
  <c r="Q37" i="7"/>
  <c r="R33" i="18"/>
  <c r="Q32" i="7"/>
  <c r="Q44" i="7"/>
  <c r="Q11" i="7"/>
  <c r="R35" i="18"/>
  <c r="R9" i="18"/>
  <c r="R45" i="18"/>
  <c r="R26" i="18"/>
  <c r="Q41" i="7"/>
  <c r="R19" i="18"/>
  <c r="Q9" i="7"/>
  <c r="Q49" i="7"/>
  <c r="R43" i="18"/>
  <c r="Q28" i="7"/>
  <c r="R4" i="12"/>
  <c r="R6" i="12"/>
  <c r="R9" i="12"/>
  <c r="R11" i="12"/>
  <c r="F17" i="11"/>
  <c r="R11" i="18"/>
  <c r="R37" i="18"/>
  <c r="F3" i="9"/>
  <c r="Q31" i="7"/>
  <c r="R16" i="18"/>
  <c r="R31" i="18"/>
  <c r="Q7" i="7"/>
  <c r="R4" i="18"/>
  <c r="R3" i="18"/>
  <c r="Q10" i="7"/>
  <c r="R7" i="18"/>
  <c r="R23" i="18"/>
  <c r="Q26" i="7"/>
  <c r="R39" i="18"/>
  <c r="Q17" i="7"/>
  <c r="R14" i="18"/>
  <c r="R24" i="18"/>
  <c r="Q27" i="7"/>
  <c r="Q21" i="7"/>
  <c r="R18" i="18"/>
  <c r="G3" i="9"/>
  <c r="Q47" i="7"/>
  <c r="R44" i="18"/>
  <c r="Q18" i="7"/>
  <c r="R15" i="18"/>
  <c r="Q33" i="7"/>
  <c r="R30" i="18"/>
  <c r="R36" i="18"/>
  <c r="Q39" i="7"/>
  <c r="Q45" i="7"/>
  <c r="R42" i="18"/>
  <c r="R14" i="12"/>
  <c r="R7" i="12"/>
  <c r="R16" i="12"/>
  <c r="F18" i="11"/>
  <c r="R12" i="12"/>
  <c r="R17" i="12"/>
  <c r="R13" i="12"/>
  <c r="R15" i="12"/>
  <c r="E833" i="22"/>
  <c r="E813" i="22"/>
  <c r="E937" i="22"/>
  <c r="E829" i="22"/>
  <c r="E974" i="22"/>
  <c r="E909" i="22"/>
  <c r="E928" i="22"/>
  <c r="E803" i="22"/>
  <c r="E1021" i="22"/>
  <c r="E907" i="22"/>
  <c r="E911" i="22"/>
  <c r="E945" i="22"/>
  <c r="E787" i="22"/>
  <c r="E1058" i="22"/>
  <c r="E934" i="22"/>
  <c r="E816" i="22"/>
  <c r="E992" i="22"/>
  <c r="E748" i="22"/>
  <c r="E983" i="22"/>
  <c r="E1068" i="22"/>
  <c r="E952" i="22"/>
  <c r="E1120" i="22"/>
  <c r="E749" i="22"/>
  <c r="E823" i="22"/>
  <c r="E751" i="22"/>
  <c r="E1074" i="22"/>
  <c r="E802" i="22"/>
  <c r="E827" i="22"/>
  <c r="E967" i="22"/>
  <c r="E1009" i="22"/>
  <c r="E1024" i="22"/>
  <c r="E819" i="22"/>
  <c r="E846" i="22"/>
  <c r="E1003" i="22"/>
  <c r="E944" i="22"/>
  <c r="E755" i="22"/>
  <c r="E1041" i="22"/>
  <c r="E1108" i="22"/>
  <c r="E1012" i="22"/>
  <c r="E1071" i="22"/>
  <c r="E738" i="22"/>
  <c r="E921" i="22"/>
  <c r="E910" i="22"/>
  <c r="E1016" i="22"/>
  <c r="E1037" i="22"/>
  <c r="E1065" i="22"/>
  <c r="E941" i="22"/>
  <c r="E1006" i="22"/>
  <c r="E977" i="22"/>
  <c r="E1059" i="22"/>
  <c r="E750" i="22"/>
  <c r="E739" i="22"/>
  <c r="E918" i="22"/>
  <c r="E953" i="22"/>
  <c r="E982" i="22"/>
  <c r="E1017" i="22"/>
  <c r="E976" i="22"/>
  <c r="E1105" i="22"/>
  <c r="E939" i="22"/>
  <c r="E963" i="22"/>
  <c r="E1075" i="22"/>
  <c r="E891" i="22"/>
  <c r="E776" i="22"/>
  <c r="E991" i="22"/>
  <c r="E1040" i="22"/>
  <c r="E754" i="22"/>
  <c r="E745" i="22"/>
  <c r="E763" i="22"/>
  <c r="E1004" i="22"/>
  <c r="E784" i="22"/>
  <c r="E761" i="22"/>
  <c r="E973" i="22"/>
  <c r="E894" i="22"/>
  <c r="E1013" i="22"/>
  <c r="E1047" i="22"/>
  <c r="E740" i="22"/>
  <c r="E1002" i="22"/>
  <c r="E942" i="22"/>
  <c r="E830" i="22"/>
  <c r="E1097" i="22"/>
  <c r="E1082" i="22"/>
  <c r="E1008" i="22"/>
  <c r="E1030" i="22"/>
  <c r="E1076" i="22"/>
  <c r="E932" i="22"/>
  <c r="E1099" i="22"/>
  <c r="E824" i="22"/>
  <c r="E1089" i="22"/>
  <c r="E811" i="22"/>
  <c r="E790" i="22"/>
  <c r="E946" i="22"/>
  <c r="E950" i="22"/>
  <c r="E897" i="22"/>
  <c r="E836" i="22"/>
  <c r="E828" i="22"/>
  <c r="E1067" i="22"/>
  <c r="E834" i="22"/>
  <c r="E1018" i="22"/>
  <c r="E799" i="22"/>
  <c r="E938" i="22"/>
  <c r="E1084" i="22"/>
  <c r="E777" i="22"/>
  <c r="E969" i="22"/>
  <c r="E838" i="22"/>
  <c r="E990" i="22"/>
  <c r="E782" i="22"/>
  <c r="E1112" i="22"/>
  <c r="E1104" i="22"/>
  <c r="E906" i="22"/>
  <c r="E1086" i="22"/>
  <c r="E956" i="22"/>
  <c r="E809" i="22"/>
  <c r="E962" i="22"/>
  <c r="E895" i="22"/>
  <c r="E899" i="22"/>
  <c r="E1051" i="22"/>
  <c r="E729" i="22"/>
  <c r="E841" i="22"/>
  <c r="E996" i="22"/>
  <c r="E903" i="22"/>
  <c r="E947" i="22"/>
  <c r="E1073" i="22"/>
  <c r="E1046" i="22"/>
  <c r="E1007" i="22"/>
  <c r="E1038" i="22"/>
  <c r="E774" i="22"/>
  <c r="E1069" i="22"/>
  <c r="E743" i="22"/>
  <c r="E759" i="22"/>
  <c r="E1045" i="22"/>
  <c r="E779" i="22"/>
  <c r="E1014" i="22"/>
  <c r="E1109" i="22"/>
  <c r="E1093" i="22"/>
  <c r="E1000" i="22"/>
  <c r="E796" i="22"/>
  <c r="E1087" i="22"/>
  <c r="E925" i="22"/>
  <c r="E1025" i="22"/>
  <c r="E805" i="22"/>
  <c r="E913" i="22"/>
  <c r="E968" i="22"/>
  <c r="E847" i="22"/>
  <c r="E1044" i="22"/>
  <c r="E818" i="22"/>
  <c r="E975" i="22"/>
  <c r="E922" i="22"/>
  <c r="E998" i="22"/>
  <c r="E1043" i="22"/>
  <c r="E1057" i="22"/>
  <c r="E815" i="22"/>
  <c r="E929" i="22"/>
  <c r="E1091" i="22"/>
  <c r="E1062" i="22"/>
  <c r="E986" i="22"/>
  <c r="E1070" i="22"/>
  <c r="E999" i="22"/>
  <c r="E756" i="22"/>
  <c r="E820" i="22"/>
  <c r="E764" i="22"/>
  <c r="E769" i="22"/>
  <c r="E775" i="22"/>
  <c r="E1033" i="22"/>
  <c r="E839" i="22"/>
  <c r="E1064" i="22"/>
  <c r="E752" i="22"/>
  <c r="E770" i="22"/>
  <c r="E972" i="22"/>
  <c r="E730" i="22"/>
  <c r="E1055" i="22"/>
  <c r="E1039" i="22"/>
  <c r="E744" i="22"/>
  <c r="E931" i="22"/>
  <c r="E843" i="22"/>
  <c r="E736" i="22"/>
  <c r="E1056" i="22"/>
  <c r="E1113" i="22"/>
  <c r="E1083" i="22"/>
  <c r="E742" i="22"/>
  <c r="E732" i="22"/>
  <c r="E810" i="22"/>
  <c r="E1102" i="22"/>
  <c r="E1079" i="22"/>
  <c r="E762" i="22"/>
  <c r="E737" i="22"/>
  <c r="E1088" i="22"/>
  <c r="E979" i="22"/>
  <c r="E1029" i="22"/>
  <c r="E1100" i="22"/>
  <c r="E783" i="22"/>
  <c r="E1049" i="22"/>
  <c r="E933" i="22"/>
  <c r="E1042" i="22"/>
  <c r="E845" i="22"/>
  <c r="E1081" i="22"/>
  <c r="E966" i="22"/>
  <c r="E1121" i="22"/>
  <c r="E844" i="22"/>
  <c r="E936" i="22"/>
  <c r="E1119" i="22"/>
  <c r="E807" i="22"/>
  <c r="E919" i="22"/>
  <c r="E814" i="22"/>
  <c r="E780" i="22"/>
  <c r="E916" i="22"/>
  <c r="E1098" i="22"/>
  <c r="E960" i="22"/>
  <c r="E1095" i="22"/>
  <c r="E767" i="22"/>
  <c r="E733" i="22"/>
  <c r="E900" i="22"/>
  <c r="E935" i="22"/>
  <c r="E842" i="22"/>
  <c r="E1005" i="22"/>
  <c r="E1001" i="22"/>
  <c r="E888" i="22"/>
  <c r="E1072" i="22"/>
  <c r="E889" i="22"/>
  <c r="E808" i="22"/>
  <c r="E901" i="22"/>
  <c r="E1022" i="22"/>
  <c r="E1010" i="22"/>
  <c r="E1035" i="22"/>
  <c r="E794" i="22"/>
  <c r="E943" i="22"/>
  <c r="E914" i="22"/>
  <c r="E1011" i="22"/>
  <c r="E970" i="22"/>
  <c r="E985" i="22"/>
  <c r="E927" i="22"/>
  <c r="E795" i="22"/>
  <c r="E1060" i="22"/>
  <c r="E1117" i="22"/>
  <c r="E940" i="22"/>
  <c r="E1061" i="22"/>
  <c r="E1031" i="22"/>
  <c r="E825" i="22"/>
  <c r="E898" i="22"/>
  <c r="E978" i="22"/>
  <c r="E772" i="22"/>
  <c r="E791" i="22"/>
  <c r="E735" i="22"/>
  <c r="E954" i="22"/>
  <c r="E789" i="22"/>
  <c r="E951" i="22"/>
  <c r="E964" i="22"/>
  <c r="E980" i="22"/>
  <c r="E831" i="22"/>
  <c r="E905" i="22"/>
  <c r="E1050" i="22"/>
  <c r="E1032" i="22"/>
  <c r="E1019" i="22"/>
  <c r="E1107" i="22"/>
  <c r="E930" i="22"/>
  <c r="E989" i="22"/>
  <c r="E1026" i="22"/>
  <c r="E1111" i="22"/>
  <c r="E788" i="22"/>
  <c r="E957" i="22"/>
  <c r="E949" i="22"/>
  <c r="E747" i="22"/>
  <c r="E1115" i="22"/>
  <c r="E835" i="22"/>
  <c r="E1118" i="22"/>
  <c r="E896" i="22"/>
  <c r="E988" i="22"/>
  <c r="E1103" i="22"/>
  <c r="E1080" i="22"/>
  <c r="E993" i="22"/>
  <c r="E961" i="22"/>
  <c r="E965" i="22"/>
  <c r="E1020" i="22"/>
  <c r="E1110" i="22"/>
  <c r="E1036" i="22"/>
  <c r="E837" i="22"/>
  <c r="E994" i="22"/>
  <c r="E765" i="22"/>
  <c r="E1053" i="22"/>
  <c r="E1027" i="22"/>
  <c r="E785" i="22"/>
  <c r="E800" i="22"/>
  <c r="E984" i="22"/>
  <c r="E781" i="22"/>
  <c r="E981" i="22"/>
  <c r="E915" i="22"/>
  <c r="E1101" i="22"/>
  <c r="E797" i="22"/>
  <c r="E757" i="22"/>
  <c r="E924" i="22"/>
  <c r="E801" i="22"/>
  <c r="E821" i="22"/>
  <c r="E792" i="22"/>
  <c r="E1052" i="22"/>
  <c r="E1028" i="22"/>
  <c r="E917" i="22"/>
  <c r="E753" i="22"/>
  <c r="E773" i="22"/>
  <c r="E731" i="22"/>
  <c r="E786" i="22"/>
  <c r="E926" i="22"/>
  <c r="E1034" i="22"/>
  <c r="E1054" i="22"/>
  <c r="E1078" i="22"/>
  <c r="E1096" i="22"/>
  <c r="E822" i="22"/>
  <c r="E812" i="22"/>
  <c r="E734" i="22"/>
  <c r="E958" i="22"/>
  <c r="E832" i="22"/>
  <c r="E758" i="22"/>
  <c r="E817" i="22"/>
  <c r="E1116" i="22"/>
  <c r="E1023" i="22"/>
  <c r="E741" i="22"/>
  <c r="E1077" i="22"/>
  <c r="E890" i="22"/>
  <c r="E997" i="22"/>
  <c r="E806" i="22"/>
  <c r="E908" i="22"/>
  <c r="E793" i="22"/>
  <c r="E1090" i="22"/>
  <c r="E955" i="22"/>
  <c r="E798" i="22"/>
  <c r="E760" i="22"/>
  <c r="E971" i="22"/>
  <c r="E912" i="22"/>
  <c r="E1066" i="22"/>
  <c r="E1048" i="22"/>
  <c r="E893" i="22"/>
  <c r="E904" i="22"/>
  <c r="E948" i="22"/>
  <c r="E995" i="22"/>
  <c r="E892" i="22"/>
  <c r="E1106" i="22"/>
  <c r="E987" i="22"/>
  <c r="E1063" i="22"/>
  <c r="E902" i="22"/>
  <c r="E778" i="22"/>
  <c r="E1015" i="22"/>
  <c r="E768" i="22"/>
  <c r="E771" i="22"/>
  <c r="E848" i="22"/>
  <c r="E840" i="22"/>
  <c r="E1092" i="22"/>
  <c r="E804" i="22"/>
  <c r="E959" i="22"/>
  <c r="E920" i="22"/>
  <c r="E923" i="22"/>
  <c r="E1085" i="22"/>
  <c r="E1114" i="22"/>
  <c r="E766" i="22"/>
  <c r="E826" i="22"/>
  <c r="E1094" i="22"/>
  <c r="S4" i="7" l="1"/>
  <c r="R2" i="12"/>
  <c r="F22" i="11"/>
  <c r="J2" i="16"/>
  <c r="R1" i="18"/>
  <c r="Q4" i="7"/>
  <c r="J2" i="7" s="1"/>
  <c r="G23" i="11"/>
  <c r="G24" i="11" s="1"/>
  <c r="E22" i="11"/>
  <c r="O863" i="22"/>
  <c r="P863" i="22"/>
  <c r="O883" i="22"/>
  <c r="P883" i="22"/>
  <c r="P878" i="22"/>
  <c r="O878" i="22"/>
  <c r="P1123" i="22"/>
  <c r="O1123" i="22"/>
  <c r="P872" i="22"/>
  <c r="O872" i="22"/>
  <c r="O868" i="22"/>
  <c r="P868" i="22"/>
  <c r="O879" i="22"/>
  <c r="P879" i="22"/>
  <c r="O850" i="22"/>
  <c r="P850" i="22"/>
  <c r="P886" i="22"/>
  <c r="O886" i="22"/>
  <c r="O875" i="22"/>
  <c r="P875" i="22"/>
  <c r="O854" i="22"/>
  <c r="P854" i="22"/>
  <c r="O871" i="22"/>
  <c r="P871" i="22"/>
  <c r="P867" i="22"/>
  <c r="O867" i="22"/>
  <c r="O1125" i="22"/>
  <c r="P1125" i="22"/>
  <c r="O866" i="22"/>
  <c r="P866" i="22"/>
  <c r="O887" i="22"/>
  <c r="P887" i="22"/>
  <c r="O853" i="22"/>
  <c r="P853" i="22"/>
  <c r="O864" i="22"/>
  <c r="P864" i="22"/>
  <c r="P1124" i="22"/>
  <c r="O1124" i="22"/>
  <c r="O858" i="22"/>
  <c r="P858" i="22"/>
  <c r="O870" i="22"/>
  <c r="P870" i="22"/>
  <c r="O873" i="22"/>
  <c r="P873" i="22"/>
  <c r="O882" i="22"/>
  <c r="P882" i="22"/>
  <c r="O856" i="22"/>
  <c r="P856" i="22"/>
  <c r="O877" i="22"/>
  <c r="P877" i="22"/>
  <c r="O1131" i="22"/>
  <c r="P1131" i="22"/>
  <c r="P881" i="22"/>
  <c r="O881" i="22"/>
  <c r="P880" i="22"/>
  <c r="O880" i="22"/>
  <c r="O1128" i="22"/>
  <c r="P1128" i="22"/>
  <c r="P885" i="22"/>
  <c r="O885" i="22"/>
  <c r="O1130" i="22"/>
  <c r="P1130" i="22"/>
  <c r="P862" i="22"/>
  <c r="O862" i="22"/>
  <c r="O869" i="22"/>
  <c r="P869" i="22"/>
  <c r="O855" i="22"/>
  <c r="P855" i="22"/>
  <c r="P860" i="22"/>
  <c r="O860" i="22"/>
  <c r="O859" i="22"/>
  <c r="P859" i="22"/>
  <c r="O19" i="22"/>
  <c r="P19" i="22"/>
  <c r="O884" i="22"/>
  <c r="P884" i="22"/>
  <c r="O861" i="22"/>
  <c r="P861" i="22"/>
  <c r="O1127" i="22"/>
  <c r="P1127" i="22"/>
  <c r="O876" i="22"/>
  <c r="P876" i="22"/>
  <c r="O1126" i="22"/>
  <c r="P1126" i="22"/>
  <c r="P849" i="22"/>
  <c r="O849" i="22"/>
  <c r="P874" i="22"/>
  <c r="O874" i="22"/>
  <c r="P1129" i="22"/>
  <c r="O1129" i="22"/>
  <c r="O1122" i="22"/>
  <c r="P1122" i="22"/>
  <c r="O857" i="22"/>
  <c r="P857" i="22"/>
  <c r="P1132" i="22"/>
  <c r="O1132" i="22"/>
  <c r="P852" i="22"/>
  <c r="O852" i="22"/>
  <c r="P851" i="22"/>
  <c r="O851" i="22"/>
  <c r="O865" i="22"/>
  <c r="P865" i="22"/>
  <c r="D6" i="22"/>
  <c r="E879" i="22"/>
  <c r="E860" i="22"/>
  <c r="E1125" i="22"/>
  <c r="E1131" i="22"/>
  <c r="E884" i="22"/>
  <c r="E1130" i="22"/>
  <c r="E858" i="22"/>
  <c r="E883" i="22"/>
  <c r="E850" i="22"/>
  <c r="E886" i="22"/>
  <c r="E1123" i="22"/>
  <c r="E1132" i="22"/>
  <c r="E878" i="22"/>
  <c r="E19" i="22"/>
  <c r="E1129" i="22"/>
  <c r="E872" i="22"/>
  <c r="P641" i="22" l="1"/>
  <c r="O641" i="22"/>
  <c r="O199" i="22"/>
  <c r="P199" i="22"/>
  <c r="O547" i="22"/>
  <c r="P547" i="22"/>
  <c r="O395" i="22"/>
  <c r="P395" i="22"/>
  <c r="O348" i="22"/>
  <c r="P348" i="22"/>
  <c r="O440" i="22"/>
  <c r="P440" i="22"/>
  <c r="O685" i="22"/>
  <c r="P685" i="22"/>
  <c r="O545" i="22"/>
  <c r="P545" i="22"/>
  <c r="O502" i="22"/>
  <c r="P502" i="22"/>
  <c r="O363" i="22"/>
  <c r="P363" i="22"/>
  <c r="O639" i="22"/>
  <c r="P639" i="22"/>
  <c r="O539" i="22"/>
  <c r="P539" i="22"/>
  <c r="O549" i="22"/>
  <c r="P549" i="22"/>
  <c r="P522" i="22"/>
  <c r="O522" i="22"/>
  <c r="O607" i="22"/>
  <c r="P607" i="22"/>
  <c r="O404" i="22"/>
  <c r="P404" i="22"/>
  <c r="P472" i="22"/>
  <c r="O472" i="22"/>
  <c r="P247" i="22"/>
  <c r="O247" i="22"/>
  <c r="O25" i="22"/>
  <c r="P25" i="22"/>
  <c r="O155" i="22"/>
  <c r="P155" i="22"/>
  <c r="P59" i="22"/>
  <c r="O59" i="22"/>
  <c r="O122" i="22"/>
  <c r="P122" i="22"/>
  <c r="O54" i="22"/>
  <c r="P54" i="22"/>
  <c r="P124" i="22"/>
  <c r="O124" i="22"/>
  <c r="O42" i="22"/>
  <c r="P42" i="22"/>
  <c r="P58" i="22"/>
  <c r="O58" i="22"/>
  <c r="P118" i="22"/>
  <c r="O118" i="22"/>
  <c r="O452" i="22"/>
  <c r="P452" i="22"/>
  <c r="O528" i="22"/>
  <c r="P528" i="22"/>
  <c r="P286" i="22"/>
  <c r="O286" i="22"/>
  <c r="O257" i="22"/>
  <c r="P257" i="22"/>
  <c r="P564" i="22"/>
  <c r="O564" i="22"/>
  <c r="O237" i="22"/>
  <c r="P237" i="22"/>
  <c r="O352" i="22"/>
  <c r="P352" i="22"/>
  <c r="P327" i="22"/>
  <c r="O327" i="22"/>
  <c r="O638" i="22"/>
  <c r="P638" i="22"/>
  <c r="O709" i="22"/>
  <c r="P709" i="22"/>
  <c r="P345" i="22"/>
  <c r="O345" i="22"/>
  <c r="O474" i="22"/>
  <c r="P474" i="22"/>
  <c r="O697" i="22"/>
  <c r="P697" i="22"/>
  <c r="O458" i="22"/>
  <c r="P458" i="22"/>
  <c r="O698" i="22"/>
  <c r="P698" i="22"/>
  <c r="O477" i="22"/>
  <c r="P477" i="22"/>
  <c r="P37" i="22"/>
  <c r="O37" i="22"/>
  <c r="P28" i="22"/>
  <c r="O28" i="22"/>
  <c r="O174" i="22"/>
  <c r="P174" i="22"/>
  <c r="O41" i="22"/>
  <c r="P41" i="22"/>
  <c r="O138" i="22"/>
  <c r="P138" i="22"/>
  <c r="P186" i="22"/>
  <c r="O186" i="22"/>
  <c r="O68" i="22"/>
  <c r="P68" i="22"/>
  <c r="O631" i="22"/>
  <c r="P631" i="22"/>
  <c r="O230" i="22"/>
  <c r="P230" i="22"/>
  <c r="O418" i="22"/>
  <c r="P418" i="22"/>
  <c r="P375" i="22"/>
  <c r="O375" i="22"/>
  <c r="O338" i="22"/>
  <c r="P338" i="22"/>
  <c r="O300" i="22"/>
  <c r="P300" i="22"/>
  <c r="O69" i="22"/>
  <c r="P69" i="22"/>
  <c r="P238" i="22"/>
  <c r="O238" i="22"/>
  <c r="P232" i="22"/>
  <c r="O232" i="22"/>
  <c r="P388" i="22"/>
  <c r="O388" i="22"/>
  <c r="O200" i="22"/>
  <c r="P200" i="22"/>
  <c r="O691" i="22"/>
  <c r="P691" i="22"/>
  <c r="O218" i="22"/>
  <c r="P218" i="22"/>
  <c r="O434" i="22"/>
  <c r="P434" i="22"/>
  <c r="O378" i="22"/>
  <c r="P378" i="22"/>
  <c r="O322" i="22"/>
  <c r="P322" i="22"/>
  <c r="P466" i="22"/>
  <c r="O466" i="22"/>
  <c r="O424" i="22"/>
  <c r="P424" i="22"/>
  <c r="O192" i="22"/>
  <c r="P192" i="22"/>
  <c r="P148" i="22"/>
  <c r="O148" i="22"/>
  <c r="O98" i="22"/>
  <c r="P98" i="22"/>
  <c r="O20" i="22"/>
  <c r="P20" i="22"/>
  <c r="O175" i="22"/>
  <c r="P175" i="22"/>
  <c r="P570" i="22"/>
  <c r="O570" i="22"/>
  <c r="P648" i="22"/>
  <c r="O648" i="22"/>
  <c r="O541" i="22"/>
  <c r="P541" i="22"/>
  <c r="O413" i="22"/>
  <c r="P413" i="22"/>
  <c r="O288" i="22"/>
  <c r="P288" i="22"/>
  <c r="O622" i="22"/>
  <c r="P622" i="22"/>
  <c r="O290" i="22"/>
  <c r="P290" i="22"/>
  <c r="P552" i="22"/>
  <c r="O552" i="22"/>
  <c r="P624" i="22"/>
  <c r="O624" i="22"/>
  <c r="P262" i="22"/>
  <c r="O262" i="22"/>
  <c r="O411" i="22"/>
  <c r="P411" i="22"/>
  <c r="O44" i="22"/>
  <c r="P44" i="22"/>
  <c r="O110" i="22"/>
  <c r="P110" i="22"/>
  <c r="O61" i="22"/>
  <c r="P61" i="22"/>
  <c r="O51" i="22"/>
  <c r="P51" i="22"/>
  <c r="O120" i="22"/>
  <c r="P120" i="22"/>
  <c r="O177" i="22"/>
  <c r="P177" i="22"/>
  <c r="P303" i="22"/>
  <c r="O303" i="22"/>
  <c r="P573" i="22"/>
  <c r="O573" i="22"/>
  <c r="O333" i="22"/>
  <c r="P333" i="22"/>
  <c r="P220" i="22"/>
  <c r="O220" i="22"/>
  <c r="P714" i="22"/>
  <c r="O714" i="22"/>
  <c r="P684" i="22"/>
  <c r="O684" i="22"/>
  <c r="P532" i="22"/>
  <c r="O532" i="22"/>
  <c r="O505" i="22"/>
  <c r="P505" i="22"/>
  <c r="O561" i="22"/>
  <c r="P561" i="22"/>
  <c r="O296" i="22"/>
  <c r="P296" i="22"/>
  <c r="O337" i="22"/>
  <c r="P337" i="22"/>
  <c r="O599" i="22"/>
  <c r="P599" i="22"/>
  <c r="O524" i="22"/>
  <c r="P524" i="22"/>
  <c r="P612" i="22"/>
  <c r="O612" i="22"/>
  <c r="O156" i="22"/>
  <c r="P156" i="22"/>
  <c r="O119" i="22"/>
  <c r="P119" i="22"/>
  <c r="O89" i="22"/>
  <c r="P89" i="22"/>
  <c r="O180" i="22"/>
  <c r="P180" i="22"/>
  <c r="P183" i="22"/>
  <c r="O183" i="22"/>
  <c r="O382" i="22"/>
  <c r="P382" i="22"/>
  <c r="O439" i="22"/>
  <c r="P439" i="22"/>
  <c r="O459" i="22"/>
  <c r="P459" i="22"/>
  <c r="P574" i="22"/>
  <c r="O574" i="22"/>
  <c r="O384" i="22"/>
  <c r="P384" i="22"/>
  <c r="O443" i="22"/>
  <c r="P443" i="22"/>
  <c r="O197" i="22"/>
  <c r="P197" i="22"/>
  <c r="O223" i="22"/>
  <c r="P223" i="22"/>
  <c r="O400" i="22"/>
  <c r="P400" i="22"/>
  <c r="O399" i="22"/>
  <c r="P399" i="22"/>
  <c r="O317" i="22"/>
  <c r="P317" i="22"/>
  <c r="O442" i="22"/>
  <c r="P442" i="22"/>
  <c r="O328" i="22"/>
  <c r="P328" i="22"/>
  <c r="P678" i="22"/>
  <c r="O678" i="22"/>
  <c r="P559" i="22"/>
  <c r="O559" i="22"/>
  <c r="O608" i="22"/>
  <c r="P608" i="22"/>
  <c r="O320" i="22"/>
  <c r="P320" i="22"/>
  <c r="P269" i="22"/>
  <c r="O269" i="22"/>
  <c r="P635" i="22"/>
  <c r="O635" i="22"/>
  <c r="P724" i="22"/>
  <c r="O724" i="22"/>
  <c r="O551" i="22"/>
  <c r="P551" i="22"/>
  <c r="O431" i="22"/>
  <c r="P431" i="22"/>
  <c r="P544" i="22"/>
  <c r="O544" i="22"/>
  <c r="O215" i="22"/>
  <c r="P215" i="22"/>
  <c r="O516" i="22"/>
  <c r="P516" i="22"/>
  <c r="P256" i="22"/>
  <c r="O256" i="22"/>
  <c r="O681" i="22"/>
  <c r="P681" i="22"/>
  <c r="O462" i="22"/>
  <c r="P462" i="22"/>
  <c r="P510" i="22"/>
  <c r="O510" i="22"/>
  <c r="P701" i="22"/>
  <c r="O701" i="22"/>
  <c r="O380" i="22"/>
  <c r="P380" i="22"/>
  <c r="O471" i="22"/>
  <c r="P471" i="22"/>
  <c r="O260" i="22"/>
  <c r="P260" i="22"/>
  <c r="P619" i="22"/>
  <c r="O619" i="22"/>
  <c r="P686" i="22"/>
  <c r="O686" i="22"/>
  <c r="O308" i="22"/>
  <c r="P308" i="22"/>
  <c r="O332" i="22"/>
  <c r="P332" i="22"/>
  <c r="O578" i="22"/>
  <c r="P578" i="22"/>
  <c r="O507" i="22"/>
  <c r="P507" i="22"/>
  <c r="O511" i="22"/>
  <c r="P511" i="22"/>
  <c r="P654" i="22"/>
  <c r="O654" i="22"/>
  <c r="O198" i="22"/>
  <c r="P198" i="22"/>
  <c r="O297" i="22"/>
  <c r="P297" i="22"/>
  <c r="O592" i="22"/>
  <c r="P592" i="22"/>
  <c r="O48" i="22"/>
  <c r="P48" i="22"/>
  <c r="P52" i="22"/>
  <c r="O52" i="22"/>
  <c r="P94" i="22"/>
  <c r="O94" i="22"/>
  <c r="O179" i="22"/>
  <c r="P179" i="22"/>
  <c r="O157" i="22"/>
  <c r="P157" i="22"/>
  <c r="O83" i="22"/>
  <c r="P83" i="22"/>
  <c r="P106" i="22"/>
  <c r="O106" i="22"/>
  <c r="O170" i="22"/>
  <c r="P170" i="22"/>
  <c r="P168" i="22"/>
  <c r="O168" i="22"/>
  <c r="O161" i="22"/>
  <c r="P161" i="22"/>
  <c r="O162" i="22"/>
  <c r="P162" i="22"/>
  <c r="O33" i="22"/>
  <c r="P33" i="22"/>
  <c r="P139" i="22"/>
  <c r="O139" i="22"/>
  <c r="O146" i="22"/>
  <c r="P146" i="22"/>
  <c r="P71" i="22"/>
  <c r="O71" i="22"/>
  <c r="O224" i="22"/>
  <c r="P224" i="22"/>
  <c r="P538" i="22"/>
  <c r="O538" i="22"/>
  <c r="O491" i="22"/>
  <c r="P491" i="22"/>
  <c r="O716" i="22"/>
  <c r="P716" i="22"/>
  <c r="O205" i="22"/>
  <c r="P205" i="22"/>
  <c r="O490" i="22"/>
  <c r="P490" i="22"/>
  <c r="O281" i="22"/>
  <c r="P281" i="22"/>
  <c r="P568" i="22"/>
  <c r="O568" i="22"/>
  <c r="O554" i="22"/>
  <c r="P554" i="22"/>
  <c r="O236" i="22"/>
  <c r="P236" i="22"/>
  <c r="O464" i="22"/>
  <c r="P464" i="22"/>
  <c r="P694" i="22"/>
  <c r="O694" i="22"/>
  <c r="O670" i="22"/>
  <c r="P670" i="22"/>
  <c r="O518" i="22"/>
  <c r="P518" i="22"/>
  <c r="O315" i="22"/>
  <c r="P315" i="22"/>
  <c r="O605" i="22"/>
  <c r="P605" i="22"/>
  <c r="P82" i="22"/>
  <c r="O82" i="22"/>
  <c r="P66" i="22"/>
  <c r="O66" i="22"/>
  <c r="P88" i="22"/>
  <c r="O88" i="22"/>
  <c r="O72" i="22"/>
  <c r="P72" i="22"/>
  <c r="O356" i="22"/>
  <c r="P356" i="22"/>
  <c r="O271" i="22"/>
  <c r="P271" i="22"/>
  <c r="P590" i="22"/>
  <c r="O590" i="22"/>
  <c r="O664" i="22"/>
  <c r="P664" i="22"/>
  <c r="P419" i="22"/>
  <c r="O419" i="22"/>
  <c r="P438" i="22"/>
  <c r="O438" i="22"/>
  <c r="O314" i="22"/>
  <c r="P314" i="22"/>
  <c r="P548" i="22"/>
  <c r="O548" i="22"/>
  <c r="O292" i="22"/>
  <c r="P292" i="22"/>
  <c r="P479" i="22"/>
  <c r="O479" i="22"/>
  <c r="P244" i="22"/>
  <c r="O244" i="22"/>
  <c r="P603" i="22"/>
  <c r="O603" i="22"/>
  <c r="O313" i="22"/>
  <c r="P313" i="22"/>
  <c r="P335" i="22"/>
  <c r="O335" i="22"/>
  <c r="P499" i="22"/>
  <c r="O499" i="22"/>
  <c r="O113" i="22"/>
  <c r="P113" i="22"/>
  <c r="P184" i="22"/>
  <c r="O184" i="22"/>
  <c r="P111" i="22"/>
  <c r="O111" i="22"/>
  <c r="O169" i="22"/>
  <c r="P169" i="22"/>
  <c r="P45" i="22"/>
  <c r="O45" i="22"/>
  <c r="O658" i="22"/>
  <c r="P658" i="22"/>
  <c r="P633" i="22"/>
  <c r="O633" i="22"/>
  <c r="O467" i="22"/>
  <c r="P467" i="22"/>
  <c r="O206" i="22"/>
  <c r="P206" i="22"/>
  <c r="P347" i="22"/>
  <c r="O347" i="22"/>
  <c r="O567" i="22"/>
  <c r="P567" i="22"/>
  <c r="P725" i="22"/>
  <c r="O725" i="22"/>
  <c r="O87" i="22"/>
  <c r="P87" i="22"/>
  <c r="O377" i="22"/>
  <c r="P377" i="22"/>
  <c r="P316" i="22"/>
  <c r="O316" i="22"/>
  <c r="O673" i="22"/>
  <c r="P673" i="22"/>
  <c r="O614" i="22"/>
  <c r="P614" i="22"/>
  <c r="O529" i="22"/>
  <c r="P529" i="22"/>
  <c r="O577" i="22"/>
  <c r="P577" i="22"/>
  <c r="O249" i="22"/>
  <c r="P249" i="22"/>
  <c r="P346" i="22"/>
  <c r="O346" i="22"/>
  <c r="O277" i="22"/>
  <c r="P277" i="22"/>
  <c r="O216" i="22"/>
  <c r="P216" i="22"/>
  <c r="O272" i="22"/>
  <c r="P272" i="22"/>
  <c r="O128" i="22"/>
  <c r="P128" i="22"/>
  <c r="O145" i="22"/>
  <c r="P145" i="22"/>
  <c r="O18" i="22"/>
  <c r="P18" i="22"/>
  <c r="O91" i="22"/>
  <c r="P91" i="22"/>
  <c r="O26" i="22"/>
  <c r="P26" i="22"/>
  <c r="O704" i="22"/>
  <c r="P704" i="22"/>
  <c r="O407" i="22"/>
  <c r="P407" i="22"/>
  <c r="O500" i="22"/>
  <c r="P500" i="22"/>
  <c r="P579" i="22"/>
  <c r="O579" i="22"/>
  <c r="O273" i="22"/>
  <c r="P273" i="22"/>
  <c r="O693" i="22"/>
  <c r="P693" i="22"/>
  <c r="O449" i="22"/>
  <c r="P449" i="22"/>
  <c r="O331" i="22"/>
  <c r="P331" i="22"/>
  <c r="O107" i="22"/>
  <c r="P107" i="22"/>
  <c r="P662" i="22"/>
  <c r="O662" i="22"/>
  <c r="P406" i="22"/>
  <c r="O406" i="22"/>
  <c r="O349" i="22"/>
  <c r="P349" i="22"/>
  <c r="O428" i="22"/>
  <c r="P428" i="22"/>
  <c r="O687" i="22"/>
  <c r="P687" i="22"/>
  <c r="O677" i="22"/>
  <c r="P677" i="22"/>
  <c r="O665" i="22"/>
  <c r="P665" i="22"/>
  <c r="P722" i="22"/>
  <c r="O722" i="22"/>
  <c r="O700" i="22"/>
  <c r="P700" i="22"/>
  <c r="O420" i="22"/>
  <c r="P420" i="22"/>
  <c r="P401" i="22"/>
  <c r="O401" i="22"/>
  <c r="O581" i="22"/>
  <c r="P581" i="22"/>
  <c r="O718" i="22"/>
  <c r="P718" i="22"/>
  <c r="O409" i="22"/>
  <c r="P409" i="22"/>
  <c r="O596" i="22"/>
  <c r="P596" i="22"/>
  <c r="O158" i="22"/>
  <c r="P158" i="22"/>
  <c r="P73" i="22"/>
  <c r="O73" i="22"/>
  <c r="O50" i="22"/>
  <c r="P50" i="22"/>
  <c r="P100" i="22"/>
  <c r="O100" i="22"/>
  <c r="P659" i="22"/>
  <c r="O659" i="22"/>
  <c r="P457" i="22"/>
  <c r="O457" i="22"/>
  <c r="O298" i="22"/>
  <c r="P298" i="22"/>
  <c r="O679" i="22"/>
  <c r="P679" i="22"/>
  <c r="O386" i="22"/>
  <c r="P386" i="22"/>
  <c r="P550" i="22"/>
  <c r="O550" i="22"/>
  <c r="P274" i="22"/>
  <c r="O274" i="22"/>
  <c r="O463" i="22"/>
  <c r="P463" i="22"/>
  <c r="O450" i="22"/>
  <c r="P450" i="22"/>
  <c r="P601" i="22"/>
  <c r="O601" i="22"/>
  <c r="O721" i="22"/>
  <c r="P721" i="22"/>
  <c r="O533" i="22"/>
  <c r="P533" i="22"/>
  <c r="O222" i="22"/>
  <c r="P222" i="22"/>
  <c r="O512" i="22"/>
  <c r="P512" i="22"/>
  <c r="O480" i="22"/>
  <c r="P480" i="22"/>
  <c r="O381" i="22"/>
  <c r="P381" i="22"/>
  <c r="O429" i="22"/>
  <c r="P429" i="22"/>
  <c r="O310" i="22"/>
  <c r="P310" i="22"/>
  <c r="P414" i="22"/>
  <c r="O414" i="22"/>
  <c r="O634" i="22"/>
  <c r="P634" i="22"/>
  <c r="O719" i="22"/>
  <c r="P719" i="22"/>
  <c r="P535" i="22"/>
  <c r="O535" i="22"/>
  <c r="P365" i="22"/>
  <c r="O365" i="22"/>
  <c r="O661" i="22"/>
  <c r="P661" i="22"/>
  <c r="O637" i="22"/>
  <c r="P637" i="22"/>
  <c r="O353" i="22"/>
  <c r="P353" i="22"/>
  <c r="O674" i="22"/>
  <c r="P674" i="22"/>
  <c r="P283" i="22"/>
  <c r="O283" i="22"/>
  <c r="O475" i="22"/>
  <c r="P475" i="22"/>
  <c r="O572" i="22"/>
  <c r="P572" i="22"/>
  <c r="P226" i="22"/>
  <c r="O226" i="22"/>
  <c r="O264" i="22"/>
  <c r="P264" i="22"/>
  <c r="O426" i="22"/>
  <c r="P426" i="22"/>
  <c r="P293" i="22"/>
  <c r="O293" i="22"/>
  <c r="O465" i="22"/>
  <c r="P465" i="22"/>
  <c r="O358" i="22"/>
  <c r="P358" i="22"/>
  <c r="P657" i="22"/>
  <c r="O657" i="22"/>
  <c r="O441" i="22"/>
  <c r="P441" i="22"/>
  <c r="O560" i="22"/>
  <c r="P560" i="22"/>
  <c r="P690" i="22"/>
  <c r="O690" i="22"/>
  <c r="P210" i="22"/>
  <c r="O210" i="22"/>
  <c r="O583" i="22"/>
  <c r="P583" i="22"/>
  <c r="O615" i="22"/>
  <c r="P615" i="22"/>
  <c r="P321" i="22"/>
  <c r="O321" i="22"/>
  <c r="O102" i="22"/>
  <c r="P102" i="22"/>
  <c r="P129" i="22"/>
  <c r="O129" i="22"/>
  <c r="O90" i="22"/>
  <c r="P90" i="22"/>
  <c r="O173" i="22"/>
  <c r="P173" i="22"/>
  <c r="O79" i="22"/>
  <c r="P79" i="22"/>
  <c r="P137" i="22"/>
  <c r="O137" i="22"/>
  <c r="O63" i="22"/>
  <c r="P63" i="22"/>
  <c r="P131" i="22"/>
  <c r="O131" i="22"/>
  <c r="O62" i="22"/>
  <c r="P62" i="22"/>
  <c r="O86" i="22"/>
  <c r="P86" i="22"/>
  <c r="P96" i="22"/>
  <c r="O96" i="22"/>
  <c r="P165" i="22"/>
  <c r="O165" i="22"/>
  <c r="O80" i="22"/>
  <c r="P80" i="22"/>
  <c r="P40" i="22"/>
  <c r="O40" i="22"/>
  <c r="O164" i="22"/>
  <c r="P164" i="22"/>
  <c r="P504" i="22"/>
  <c r="O504" i="22"/>
  <c r="O307" i="22"/>
  <c r="P307" i="22"/>
  <c r="O228" i="22"/>
  <c r="P228" i="22"/>
  <c r="O705" i="22"/>
  <c r="P705" i="22"/>
  <c r="O597" i="22"/>
  <c r="P597" i="22"/>
  <c r="O514" i="22"/>
  <c r="P514" i="22"/>
  <c r="O209" i="22"/>
  <c r="P209" i="22"/>
  <c r="O143" i="22"/>
  <c r="P143" i="22"/>
  <c r="O575" i="22"/>
  <c r="P575" i="22"/>
  <c r="O67" i="22"/>
  <c r="P67" i="22"/>
  <c r="O540" i="22"/>
  <c r="P540" i="22"/>
  <c r="O451" i="22"/>
  <c r="P451" i="22"/>
  <c r="P534" i="22"/>
  <c r="O534" i="22"/>
  <c r="O710" i="22"/>
  <c r="P710" i="22"/>
  <c r="O371" i="22"/>
  <c r="P371" i="22"/>
  <c r="P246" i="22"/>
  <c r="O246" i="22"/>
  <c r="O334" i="22"/>
  <c r="P334" i="22"/>
  <c r="O527" i="22"/>
  <c r="P527" i="22"/>
  <c r="P355" i="22"/>
  <c r="O355" i="22"/>
  <c r="O282" i="22"/>
  <c r="P282" i="22"/>
  <c r="O240" i="22"/>
  <c r="P240" i="22"/>
  <c r="O587" i="22"/>
  <c r="P587" i="22"/>
  <c r="O626" i="22"/>
  <c r="P626" i="22"/>
  <c r="O408" i="22"/>
  <c r="P408" i="22"/>
  <c r="O503" i="22"/>
  <c r="P503" i="22"/>
  <c r="P214" i="22"/>
  <c r="O214" i="22"/>
  <c r="P154" i="22"/>
  <c r="O154" i="22"/>
  <c r="P181" i="22"/>
  <c r="O181" i="22"/>
  <c r="P178" i="22"/>
  <c r="O178" i="22"/>
  <c r="O55" i="22"/>
  <c r="P55" i="22"/>
  <c r="O187" i="22"/>
  <c r="P187" i="22"/>
  <c r="P95" i="22"/>
  <c r="O95" i="22"/>
  <c r="O176" i="22"/>
  <c r="P176" i="22"/>
  <c r="O21" i="22"/>
  <c r="P21" i="22"/>
  <c r="O263" i="22"/>
  <c r="P263" i="22"/>
  <c r="O324" i="22"/>
  <c r="P324" i="22"/>
  <c r="O653" i="22"/>
  <c r="P653" i="22"/>
  <c r="O234" i="22"/>
  <c r="P234" i="22"/>
  <c r="O489" i="22"/>
  <c r="P489" i="22"/>
  <c r="P582" i="22"/>
  <c r="O582" i="22"/>
  <c r="O390" i="22"/>
  <c r="P390" i="22"/>
  <c r="O396" i="22"/>
  <c r="P396" i="22"/>
  <c r="O682" i="22"/>
  <c r="P682" i="22"/>
  <c r="P606" i="22"/>
  <c r="O606" i="22"/>
  <c r="P484" i="22"/>
  <c r="O484" i="22"/>
  <c r="O312" i="22"/>
  <c r="P312" i="22"/>
  <c r="O141" i="22"/>
  <c r="P141" i="22"/>
  <c r="P53" i="22"/>
  <c r="O53" i="22"/>
  <c r="O56" i="22"/>
  <c r="P56" i="22"/>
  <c r="O354" i="22"/>
  <c r="P354" i="22"/>
  <c r="O425" i="22"/>
  <c r="P425" i="22"/>
  <c r="O617" i="22"/>
  <c r="P617" i="22"/>
  <c r="O712" i="22"/>
  <c r="P712" i="22"/>
  <c r="P280" i="22"/>
  <c r="O280" i="22"/>
  <c r="O520" i="22"/>
  <c r="P520" i="22"/>
  <c r="O227" i="22"/>
  <c r="P227" i="22"/>
  <c r="O229" i="22"/>
  <c r="P229" i="22"/>
  <c r="O526" i="22"/>
  <c r="P526" i="22"/>
  <c r="P250" i="22"/>
  <c r="O250" i="22"/>
  <c r="P473" i="22"/>
  <c r="O473" i="22"/>
  <c r="O344" i="22"/>
  <c r="P344" i="22"/>
  <c r="P519" i="22"/>
  <c r="O519" i="22"/>
  <c r="P57" i="22"/>
  <c r="O57" i="22"/>
  <c r="O36" i="22"/>
  <c r="P36" i="22"/>
  <c r="O104" i="22"/>
  <c r="P104" i="22"/>
  <c r="P78" i="22"/>
  <c r="O78" i="22"/>
  <c r="O610" i="22"/>
  <c r="P610" i="22"/>
  <c r="P361" i="22"/>
  <c r="O361" i="22"/>
  <c r="O213" i="22"/>
  <c r="P213" i="22"/>
  <c r="O728" i="22"/>
  <c r="P728" i="22"/>
  <c r="O542" i="22"/>
  <c r="P542" i="22"/>
  <c r="O287" i="22"/>
  <c r="P287" i="22"/>
  <c r="P671" i="22"/>
  <c r="O671" i="22"/>
  <c r="O711" i="22"/>
  <c r="P711" i="22"/>
  <c r="O656" i="22"/>
  <c r="P656" i="22"/>
  <c r="P660" i="22"/>
  <c r="O660" i="22"/>
  <c r="O558" i="22"/>
  <c r="P558" i="22"/>
  <c r="O376" i="22"/>
  <c r="P376" i="22"/>
  <c r="P193" i="22"/>
  <c r="O193" i="22"/>
  <c r="O185" i="22"/>
  <c r="P185" i="22"/>
  <c r="P166" i="22"/>
  <c r="O166" i="22"/>
  <c r="O495" i="22"/>
  <c r="P495" i="22"/>
  <c r="P680" i="22"/>
  <c r="O680" i="22"/>
  <c r="O455" i="22"/>
  <c r="P455" i="22"/>
  <c r="O620" i="22"/>
  <c r="P620" i="22"/>
  <c r="O506" i="22"/>
  <c r="P506" i="22"/>
  <c r="O493" i="22"/>
  <c r="P493" i="22"/>
  <c r="O304" i="22"/>
  <c r="P304" i="22"/>
  <c r="P339" i="22"/>
  <c r="O339" i="22"/>
  <c r="O319" i="22"/>
  <c r="P319" i="22"/>
  <c r="P207" i="22"/>
  <c r="O207" i="22"/>
  <c r="O379" i="22"/>
  <c r="P379" i="22"/>
  <c r="O241" i="22"/>
  <c r="P241" i="22"/>
  <c r="P427" i="22"/>
  <c r="O427" i="22"/>
  <c r="O469" i="22"/>
  <c r="P469" i="22"/>
  <c r="P359" i="22"/>
  <c r="O359" i="22"/>
  <c r="O513" i="22"/>
  <c r="P513" i="22"/>
  <c r="P666" i="22"/>
  <c r="O666" i="22"/>
  <c r="O242" i="22"/>
  <c r="P242" i="22"/>
  <c r="O621" i="22"/>
  <c r="P621" i="22"/>
  <c r="O695" i="22"/>
  <c r="P695" i="22"/>
  <c r="O412" i="22"/>
  <c r="P412" i="22"/>
  <c r="P562" i="22"/>
  <c r="O562" i="22"/>
  <c r="O367" i="22"/>
  <c r="P367" i="22"/>
  <c r="P649" i="22"/>
  <c r="O649" i="22"/>
  <c r="O508" i="22"/>
  <c r="P508" i="22"/>
  <c r="P486" i="22"/>
  <c r="O486" i="22"/>
  <c r="O689" i="22"/>
  <c r="P689" i="22"/>
  <c r="O340" i="22"/>
  <c r="P340" i="22"/>
  <c r="O651" i="22"/>
  <c r="P651" i="22"/>
  <c r="P351" i="22"/>
  <c r="O351" i="22"/>
  <c r="P299" i="22"/>
  <c r="O299" i="22"/>
  <c r="O727" i="22"/>
  <c r="P727" i="22"/>
  <c r="P515" i="22"/>
  <c r="O515" i="22"/>
  <c r="O521" i="22"/>
  <c r="P521" i="22"/>
  <c r="O591" i="22"/>
  <c r="P591" i="22"/>
  <c r="O546" i="22"/>
  <c r="P546" i="22"/>
  <c r="O403" i="22"/>
  <c r="P403" i="22"/>
  <c r="P720" i="22"/>
  <c r="O720" i="22"/>
  <c r="O437" i="22"/>
  <c r="P437" i="22"/>
  <c r="O405" i="22"/>
  <c r="P405" i="22"/>
  <c r="O501" i="22"/>
  <c r="P501" i="22"/>
  <c r="P672" i="22"/>
  <c r="O672" i="22"/>
  <c r="O364" i="22"/>
  <c r="P364" i="22"/>
  <c r="O212" i="22"/>
  <c r="P212" i="22"/>
  <c r="O595" i="22"/>
  <c r="P595" i="22"/>
  <c r="O109" i="22"/>
  <c r="P109" i="22"/>
  <c r="O152" i="22"/>
  <c r="P152" i="22"/>
  <c r="O126" i="22"/>
  <c r="P126" i="22"/>
  <c r="P172" i="22"/>
  <c r="O172" i="22"/>
  <c r="O182" i="22"/>
  <c r="P182" i="22"/>
  <c r="O108" i="22"/>
  <c r="P108" i="22"/>
  <c r="P75" i="22"/>
  <c r="O75" i="22"/>
  <c r="O60" i="22"/>
  <c r="P60" i="22"/>
  <c r="O114" i="22"/>
  <c r="P114" i="22"/>
  <c r="O32" i="22"/>
  <c r="P32" i="22"/>
  <c r="O133" i="22"/>
  <c r="P133" i="22"/>
  <c r="P130" i="22"/>
  <c r="O130" i="22"/>
  <c r="O134" i="22"/>
  <c r="P134" i="22"/>
  <c r="P160" i="22"/>
  <c r="O160" i="22"/>
  <c r="O127" i="22"/>
  <c r="P127" i="22"/>
  <c r="O195" i="22"/>
  <c r="P195" i="22"/>
  <c r="O150" i="22"/>
  <c r="P150" i="22"/>
  <c r="O279" i="22"/>
  <c r="P279" i="22"/>
  <c r="O343" i="22"/>
  <c r="P343" i="22"/>
  <c r="O336" i="22"/>
  <c r="P336" i="22"/>
  <c r="O663" i="22"/>
  <c r="P663" i="22"/>
  <c r="P566" i="22"/>
  <c r="O566" i="22"/>
  <c r="O667" i="22"/>
  <c r="P667" i="22"/>
  <c r="O448" i="22"/>
  <c r="P448" i="22"/>
  <c r="O482" i="22"/>
  <c r="P482" i="22"/>
  <c r="O563" i="22"/>
  <c r="P563" i="22"/>
  <c r="O357" i="22"/>
  <c r="P357" i="22"/>
  <c r="O715" i="22"/>
  <c r="P715" i="22"/>
  <c r="O713" i="22"/>
  <c r="P713" i="22"/>
  <c r="O248" i="22"/>
  <c r="P248" i="22"/>
  <c r="O523" i="22"/>
  <c r="P523" i="22"/>
  <c r="O647" i="22"/>
  <c r="P647" i="22"/>
  <c r="P580" i="22"/>
  <c r="O580" i="22"/>
  <c r="O221" i="22"/>
  <c r="P221" i="22"/>
  <c r="O270" i="22"/>
  <c r="P270" i="22"/>
  <c r="O643" i="22"/>
  <c r="P643" i="22"/>
  <c r="P556" i="22"/>
  <c r="O556" i="22"/>
  <c r="O454" i="22"/>
  <c r="P454" i="22"/>
  <c r="P483" i="22"/>
  <c r="O483" i="22"/>
  <c r="O555" i="22"/>
  <c r="P555" i="22"/>
  <c r="O374" i="22"/>
  <c r="P374" i="22"/>
  <c r="O393" i="22"/>
  <c r="P393" i="22"/>
  <c r="O323" i="22"/>
  <c r="P323" i="22"/>
  <c r="O325" i="22"/>
  <c r="P325" i="22"/>
  <c r="O217" i="22"/>
  <c r="P217" i="22"/>
  <c r="P652" i="22"/>
  <c r="O652" i="22"/>
  <c r="O569" i="22"/>
  <c r="P569" i="22"/>
  <c r="P600" i="22"/>
  <c r="O600" i="22"/>
  <c r="O259" i="22"/>
  <c r="P259" i="22"/>
  <c r="O275" i="22"/>
  <c r="P275" i="22"/>
  <c r="O289" i="22"/>
  <c r="P289" i="22"/>
  <c r="O267" i="22"/>
  <c r="P267" i="22"/>
  <c r="O385" i="22"/>
  <c r="P385" i="22"/>
  <c r="O683" i="22"/>
  <c r="P683" i="22"/>
  <c r="O627" i="22"/>
  <c r="P627" i="22"/>
  <c r="O598" i="22"/>
  <c r="P598" i="22"/>
  <c r="O266" i="22"/>
  <c r="P266" i="22"/>
  <c r="O436" i="22"/>
  <c r="P436" i="22"/>
  <c r="O252" i="22"/>
  <c r="P252" i="22"/>
  <c r="O294" i="22"/>
  <c r="P294" i="22"/>
  <c r="P586" i="22"/>
  <c r="O586" i="22"/>
  <c r="O446" i="22"/>
  <c r="P446" i="22"/>
  <c r="P147" i="22"/>
  <c r="O147" i="22"/>
  <c r="P76" i="22"/>
  <c r="O76" i="22"/>
  <c r="O153" i="22"/>
  <c r="P153" i="22"/>
  <c r="P39" i="22"/>
  <c r="O39" i="22"/>
  <c r="O30" i="22"/>
  <c r="P30" i="22"/>
  <c r="O38" i="22"/>
  <c r="P38" i="22"/>
  <c r="O77" i="22"/>
  <c r="P77" i="22"/>
  <c r="O121" i="22"/>
  <c r="P121" i="22"/>
  <c r="O140" i="22"/>
  <c r="P140" i="22"/>
  <c r="P189" i="22"/>
  <c r="O189" i="22"/>
  <c r="O93" i="22"/>
  <c r="P93" i="22"/>
  <c r="P24" i="22"/>
  <c r="O24" i="22"/>
  <c r="O135" i="22"/>
  <c r="P135" i="22"/>
  <c r="O31" i="22"/>
  <c r="P31" i="22"/>
  <c r="O149" i="22"/>
  <c r="P149" i="22"/>
  <c r="O402" i="22"/>
  <c r="P402" i="22"/>
  <c r="O29" i="22"/>
  <c r="P29" i="22"/>
  <c r="O23" i="22"/>
  <c r="P23" i="22"/>
  <c r="O492" i="22"/>
  <c r="P492" i="22"/>
  <c r="O265" i="22"/>
  <c r="P265" i="22"/>
  <c r="O640" i="22"/>
  <c r="P640" i="22"/>
  <c r="P594" i="22"/>
  <c r="O594" i="22"/>
  <c r="P460" i="22"/>
  <c r="O460" i="22"/>
  <c r="O278" i="22"/>
  <c r="P278" i="22"/>
  <c r="O585" i="22"/>
  <c r="P585" i="22"/>
  <c r="P726" i="22"/>
  <c r="O726" i="22"/>
  <c r="P702" i="22"/>
  <c r="O702" i="22"/>
  <c r="P445" i="22"/>
  <c r="O445" i="22"/>
  <c r="P616" i="22"/>
  <c r="O616" i="22"/>
  <c r="P717" i="22"/>
  <c r="O717" i="22"/>
  <c r="P243" i="22"/>
  <c r="O243" i="22"/>
  <c r="O576" i="22"/>
  <c r="P576" i="22"/>
  <c r="O421" i="22"/>
  <c r="P421" i="22"/>
  <c r="P708" i="22"/>
  <c r="O708" i="22"/>
  <c r="O646" i="22"/>
  <c r="P646" i="22"/>
  <c r="O625" i="22"/>
  <c r="P625" i="22"/>
  <c r="O589" i="22"/>
  <c r="P589" i="22"/>
  <c r="O306" i="22"/>
  <c r="P306" i="22"/>
  <c r="O383" i="22"/>
  <c r="P383" i="22"/>
  <c r="O362" i="22"/>
  <c r="P362" i="22"/>
  <c r="P318" i="22"/>
  <c r="O318" i="22"/>
  <c r="O392" i="22"/>
  <c r="P392" i="22"/>
  <c r="O668" i="22"/>
  <c r="P668" i="22"/>
  <c r="P588" i="22"/>
  <c r="O588" i="22"/>
  <c r="P204" i="22"/>
  <c r="O204" i="22"/>
  <c r="O604" i="22"/>
  <c r="P604" i="22"/>
  <c r="O669" i="22"/>
  <c r="P669" i="22"/>
  <c r="P531" i="22"/>
  <c r="O531" i="22"/>
  <c r="O703" i="22"/>
  <c r="P703" i="22"/>
  <c r="O330" i="22"/>
  <c r="P330" i="22"/>
  <c r="O251" i="22"/>
  <c r="P251" i="22"/>
  <c r="O444" i="22"/>
  <c r="P444" i="22"/>
  <c r="P268" i="22"/>
  <c r="O268" i="22"/>
  <c r="P208" i="22"/>
  <c r="O208" i="22"/>
  <c r="O326" i="22"/>
  <c r="P326" i="22"/>
  <c r="P423" i="22"/>
  <c r="O423" i="22"/>
  <c r="P699" i="22"/>
  <c r="O699" i="22"/>
  <c r="P387" i="22"/>
  <c r="O387" i="22"/>
  <c r="O295" i="22"/>
  <c r="P295" i="22"/>
  <c r="O309" i="22"/>
  <c r="P309" i="22"/>
  <c r="O487" i="22"/>
  <c r="P487" i="22"/>
  <c r="O676" i="22"/>
  <c r="P676" i="22"/>
  <c r="P675" i="22"/>
  <c r="O675" i="22"/>
  <c r="O144" i="22"/>
  <c r="P144" i="22"/>
  <c r="P85" i="22"/>
  <c r="O85" i="22"/>
  <c r="O47" i="22"/>
  <c r="P47" i="22"/>
  <c r="O194" i="22"/>
  <c r="P194" i="22"/>
  <c r="P46" i="22"/>
  <c r="O46" i="22"/>
  <c r="O188" i="22"/>
  <c r="P188" i="22"/>
  <c r="P99" i="22"/>
  <c r="O99" i="22"/>
  <c r="O101" i="22"/>
  <c r="P101" i="22"/>
  <c r="O116" i="22"/>
  <c r="P116" i="22"/>
  <c r="O103" i="22"/>
  <c r="P103" i="22"/>
  <c r="P49" i="22"/>
  <c r="O49" i="22"/>
  <c r="O191" i="22"/>
  <c r="P191" i="22"/>
  <c r="P196" i="22"/>
  <c r="O196" i="22"/>
  <c r="P34" i="22"/>
  <c r="O34" i="22"/>
  <c r="O81" i="22"/>
  <c r="P81" i="22"/>
  <c r="P630" i="22"/>
  <c r="O630" i="22"/>
  <c r="O341" i="22"/>
  <c r="P341" i="22"/>
  <c r="P642" i="22"/>
  <c r="O642" i="22"/>
  <c r="O105" i="22"/>
  <c r="P105" i="22"/>
  <c r="P239" i="22"/>
  <c r="O239" i="22"/>
  <c r="O284" i="22"/>
  <c r="P284" i="22"/>
  <c r="P525" i="22"/>
  <c r="O525" i="22"/>
  <c r="P602" i="22"/>
  <c r="O602" i="22"/>
  <c r="P301" i="22"/>
  <c r="O301" i="22"/>
  <c r="P618" i="22"/>
  <c r="O618" i="22"/>
  <c r="O350" i="22"/>
  <c r="P350" i="22"/>
  <c r="O253" i="22"/>
  <c r="P253" i="22"/>
  <c r="P417" i="22"/>
  <c r="O417" i="22"/>
  <c r="O366" i="22"/>
  <c r="P366" i="22"/>
  <c r="O707" i="22"/>
  <c r="P707" i="22"/>
  <c r="P142" i="22"/>
  <c r="O142" i="22"/>
  <c r="O171" i="22"/>
  <c r="P171" i="22"/>
  <c r="P397" i="22"/>
  <c r="O397" i="22"/>
  <c r="P225" i="22"/>
  <c r="O225" i="22"/>
  <c r="O509" i="22"/>
  <c r="P509" i="22"/>
  <c r="P342" i="22"/>
  <c r="O342" i="22"/>
  <c r="O553" i="22"/>
  <c r="P553" i="22"/>
  <c r="O488" i="22"/>
  <c r="P488" i="22"/>
  <c r="O644" i="22"/>
  <c r="P644" i="22"/>
  <c r="O655" i="22"/>
  <c r="P655" i="22"/>
  <c r="O632" i="22"/>
  <c r="P632" i="22"/>
  <c r="P373" i="22"/>
  <c r="O373" i="22"/>
  <c r="O422" i="22"/>
  <c r="P422" i="22"/>
  <c r="O706" i="22"/>
  <c r="P706" i="22"/>
  <c r="O372" i="22"/>
  <c r="P372" i="22"/>
  <c r="O211" i="22"/>
  <c r="P211" i="22"/>
  <c r="O430" i="22"/>
  <c r="P430" i="22"/>
  <c r="P112" i="22"/>
  <c r="O112" i="22"/>
  <c r="O151" i="22"/>
  <c r="P151" i="22"/>
  <c r="O125" i="22"/>
  <c r="P125" i="22"/>
  <c r="O43" i="22"/>
  <c r="P43" i="22"/>
  <c r="O65" i="22"/>
  <c r="P65" i="22"/>
  <c r="P201" i="22"/>
  <c r="O201" i="22"/>
  <c r="P219" i="22"/>
  <c r="O219" i="22"/>
  <c r="O470" i="22"/>
  <c r="P470" i="22"/>
  <c r="P202" i="22"/>
  <c r="O202" i="22"/>
  <c r="O261" i="22"/>
  <c r="P261" i="22"/>
  <c r="O415" i="22"/>
  <c r="P415" i="22"/>
  <c r="O285" i="22"/>
  <c r="P285" i="22"/>
  <c r="P688" i="22"/>
  <c r="O688" i="22"/>
  <c r="O461" i="22"/>
  <c r="P461" i="22"/>
  <c r="O369" i="22"/>
  <c r="P369" i="22"/>
  <c r="O159" i="22"/>
  <c r="P159" i="22"/>
  <c r="O92" i="22"/>
  <c r="P92" i="22"/>
  <c r="O258" i="22"/>
  <c r="P258" i="22"/>
  <c r="O368" i="22"/>
  <c r="P368" i="22"/>
  <c r="O536" i="22"/>
  <c r="P536" i="22"/>
  <c r="O370" i="22"/>
  <c r="P370" i="22"/>
  <c r="O692" i="22"/>
  <c r="P692" i="22"/>
  <c r="P478" i="22"/>
  <c r="O478" i="22"/>
  <c r="O609" i="22"/>
  <c r="P609" i="22"/>
  <c r="P231" i="22"/>
  <c r="O231" i="22"/>
  <c r="O650" i="22"/>
  <c r="P650" i="22"/>
  <c r="O557" i="22"/>
  <c r="P557" i="22"/>
  <c r="O360" i="22"/>
  <c r="P360" i="22"/>
  <c r="O291" i="22"/>
  <c r="P291" i="22"/>
  <c r="O97" i="22"/>
  <c r="P97" i="22"/>
  <c r="O17" i="22"/>
  <c r="P17" i="22"/>
  <c r="P456" i="22"/>
  <c r="O456" i="22"/>
  <c r="P628" i="22"/>
  <c r="O628" i="22"/>
  <c r="O611" i="22"/>
  <c r="P611" i="22"/>
  <c r="O115" i="22"/>
  <c r="P115" i="22"/>
  <c r="O398" i="22"/>
  <c r="P398" i="22"/>
  <c r="P537" i="22"/>
  <c r="O537" i="22"/>
  <c r="O233" i="22"/>
  <c r="P233" i="22"/>
  <c r="P245" i="22"/>
  <c r="O245" i="22"/>
  <c r="O410" i="22"/>
  <c r="P410" i="22"/>
  <c r="O311" i="22"/>
  <c r="P311" i="22"/>
  <c r="P329" i="22"/>
  <c r="O329" i="22"/>
  <c r="O302" i="22"/>
  <c r="P302" i="22"/>
  <c r="O468" i="22"/>
  <c r="P468" i="22"/>
  <c r="O453" i="22"/>
  <c r="P453" i="22"/>
  <c r="P497" i="22"/>
  <c r="O497" i="22"/>
  <c r="O543" i="22"/>
  <c r="P543" i="22"/>
  <c r="O394" i="22"/>
  <c r="P394" i="22"/>
  <c r="P496" i="22"/>
  <c r="O496" i="22"/>
  <c r="O416" i="22"/>
  <c r="P416" i="22"/>
  <c r="P636" i="22"/>
  <c r="O636" i="22"/>
  <c r="O254" i="22"/>
  <c r="P254" i="22"/>
  <c r="P530" i="22"/>
  <c r="O530" i="22"/>
  <c r="O623" i="22"/>
  <c r="P623" i="22"/>
  <c r="O389" i="22"/>
  <c r="P389" i="22"/>
  <c r="O645" i="22"/>
  <c r="P645" i="22"/>
  <c r="O433" i="22"/>
  <c r="P433" i="22"/>
  <c r="O494" i="22"/>
  <c r="P494" i="22"/>
  <c r="P447" i="22"/>
  <c r="O447" i="22"/>
  <c r="O305" i="22"/>
  <c r="P305" i="22"/>
  <c r="P613" i="22"/>
  <c r="O613" i="22"/>
  <c r="O435" i="22"/>
  <c r="P435" i="22"/>
  <c r="O571" i="22"/>
  <c r="P571" i="22"/>
  <c r="P498" i="22"/>
  <c r="O498" i="22"/>
  <c r="O432" i="22"/>
  <c r="P432" i="22"/>
  <c r="P696" i="22"/>
  <c r="O696" i="22"/>
  <c r="P629" i="22"/>
  <c r="O629" i="22"/>
  <c r="O723" i="22"/>
  <c r="P723" i="22"/>
  <c r="P565" i="22"/>
  <c r="O565" i="22"/>
  <c r="O476" i="22"/>
  <c r="P476" i="22"/>
  <c r="O584" i="22"/>
  <c r="P584" i="22"/>
  <c r="P255" i="22"/>
  <c r="O255" i="22"/>
  <c r="P391" i="22"/>
  <c r="O391" i="22"/>
  <c r="P593" i="22"/>
  <c r="O593" i="22"/>
  <c r="P203" i="22"/>
  <c r="O203" i="22"/>
  <c r="P485" i="22"/>
  <c r="O485" i="22"/>
  <c r="O276" i="22"/>
  <c r="P276" i="22"/>
  <c r="O235" i="22"/>
  <c r="P235" i="22"/>
  <c r="P517" i="22"/>
  <c r="O517" i="22"/>
  <c r="O481" i="22"/>
  <c r="P481" i="22"/>
  <c r="P64" i="22"/>
  <c r="O64" i="22"/>
  <c r="O74" i="22"/>
  <c r="P74" i="22"/>
  <c r="O167" i="22"/>
  <c r="P167" i="22"/>
  <c r="O163" i="22"/>
  <c r="P163" i="22"/>
  <c r="P70" i="22"/>
  <c r="O70" i="22"/>
  <c r="P136" i="22"/>
  <c r="O136" i="22"/>
  <c r="P22" i="22"/>
  <c r="O22" i="22"/>
  <c r="P132" i="22"/>
  <c r="O132" i="22"/>
  <c r="O117" i="22"/>
  <c r="P117" i="22"/>
  <c r="O123" i="22"/>
  <c r="P123" i="22"/>
  <c r="O84" i="22"/>
  <c r="P84" i="22"/>
  <c r="O35" i="22"/>
  <c r="P35" i="22"/>
  <c r="P190" i="22"/>
  <c r="O190" i="22"/>
  <c r="O27" i="22"/>
  <c r="P27" i="22"/>
  <c r="O16" i="22"/>
  <c r="P16" i="22"/>
  <c r="E881" i="22"/>
  <c r="E247" i="22"/>
  <c r="E58" i="22"/>
  <c r="E345" i="22"/>
  <c r="E375" i="22"/>
  <c r="E238" i="22"/>
  <c r="E148" i="22"/>
  <c r="E570" i="22"/>
  <c r="E624" i="22"/>
  <c r="E220" i="22"/>
  <c r="E510" i="22"/>
  <c r="E654" i="22"/>
  <c r="E168" i="22"/>
  <c r="E139" i="22"/>
  <c r="E66" i="22"/>
  <c r="E479" i="22"/>
  <c r="E73" i="22"/>
  <c r="E457" i="22"/>
  <c r="E601" i="22"/>
  <c r="E535" i="22"/>
  <c r="E293" i="22"/>
  <c r="E154" i="22"/>
  <c r="E250" i="22"/>
  <c r="E57" i="22"/>
  <c r="E680" i="22"/>
  <c r="E351" i="22"/>
  <c r="E720" i="22"/>
  <c r="E672" i="22"/>
  <c r="E580" i="22"/>
  <c r="E675" i="22"/>
  <c r="E630" i="22"/>
  <c r="E301" i="22"/>
  <c r="E417" i="22"/>
  <c r="E342" i="22"/>
  <c r="E537" i="22"/>
  <c r="E496" i="22"/>
  <c r="E530" i="22"/>
  <c r="E613" i="22"/>
  <c r="E206" i="22"/>
  <c r="E1122" i="22"/>
  <c r="E855" i="22"/>
  <c r="E870" i="22"/>
  <c r="E875" i="22"/>
  <c r="E256" i="22"/>
  <c r="E559" i="22"/>
  <c r="E423" i="22"/>
  <c r="E618" i="22"/>
  <c r="E633" i="22"/>
  <c r="E574" i="22"/>
  <c r="E871" i="22"/>
  <c r="E484" i="22"/>
  <c r="E299" i="22"/>
  <c r="E885" i="22"/>
  <c r="E865" i="22"/>
  <c r="E641" i="22"/>
  <c r="E862" i="22"/>
  <c r="E380" i="22"/>
  <c r="E516" i="22"/>
  <c r="E873" i="22"/>
  <c r="E874" i="22"/>
  <c r="E863" i="22"/>
  <c r="E327" i="22"/>
  <c r="E232" i="22"/>
  <c r="E466" i="22"/>
  <c r="E648" i="22"/>
  <c r="E262" i="22"/>
  <c r="E303" i="22"/>
  <c r="E714" i="22"/>
  <c r="E365" i="22"/>
  <c r="E96" i="22"/>
  <c r="E181" i="22"/>
  <c r="E95" i="22"/>
  <c r="E582" i="22"/>
  <c r="E606" i="22"/>
  <c r="E53" i="22"/>
  <c r="E473" i="22"/>
  <c r="E361" i="22"/>
  <c r="E660" i="22"/>
  <c r="E231" i="22"/>
  <c r="E877" i="22"/>
  <c r="E856" i="22"/>
  <c r="E853" i="22"/>
  <c r="E864" i="22"/>
  <c r="E129" i="22"/>
  <c r="E866" i="22"/>
  <c r="E867" i="22"/>
  <c r="E28" i="22"/>
  <c r="E243" i="22"/>
  <c r="E544" i="22"/>
  <c r="E649" i="22"/>
  <c r="E447" i="22"/>
  <c r="E854" i="22"/>
  <c r="E1126" i="22"/>
  <c r="E486" i="22"/>
  <c r="E183" i="22"/>
  <c r="E678" i="22"/>
  <c r="E45" i="22"/>
  <c r="E857" i="22"/>
  <c r="E876" i="22"/>
  <c r="E861" i="22"/>
  <c r="E369" i="22"/>
  <c r="E208" i="22"/>
  <c r="E99" i="22"/>
  <c r="E456" i="22"/>
  <c r="E132" i="22"/>
  <c r="E131" i="22"/>
  <c r="E880" i="22"/>
  <c r="E564" i="22"/>
  <c r="E388" i="22"/>
  <c r="E573" i="22"/>
  <c r="E684" i="22"/>
  <c r="E686" i="22"/>
  <c r="E94" i="22"/>
  <c r="E106" i="22"/>
  <c r="E71" i="22"/>
  <c r="E694" i="22"/>
  <c r="E548" i="22"/>
  <c r="E283" i="22"/>
  <c r="E690" i="22"/>
  <c r="E321" i="22"/>
  <c r="E165" i="22"/>
  <c r="E166" i="22"/>
  <c r="E483" i="22"/>
  <c r="E147" i="22"/>
  <c r="E204" i="22"/>
  <c r="E699" i="22"/>
  <c r="E642" i="22"/>
  <c r="E525" i="22"/>
  <c r="E225" i="22"/>
  <c r="E629" i="22"/>
  <c r="E517" i="22"/>
  <c r="E269" i="22"/>
  <c r="E724" i="22"/>
  <c r="E619" i="22"/>
  <c r="E219" i="22"/>
  <c r="E702" i="22"/>
  <c r="E1128" i="22"/>
  <c r="E401" i="22"/>
  <c r="E594" i="22"/>
  <c r="E708" i="22"/>
  <c r="E387" i="22"/>
  <c r="E142" i="22"/>
  <c r="E255" i="22"/>
  <c r="E112" i="22"/>
  <c r="E478" i="22"/>
  <c r="E59" i="22"/>
  <c r="E347" i="22"/>
  <c r="E725" i="22"/>
  <c r="E887" i="22"/>
  <c r="E717" i="22"/>
  <c r="E49" i="22"/>
  <c r="E485" i="22"/>
  <c r="E882" i="22"/>
  <c r="E197" i="22"/>
  <c r="E552" i="22"/>
  <c r="E532" i="22"/>
  <c r="E82" i="22"/>
  <c r="E419" i="22"/>
  <c r="E184" i="22"/>
  <c r="E722" i="22"/>
  <c r="E659" i="22"/>
  <c r="E657" i="22"/>
  <c r="E210" i="22"/>
  <c r="E214" i="22"/>
  <c r="E280" i="22"/>
  <c r="E78" i="22"/>
  <c r="E666" i="22"/>
  <c r="E515" i="22"/>
  <c r="E172" i="22"/>
  <c r="E130" i="22"/>
  <c r="E600" i="22"/>
  <c r="E726" i="22"/>
  <c r="E602" i="22"/>
  <c r="E498" i="22"/>
  <c r="E382" i="22"/>
  <c r="E859" i="22"/>
  <c r="E522" i="22"/>
  <c r="E328" i="22"/>
  <c r="E851" i="22"/>
  <c r="E1124" i="22"/>
  <c r="E869" i="22"/>
  <c r="E1127" i="22"/>
  <c r="E373" i="22"/>
  <c r="E178" i="22"/>
  <c r="E557" i="22"/>
  <c r="E391" i="22"/>
  <c r="E70" i="22"/>
  <c r="E706" i="22"/>
  <c r="E118" i="22"/>
  <c r="E472" i="22"/>
  <c r="E868" i="22"/>
  <c r="E339" i="22"/>
  <c r="E286" i="22"/>
  <c r="E395" i="22"/>
  <c r="E124" i="22"/>
  <c r="E849" i="22"/>
  <c r="E852" i="22"/>
  <c r="E246" i="22"/>
  <c r="E37" i="22"/>
  <c r="E427" i="22"/>
  <c r="E688" i="22"/>
  <c r="E201" i="22"/>
  <c r="E189" i="22"/>
  <c r="P15" i="22" l="1"/>
  <c r="E646" i="22"/>
  <c r="E661" i="22"/>
  <c r="E453" i="22"/>
  <c r="E39" i="22"/>
  <c r="E665" i="22"/>
  <c r="E29" i="22"/>
  <c r="E186" i="22"/>
  <c r="E86" i="22"/>
  <c r="E52" i="22"/>
  <c r="E531" i="22"/>
  <c r="E653" i="22"/>
  <c r="E523" i="22"/>
  <c r="E521" i="22"/>
  <c r="E701" i="22"/>
  <c r="E134" i="22"/>
  <c r="E30" i="22"/>
  <c r="E109" i="22"/>
  <c r="E123" i="22"/>
  <c r="E610" i="22"/>
  <c r="E406" i="22"/>
  <c r="E329" i="22"/>
  <c r="E513" i="22"/>
  <c r="E40" i="22"/>
  <c r="E173" i="22"/>
  <c r="E669" i="22"/>
  <c r="E226" i="22"/>
  <c r="E593" i="22"/>
  <c r="E588" i="22"/>
  <c r="E335" i="22"/>
  <c r="E405" i="22"/>
  <c r="E488" i="22"/>
  <c r="E682" i="22"/>
  <c r="E518" i="22"/>
  <c r="E370" i="22"/>
  <c r="E652" i="22"/>
  <c r="E72" i="22"/>
  <c r="E620" i="22"/>
  <c r="E583" i="22"/>
  <c r="E274" i="22"/>
  <c r="E359" i="22"/>
  <c r="E572" i="22"/>
  <c r="E350" i="22"/>
  <c r="E137" i="22"/>
  <c r="E520" i="22"/>
  <c r="E244" i="22"/>
  <c r="E397" i="22"/>
  <c r="E162" i="22"/>
  <c r="E571" i="22"/>
  <c r="E24" i="22"/>
  <c r="E93" i="22"/>
  <c r="E414" i="22"/>
  <c r="E344" i="22"/>
  <c r="E310" i="22"/>
  <c r="E497" i="22"/>
  <c r="E499" i="22"/>
  <c r="E18" i="22"/>
  <c r="E358" i="22"/>
  <c r="E259" i="22"/>
  <c r="E157" i="22"/>
  <c r="E171" i="22"/>
  <c r="E566" i="22"/>
  <c r="E196" i="22"/>
  <c r="E343" i="22"/>
  <c r="E433" i="22"/>
  <c r="E295" i="22"/>
  <c r="E332" i="22"/>
  <c r="E696" i="22"/>
  <c r="E323" i="22"/>
  <c r="E76" i="22"/>
  <c r="E187" i="22"/>
  <c r="E590" i="22"/>
  <c r="E160" i="22"/>
  <c r="E297" i="22"/>
  <c r="E125" i="22"/>
  <c r="E209" i="22"/>
  <c r="E340" i="22"/>
  <c r="E445" i="22"/>
  <c r="E533" i="22"/>
  <c r="E627" i="22"/>
  <c r="E519" i="22"/>
  <c r="E101" i="22"/>
  <c r="E88" i="22"/>
  <c r="E46" i="22"/>
  <c r="E56" i="22"/>
  <c r="E482" i="22"/>
  <c r="E718" i="22"/>
  <c r="E503" i="22"/>
  <c r="E136" i="22"/>
  <c r="O15" i="22" l="1"/>
  <c r="E15" i="22"/>
  <c r="E305" i="22"/>
  <c r="E41" i="22"/>
  <c r="E203" i="22"/>
  <c r="E141" i="22"/>
  <c r="E489" i="22"/>
  <c r="E679" i="22"/>
  <c r="E271" i="22"/>
  <c r="E200" i="22"/>
  <c r="E97" i="22"/>
  <c r="E379" i="22"/>
  <c r="E385" i="22"/>
  <c r="E413" i="22"/>
  <c r="E263" i="22"/>
  <c r="E664" i="22"/>
  <c r="E681" i="22"/>
  <c r="E645" i="22"/>
  <c r="E325" i="22"/>
  <c r="E547" i="22"/>
  <c r="E411" i="22"/>
  <c r="E436" i="22"/>
  <c r="E434" i="22"/>
  <c r="E709" i="22"/>
  <c r="E48" i="22"/>
  <c r="E587" i="22"/>
  <c r="E115" i="22"/>
  <c r="E207" i="22"/>
  <c r="E191" i="22"/>
  <c r="E261" i="22"/>
  <c r="E289" i="22"/>
  <c r="E68" i="22"/>
  <c r="E287" i="22"/>
  <c r="E236" i="22"/>
  <c r="E524" i="22"/>
  <c r="E458" i="22"/>
  <c r="E683" i="22"/>
  <c r="E90" i="22"/>
  <c r="E338" i="22"/>
  <c r="E298" i="22"/>
  <c r="E435" i="22"/>
  <c r="E47" i="22"/>
  <c r="E612" i="22"/>
  <c r="E92" i="22"/>
  <c r="E597" i="22"/>
  <c r="E146" i="22"/>
  <c r="E143" i="22"/>
  <c r="E454" i="22"/>
  <c r="E334" i="22"/>
  <c r="E416" i="22"/>
  <c r="E316" i="22"/>
  <c r="E639" i="22"/>
  <c r="E145" i="22"/>
  <c r="E421" i="22"/>
  <c r="E138" i="22"/>
  <c r="E674" i="22"/>
  <c r="E459" i="22"/>
  <c r="E704" i="22"/>
  <c r="E636" i="22"/>
  <c r="E418" i="22"/>
  <c r="E254" i="22"/>
  <c r="E140" i="22"/>
  <c r="E346" i="22"/>
  <c r="E372" i="22"/>
  <c r="E284" i="22"/>
  <c r="E308" i="22"/>
  <c r="E415" i="22"/>
  <c r="E505" i="22"/>
  <c r="E455" i="22"/>
  <c r="E695" i="22"/>
  <c r="E150" i="22"/>
  <c r="E152" i="22"/>
  <c r="E276" i="22"/>
  <c r="E107" i="22"/>
  <c r="E62" i="22"/>
  <c r="E85" i="22"/>
  <c r="E180" i="22"/>
  <c r="E253" i="22"/>
  <c r="E399" i="22"/>
  <c r="E273" i="22"/>
  <c r="E691" i="22"/>
  <c r="E693" i="22"/>
  <c r="E609" i="22"/>
  <c r="E567" i="22"/>
  <c r="E554" i="22"/>
  <c r="E230" i="22"/>
  <c r="E430" i="22"/>
  <c r="E249" i="22"/>
  <c r="E628" i="22"/>
  <c r="E311" i="22"/>
  <c r="E442" i="22"/>
  <c r="E713" i="22"/>
  <c r="E251" i="22"/>
  <c r="E111" i="22"/>
  <c r="E212" i="22"/>
  <c r="E687" i="22"/>
  <c r="E578" i="22"/>
  <c r="E116" i="22"/>
  <c r="E676" i="22"/>
  <c r="E63" i="22"/>
  <c r="E384" i="22"/>
  <c r="E712" i="22"/>
  <c r="E164" i="22"/>
  <c r="E637" i="22"/>
  <c r="E424" i="22"/>
  <c r="E307" i="22"/>
  <c r="E481" i="22"/>
  <c r="E22" i="22"/>
  <c r="E536" i="22"/>
  <c r="E117" i="22"/>
  <c r="E159" i="22"/>
  <c r="E169" i="22"/>
  <c r="E441" i="22"/>
  <c r="E240" i="22"/>
  <c r="E584" i="22"/>
  <c r="E320" i="22"/>
  <c r="E710" i="22"/>
  <c r="E44" i="22"/>
  <c r="E326" i="22"/>
  <c r="E294" i="22"/>
  <c r="E542" i="22"/>
  <c r="E80" i="22"/>
  <c r="E36" i="22"/>
  <c r="E671" i="22"/>
  <c r="E234" i="22"/>
  <c r="E223" i="22"/>
  <c r="E51" i="22"/>
  <c r="E177" i="22"/>
  <c r="E81" i="22"/>
  <c r="E105" i="22"/>
  <c r="E302" i="22"/>
  <c r="E721" i="22"/>
  <c r="E647" i="22"/>
  <c r="E450" i="22"/>
  <c r="E227" i="22"/>
  <c r="E467" i="22"/>
  <c r="E31" i="22"/>
  <c r="E265" i="22"/>
  <c r="E527" i="22"/>
  <c r="E728" i="22"/>
  <c r="E304" i="22"/>
  <c r="E392" i="22"/>
  <c r="E199" i="22"/>
  <c r="E487" i="22"/>
  <c r="E512" i="22"/>
  <c r="E149" i="22"/>
  <c r="E336" i="22"/>
  <c r="E631" i="22"/>
  <c r="E352" i="22"/>
  <c r="E621" i="22"/>
  <c r="E376" i="22"/>
  <c r="E673" i="22"/>
  <c r="E546" i="22"/>
  <c r="E589" i="22"/>
  <c r="E215" i="22"/>
  <c r="E156" i="22"/>
  <c r="E233" i="22"/>
  <c r="E432" i="22"/>
  <c r="E560" i="22"/>
  <c r="E716" i="22"/>
  <c r="E422" i="22"/>
  <c r="E175" i="22"/>
  <c r="E462" i="22"/>
  <c r="E270" i="22"/>
  <c r="E272" i="22"/>
  <c r="E268" i="22"/>
  <c r="E715" i="22"/>
  <c r="E285" i="22"/>
  <c r="E91" i="22"/>
  <c r="E194" i="22"/>
  <c r="E506" i="22"/>
  <c r="E104" i="22"/>
  <c r="E65" i="22"/>
  <c r="E723" i="22"/>
  <c r="E638" i="22"/>
  <c r="E529" i="22"/>
  <c r="E697" i="22"/>
  <c r="E626" i="22"/>
  <c r="E480" i="22"/>
  <c r="E461" i="22"/>
  <c r="E550" i="22"/>
  <c r="E128" i="22"/>
  <c r="E539" i="22"/>
  <c r="E526" i="22"/>
  <c r="E509" i="22"/>
  <c r="E404" i="22"/>
  <c r="E403" i="22"/>
  <c r="E371" i="22"/>
  <c r="E477" i="22"/>
  <c r="E188" i="22"/>
  <c r="E727" i="22"/>
  <c r="E282" i="22"/>
  <c r="E396" i="22"/>
  <c r="E585" i="22"/>
  <c r="E420" i="22"/>
  <c r="E707" i="22"/>
  <c r="E383" i="22"/>
  <c r="E577" i="22"/>
  <c r="E290" i="22"/>
  <c r="E354" i="22"/>
  <c r="E110" i="22"/>
  <c r="E21" i="22"/>
  <c r="E592" i="22"/>
  <c r="E511" i="22"/>
  <c r="E469" i="22"/>
  <c r="E74" i="22"/>
  <c r="E367" i="22"/>
  <c r="E108" i="22"/>
  <c r="E331" i="22"/>
  <c r="E549" i="22"/>
  <c r="E551" i="22"/>
  <c r="E127" i="22"/>
  <c r="E598" i="22"/>
  <c r="E407" i="22"/>
  <c r="E449" i="22"/>
  <c r="E492" i="22"/>
  <c r="E16" i="22"/>
  <c r="E192" i="22"/>
  <c r="E425" i="22"/>
  <c r="E120" i="22"/>
  <c r="E514" i="22"/>
  <c r="E182" i="22"/>
  <c r="E211" i="22"/>
  <c r="E306" i="22"/>
  <c r="E266" i="22"/>
  <c r="E534" i="22"/>
  <c r="E448" i="22"/>
  <c r="E32" i="22"/>
  <c r="E318" i="22"/>
  <c r="E179" i="22"/>
  <c r="E153" i="22"/>
  <c r="E412" i="22"/>
  <c r="E33" i="22"/>
  <c r="E543" i="22"/>
  <c r="E663" i="22"/>
  <c r="E67" i="22"/>
  <c r="E17" i="22"/>
  <c r="E77" i="22"/>
  <c r="E604" i="22"/>
  <c r="E69" i="22"/>
  <c r="E650" i="22"/>
  <c r="E229" i="22"/>
  <c r="E275" i="22"/>
  <c r="E313" i="22"/>
  <c r="E257" i="22"/>
  <c r="E296" i="22"/>
  <c r="E528" i="22"/>
  <c r="E700" i="22"/>
  <c r="E508" i="22"/>
  <c r="E623" i="22"/>
  <c r="E408" i="22"/>
  <c r="E429" i="22"/>
  <c r="E507" i="22"/>
  <c r="E167" i="22"/>
  <c r="E614" i="22"/>
  <c r="E235" i="22"/>
  <c r="E355" i="22"/>
  <c r="E353" i="22"/>
  <c r="E281" i="22"/>
  <c r="E615" i="22"/>
  <c r="E377" i="22"/>
  <c r="E26" i="22"/>
  <c r="E611" i="22"/>
  <c r="E252" i="22"/>
  <c r="E83" i="22"/>
  <c r="E362" i="22"/>
  <c r="E35" i="22"/>
  <c r="E55" i="22"/>
  <c r="E446" i="22"/>
  <c r="E640" i="22"/>
  <c r="E719" i="22"/>
  <c r="E322" i="22"/>
  <c r="E460" i="22"/>
  <c r="E348" i="22"/>
  <c r="E75" i="22"/>
  <c r="E241" i="22"/>
  <c r="E366" i="22"/>
  <c r="E267" i="22"/>
  <c r="E575" i="22"/>
  <c r="E555" i="22"/>
  <c r="E569" i="22"/>
  <c r="E170" i="22"/>
  <c r="E102" i="22"/>
  <c r="E494" i="22"/>
  <c r="E34" i="22"/>
  <c r="E38" i="22"/>
  <c r="E218" i="22"/>
  <c r="E315" i="22"/>
  <c r="E438" i="22"/>
  <c r="E237" i="22"/>
  <c r="E586" i="22"/>
  <c r="E495" i="22"/>
  <c r="E558" i="22"/>
  <c r="E337" i="22"/>
  <c r="E393" i="22"/>
  <c r="E357" i="22"/>
  <c r="E20" i="22"/>
  <c r="E541" i="22"/>
  <c r="E79" i="22"/>
  <c r="E603" i="22"/>
  <c r="E356" i="22"/>
  <c r="E364" i="22"/>
  <c r="E176" i="22"/>
  <c r="E591" i="22"/>
  <c r="E677" i="22"/>
  <c r="E368" i="22"/>
  <c r="E278" i="22"/>
  <c r="E119" i="22"/>
  <c r="E617" i="22"/>
  <c r="E607" i="22"/>
  <c r="E540" i="22"/>
  <c r="E474" i="22"/>
  <c r="E562" i="22"/>
  <c r="E260" i="22"/>
  <c r="E563" i="22"/>
  <c r="E622" i="22"/>
  <c r="E581" i="22"/>
  <c r="E248" i="22"/>
  <c r="E133" i="22"/>
  <c r="E689" i="22"/>
  <c r="E198" i="22"/>
  <c r="E228" i="22"/>
  <c r="E330" i="22"/>
  <c r="E471" i="22"/>
  <c r="E360" i="22"/>
  <c r="E27" i="22"/>
  <c r="E465" i="22"/>
  <c r="E317" i="22"/>
  <c r="E381" i="22"/>
  <c r="E608" i="22"/>
  <c r="E476" i="22"/>
  <c r="E185" i="22"/>
  <c r="E439" i="22"/>
  <c r="E1546" i="22"/>
  <c r="E443" i="22"/>
  <c r="E84" i="22"/>
  <c r="E202" i="22"/>
  <c r="E161" i="22"/>
  <c r="E103" i="22"/>
  <c r="E349" i="22"/>
  <c r="E43" i="22"/>
  <c r="E60" i="22"/>
  <c r="E470" i="22"/>
  <c r="E279" i="22"/>
  <c r="E224" i="22"/>
  <c r="E121" i="22"/>
  <c r="E711" i="22"/>
  <c r="E595" i="22"/>
  <c r="E258" i="22"/>
  <c r="E428" i="22"/>
  <c r="E437" i="22"/>
  <c r="E144" i="22"/>
  <c r="E239" i="22"/>
  <c r="E264" i="22"/>
  <c r="E98" i="22"/>
  <c r="E291" i="22"/>
  <c r="E579" i="22"/>
  <c r="E213" i="22"/>
  <c r="E245" i="22"/>
  <c r="E398" i="22"/>
  <c r="E410" i="22"/>
  <c r="E314" i="22"/>
  <c r="E561" i="22"/>
  <c r="E242" i="22"/>
  <c r="E538" i="22"/>
  <c r="E440" i="22"/>
  <c r="E394" i="22"/>
  <c r="E50" i="22"/>
  <c r="E692" i="22"/>
  <c r="E698" i="22"/>
  <c r="E100" i="22"/>
  <c r="E599" i="22"/>
  <c r="E216" i="22"/>
  <c r="E277" i="22"/>
  <c r="E596" i="22"/>
  <c r="E400" i="22"/>
  <c r="E333" i="22"/>
  <c r="E667" i="22"/>
  <c r="E309" i="22"/>
  <c r="E25" i="22"/>
  <c r="E655" i="22"/>
  <c r="E475" i="22"/>
  <c r="E568" i="22"/>
  <c r="E23" i="22"/>
  <c r="E658" i="22"/>
  <c r="E662" i="22"/>
  <c r="E452" i="22"/>
  <c r="E389" i="22"/>
  <c r="E114" i="22"/>
  <c r="E374" i="22"/>
  <c r="E363" i="22"/>
  <c r="E565" i="22"/>
  <c r="E656" i="22"/>
  <c r="E651" i="22"/>
  <c r="E378" i="22"/>
  <c r="E605" i="22"/>
  <c r="E576" i="22"/>
  <c r="E300" i="22"/>
  <c r="E135" i="22"/>
  <c r="E222" i="22"/>
  <c r="E491" i="22"/>
  <c r="E685" i="22"/>
  <c r="E643" i="22"/>
  <c r="E668" i="22"/>
  <c r="E195" i="22"/>
  <c r="E616" i="22"/>
  <c r="E426" i="22"/>
  <c r="E409" i="22"/>
  <c r="E190" i="22"/>
  <c r="E205" i="22"/>
  <c r="E670" i="22"/>
  <c r="E634" i="22"/>
  <c r="E158" i="22"/>
  <c r="E324" i="22"/>
  <c r="E556" i="22"/>
  <c r="E463" i="22"/>
  <c r="E151" i="22"/>
  <c r="E703" i="22"/>
  <c r="E504" i="22"/>
  <c r="E221" i="22"/>
  <c r="E490" i="22"/>
  <c r="E113" i="22"/>
  <c r="E217" i="22"/>
  <c r="E288" i="22"/>
  <c r="E632" i="22"/>
  <c r="E431" i="22"/>
  <c r="E468" i="22"/>
  <c r="E705" i="22"/>
  <c r="E89" i="22"/>
  <c r="E61" i="22"/>
  <c r="E402" i="22"/>
  <c r="E54" i="22"/>
  <c r="E386" i="22"/>
  <c r="E122" i="22"/>
  <c r="E155" i="22"/>
  <c r="E312" i="22"/>
  <c r="E451" i="22"/>
  <c r="E64" i="22"/>
  <c r="E126" i="22"/>
  <c r="E553" i="22"/>
  <c r="E635" i="22"/>
  <c r="E464" i="22"/>
  <c r="E501" i="22"/>
  <c r="E500" i="22"/>
  <c r="E444" i="22"/>
  <c r="E42" i="22"/>
  <c r="E341" i="22"/>
  <c r="E174" i="22"/>
  <c r="E390" i="22"/>
  <c r="E502" i="22"/>
  <c r="E87" i="22"/>
  <c r="E319" i="22"/>
  <c r="E644" i="22"/>
  <c r="E193" i="22"/>
  <c r="E545" i="22"/>
  <c r="E163" i="22"/>
  <c r="E292" i="22"/>
  <c r="E625" i="22"/>
  <c r="E493" i="22"/>
  <c r="G3" i="22" l="1"/>
  <c r="J3" i="22" s="1"/>
  <c r="G5" i="22"/>
  <c r="J5" i="22" s="1"/>
  <c r="G1" i="22"/>
  <c r="J1" i="22" s="1"/>
  <c r="G2" i="22"/>
  <c r="J2" i="22" s="1"/>
  <c r="G4" i="22"/>
  <c r="J4" i="22" s="1"/>
  <c r="G6" i="22"/>
  <c r="J6" i="22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<sst xmlns="http://schemas.openxmlformats.org/spreadsheetml/2006/main" count="4334" uniqueCount="3063">
  <si>
    <t>Price without VAT</t>
  </si>
  <si>
    <t>black</t>
  </si>
  <si>
    <t>white</t>
  </si>
  <si>
    <t>blue</t>
  </si>
  <si>
    <t>kg</t>
  </si>
  <si>
    <t>sum kg</t>
  </si>
  <si>
    <t>EUR</t>
  </si>
  <si>
    <t>NEW</t>
  </si>
  <si>
    <t>red</t>
  </si>
  <si>
    <t>SUM</t>
  </si>
  <si>
    <t>ordered</t>
  </si>
  <si>
    <t>green</t>
  </si>
  <si>
    <t>pink</t>
  </si>
  <si>
    <t>izdelek</t>
  </si>
  <si>
    <t>purple</t>
  </si>
  <si>
    <t>orange</t>
  </si>
  <si>
    <t>sum set</t>
  </si>
  <si>
    <t>sum KOS</t>
  </si>
  <si>
    <t>sum</t>
  </si>
  <si>
    <t>barva kg</t>
  </si>
  <si>
    <t>posip/kg</t>
  </si>
  <si>
    <t>polies/kg</t>
  </si>
  <si>
    <t>pigment kg</t>
  </si>
  <si>
    <t>unit navadne</t>
  </si>
  <si>
    <t>DISCOUNT</t>
  </si>
  <si>
    <t>%</t>
  </si>
  <si>
    <t>Sum pieces</t>
  </si>
  <si>
    <t>yellow</t>
  </si>
  <si>
    <t xml:space="preserve"> </t>
  </si>
  <si>
    <t>Delivery address:</t>
  </si>
  <si>
    <t>plošče/kos</t>
  </si>
  <si>
    <t>WHITE</t>
  </si>
  <si>
    <t>grey</t>
  </si>
  <si>
    <t>št.naročila:</t>
  </si>
  <si>
    <t>SET</t>
  </si>
  <si>
    <t>Palette No.:</t>
  </si>
  <si>
    <t>Date:</t>
  </si>
  <si>
    <t>Dimensions:</t>
  </si>
  <si>
    <t>Name:</t>
  </si>
  <si>
    <t>Signature:</t>
  </si>
  <si>
    <t>LYNX WOODEN VOLUMES</t>
  </si>
  <si>
    <t>87x72x12 cm</t>
  </si>
  <si>
    <t>87x72x20 cm</t>
  </si>
  <si>
    <t>87x72x30 cm</t>
  </si>
  <si>
    <t>SI56 3300 0001 0251 921</t>
  </si>
  <si>
    <t>SWIFT: SI56 3300 0001 0251 921</t>
  </si>
  <si>
    <t>Bic: HAABSI22</t>
  </si>
  <si>
    <t>Addiko Bank d.d.</t>
  </si>
  <si>
    <t>Address: Dunajska cesta 117, 1000 Ljubljana</t>
  </si>
  <si>
    <t>COMPANY NAME: 360LINE D.O.O.</t>
  </si>
  <si>
    <t>ADDRESS: Bač 49 A, 6253 Knežak, Slovenia (EU)</t>
  </si>
  <si>
    <t>stranka</t>
  </si>
  <si>
    <t>PAKIRANJE</t>
  </si>
  <si>
    <t>št.naročila</t>
  </si>
  <si>
    <t>ODGOVOREN ZA PAKIRANJE IN ODPREMO:</t>
  </si>
  <si>
    <t>ime in priimek</t>
  </si>
  <si>
    <t>podpis</t>
  </si>
  <si>
    <t>datum SPAKIRANO</t>
  </si>
  <si>
    <t>22, 23, 24</t>
  </si>
  <si>
    <t>38, 34</t>
  </si>
  <si>
    <t>47, 52</t>
  </si>
  <si>
    <t>53, 58, 59, 64</t>
  </si>
  <si>
    <t>48, 51</t>
  </si>
  <si>
    <t>54, 57, 60, 63</t>
  </si>
  <si>
    <t>49, 50</t>
  </si>
  <si>
    <t>55, 56, 61, 62</t>
  </si>
  <si>
    <t>CNC ID</t>
  </si>
  <si>
    <t xml:space="preserve">360LINE D.O.O.         BAČ 49A                             SI- 6253 KNEŽAK      VAT: SI32177330    </t>
  </si>
  <si>
    <t>SUM kosov</t>
  </si>
  <si>
    <t>spakirano</t>
  </si>
  <si>
    <t>LYNX wood</t>
  </si>
  <si>
    <t>360 hangboards</t>
  </si>
  <si>
    <t>360 accessories</t>
  </si>
  <si>
    <t>SO ILL wood</t>
  </si>
  <si>
    <t>SIMPL wood</t>
  </si>
  <si>
    <t>TTC (les+grifi)</t>
  </si>
  <si>
    <t>ROCK CITY wood</t>
  </si>
  <si>
    <t>PALETA Z ŽIGOM</t>
  </si>
  <si>
    <t>DA</t>
  </si>
  <si>
    <t>NE</t>
  </si>
  <si>
    <t>XL</t>
  </si>
  <si>
    <t>125x120x25 cm</t>
  </si>
  <si>
    <t>L61-W</t>
  </si>
  <si>
    <t>L62-W</t>
  </si>
  <si>
    <t>L63-W</t>
  </si>
  <si>
    <t>L64-W</t>
  </si>
  <si>
    <t>L65-W</t>
  </si>
  <si>
    <t>L66-W</t>
  </si>
  <si>
    <t>L67-W</t>
  </si>
  <si>
    <t>L68-W</t>
  </si>
  <si>
    <t>L69-W</t>
  </si>
  <si>
    <t>92x48x6 cm</t>
  </si>
  <si>
    <t>119x66x12 cm</t>
  </si>
  <si>
    <t>144x88x15 cm</t>
  </si>
  <si>
    <t>92x48x10 cm</t>
  </si>
  <si>
    <t>119x67x20 cm</t>
  </si>
  <si>
    <t>144x88x27 cm</t>
  </si>
  <si>
    <t>92x48x12,5 cm</t>
  </si>
  <si>
    <t>120x67x25 cm</t>
  </si>
  <si>
    <t>145x88x32 cm</t>
  </si>
  <si>
    <t>L72-W</t>
  </si>
  <si>
    <t>L73-W</t>
  </si>
  <si>
    <t>L74-W</t>
  </si>
  <si>
    <t>165x47x53 cm</t>
  </si>
  <si>
    <t>L70-W</t>
  </si>
  <si>
    <t>L71-W</t>
  </si>
  <si>
    <t>187x61x65 cm</t>
  </si>
  <si>
    <t>SUM of pieces:</t>
  </si>
  <si>
    <t>mint</t>
  </si>
  <si>
    <t>deep rose</t>
  </si>
  <si>
    <t>L11-GRP</t>
  </si>
  <si>
    <t>L13-GRP</t>
  </si>
  <si>
    <t>LYNX GRP VOLUMES</t>
  </si>
  <si>
    <t>75x30,5x 8,5 cm, 51x19x6 cm</t>
  </si>
  <si>
    <t>107x47,5x8 cm</t>
  </si>
  <si>
    <t xml:space="preserve">63x25,5x12,5 cm, 45,5x15,5x7 cm </t>
  </si>
  <si>
    <t xml:space="preserve">91x37x18 cm </t>
  </si>
  <si>
    <t>52x20x6 cm, 51,5x21x6,5 cm</t>
  </si>
  <si>
    <t>48,5x20x5,5 cm, 
49x19,5x6 cm</t>
  </si>
  <si>
    <t>49x19x15 cm</t>
  </si>
  <si>
    <t>75x30,5x10 cm</t>
  </si>
  <si>
    <t>73,5x32,5x11 cm</t>
  </si>
  <si>
    <t>74,5x29x13,5 cm</t>
  </si>
  <si>
    <t xml:space="preserve">91,5x38x16 cm </t>
  </si>
  <si>
    <t xml:space="preserve">138,5x68x18 cm </t>
  </si>
  <si>
    <t>74x31x9 cm</t>
  </si>
  <si>
    <t>73x31x15 cm</t>
  </si>
  <si>
    <t>L61</t>
  </si>
  <si>
    <t>L63</t>
  </si>
  <si>
    <t>L64</t>
  </si>
  <si>
    <t>L65</t>
  </si>
  <si>
    <t>L66</t>
  </si>
  <si>
    <t>L67</t>
  </si>
  <si>
    <t>L68</t>
  </si>
  <si>
    <t>L69</t>
  </si>
  <si>
    <t>L62</t>
  </si>
  <si>
    <t>L70</t>
  </si>
  <si>
    <t>L71</t>
  </si>
  <si>
    <t>L72</t>
  </si>
  <si>
    <t>L73</t>
  </si>
  <si>
    <t>L74</t>
  </si>
  <si>
    <t>51,5x20x6 cm</t>
  </si>
  <si>
    <t>ARTLINE PU</t>
  </si>
  <si>
    <t>SUM set</t>
  </si>
  <si>
    <t>SUM:</t>
  </si>
  <si>
    <t>Production quota pet set</t>
  </si>
  <si>
    <t xml:space="preserve">Ordered production quota </t>
  </si>
  <si>
    <t>deep orange</t>
  </si>
  <si>
    <t>norma</t>
  </si>
  <si>
    <t>sum kos laminacija</t>
  </si>
  <si>
    <t>stranka:</t>
  </si>
  <si>
    <t>Sum kg</t>
  </si>
  <si>
    <t>SUM (price without VAT)</t>
  </si>
  <si>
    <t>L1-GRP-DT</t>
  </si>
  <si>
    <t>L3-GRP-DT</t>
  </si>
  <si>
    <t>L4-GRP-DT</t>
  </si>
  <si>
    <t>L5-GRP-DT</t>
  </si>
  <si>
    <t>L6-GRP-DT</t>
  </si>
  <si>
    <t>L7-GRP-DT</t>
  </si>
  <si>
    <t>L8-GRP-DT</t>
  </si>
  <si>
    <t>L9-GRP-DT</t>
  </si>
  <si>
    <t>L10-GRP-DT</t>
  </si>
  <si>
    <t>L12-GRP-DT</t>
  </si>
  <si>
    <t>L14-GRP-DT</t>
  </si>
  <si>
    <t>3XL</t>
  </si>
  <si>
    <t>2XL</t>
  </si>
  <si>
    <t>PENTAS</t>
  </si>
  <si>
    <t>sloper</t>
  </si>
  <si>
    <t>edge</t>
  </si>
  <si>
    <t>positive</t>
  </si>
  <si>
    <t>jug</t>
  </si>
  <si>
    <t>RAMPS</t>
  </si>
  <si>
    <t>KITES</t>
  </si>
  <si>
    <t>LOW-S</t>
  </si>
  <si>
    <t>MIDDLE-S</t>
  </si>
  <si>
    <t>HIGH-S</t>
  </si>
  <si>
    <t>CANVAS</t>
  </si>
  <si>
    <t>177x88x49 cm</t>
  </si>
  <si>
    <t>118x40x10 cm</t>
  </si>
  <si>
    <t>93x32x8 cm, 74x25x6 cm, 60x21x4 cm</t>
  </si>
  <si>
    <t>120x70x25 cm</t>
  </si>
  <si>
    <t>2x 95x60x20 cm</t>
  </si>
  <si>
    <t xml:space="preserve">147x108x36 cm, 
108x45x36 cm </t>
  </si>
  <si>
    <t>39, 35, 40, 
36</t>
  </si>
  <si>
    <t>179x37x36 cm, 179x72,5x36 cm</t>
  </si>
  <si>
    <t xml:space="preserve">2x 58x48x8cm </t>
  </si>
  <si>
    <t xml:space="preserve">2x 58x48x11cm </t>
  </si>
  <si>
    <t xml:space="preserve">2x 58x48x20 cm </t>
  </si>
  <si>
    <t>2x 100x80x13 cm</t>
  </si>
  <si>
    <t>2x  59x48x7 cm,
2x  38x31x4 cm</t>
  </si>
  <si>
    <t>ledge</t>
  </si>
  <si>
    <t>screws
50 mm</t>
  </si>
  <si>
    <t>screws
70 mm</t>
  </si>
  <si>
    <t>screws
longer mm</t>
  </si>
  <si>
    <t>L2-GRP</t>
  </si>
  <si>
    <t>L15-GRP</t>
  </si>
  <si>
    <t>L16-GRP</t>
  </si>
  <si>
    <t>Sum price without VAT</t>
  </si>
  <si>
    <t>Sum SETS</t>
  </si>
  <si>
    <t>L102-W</t>
  </si>
  <si>
    <t>L101-W</t>
  </si>
  <si>
    <t>L103-W</t>
  </si>
  <si>
    <t>L104-W</t>
  </si>
  <si>
    <t>L105-W</t>
  </si>
  <si>
    <t>L106-W</t>
  </si>
  <si>
    <t>PERFORMERS</t>
  </si>
  <si>
    <t>L121-W</t>
  </si>
  <si>
    <t>L122-W</t>
  </si>
  <si>
    <t>L123-W</t>
  </si>
  <si>
    <t>L124-W</t>
  </si>
  <si>
    <t>L125-W</t>
  </si>
  <si>
    <t>L126-W</t>
  </si>
  <si>
    <t>L127-W</t>
  </si>
  <si>
    <t>L128-W</t>
  </si>
  <si>
    <t>L129-W</t>
  </si>
  <si>
    <t>L130-W</t>
  </si>
  <si>
    <t>L131-W</t>
  </si>
  <si>
    <t>L132-W</t>
  </si>
  <si>
    <t>SO ILL accessories</t>
  </si>
  <si>
    <t>DELTA wood</t>
  </si>
  <si>
    <t>VEZI PU</t>
  </si>
  <si>
    <t>ROCK CITY PU</t>
  </si>
  <si>
    <t>TENTOMEN PU</t>
  </si>
  <si>
    <t>L</t>
  </si>
  <si>
    <t>M</t>
  </si>
  <si>
    <t>FIXING</t>
  </si>
  <si>
    <t>PRICE WITHOUT VAT</t>
  </si>
  <si>
    <t>T-NUTS</t>
  </si>
  <si>
    <t>PCS. IN SET</t>
  </si>
  <si>
    <t>DIMENSIONS</t>
  </si>
  <si>
    <t>TYPE</t>
  </si>
  <si>
    <t>SIZE</t>
  </si>
  <si>
    <t>ID</t>
  </si>
  <si>
    <t>L1-PU</t>
  </si>
  <si>
    <t>L2-PU</t>
  </si>
  <si>
    <t>L3-PU</t>
  </si>
  <si>
    <t>L4-PU</t>
  </si>
  <si>
    <t>L5-PU</t>
  </si>
  <si>
    <t>L6-PU</t>
  </si>
  <si>
    <t>L7-PU</t>
  </si>
  <si>
    <t>L8-PU</t>
  </si>
  <si>
    <t>L9-PU</t>
  </si>
  <si>
    <t>L10-PU</t>
  </si>
  <si>
    <t>L11-PU</t>
  </si>
  <si>
    <t>L12-PU</t>
  </si>
  <si>
    <t>bolt 
30</t>
  </si>
  <si>
    <t>bolt
40</t>
  </si>
  <si>
    <t>bolt
50</t>
  </si>
  <si>
    <t>PU</t>
  </si>
  <si>
    <t>LYNX PU HOLDS</t>
  </si>
  <si>
    <t>51x23x13 cm</t>
  </si>
  <si>
    <t>91x40x23 cm</t>
  </si>
  <si>
    <t>DT</t>
  </si>
  <si>
    <t>51x25x4,5 cm</t>
  </si>
  <si>
    <t>65,5x37x15 cm</t>
  </si>
  <si>
    <t>št. naročila:</t>
  </si>
  <si>
    <t xml:space="preserve">Sum pcs. by colour: </t>
  </si>
  <si>
    <t>SUM of pcs.</t>
  </si>
  <si>
    <t>53x20,5x11 cm</t>
  </si>
  <si>
    <t>103x46x27 cm</t>
  </si>
  <si>
    <t>50mm</t>
  </si>
  <si>
    <t>70mm</t>
  </si>
  <si>
    <t>30mm</t>
  </si>
  <si>
    <t>40mm</t>
  </si>
  <si>
    <t>90mm</t>
  </si>
  <si>
    <t>screw 90</t>
  </si>
  <si>
    <t>screw
70</t>
  </si>
  <si>
    <t xml:space="preserve">screw
50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</si>
  <si>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</si>
  <si>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</si>
  <si>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</si>
  <si>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</si>
  <si>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</si>
  <si>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</si>
  <si>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</si>
  <si>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</si>
  <si>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</si>
  <si>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L51-W</t>
  </si>
  <si>
    <t>L52-W</t>
  </si>
  <si>
    <t>L53-W</t>
  </si>
  <si>
    <t>L54-W</t>
  </si>
  <si>
    <t>L41-W</t>
  </si>
  <si>
    <t>L42-W</t>
  </si>
  <si>
    <t>L43-W</t>
  </si>
  <si>
    <t>L44-W</t>
  </si>
  <si>
    <t>L31-W</t>
  </si>
  <si>
    <t>L32-W</t>
  </si>
  <si>
    <t>L33-W</t>
  </si>
  <si>
    <t>L34-W</t>
  </si>
  <si>
    <t>L21-W</t>
  </si>
  <si>
    <t>L22-W</t>
  </si>
  <si>
    <t>L23-W</t>
  </si>
  <si>
    <t>L24-W</t>
  </si>
  <si>
    <t>L11-W</t>
  </si>
  <si>
    <t>L12-W</t>
  </si>
  <si>
    <t>L13-W</t>
  </si>
  <si>
    <t>L14-W</t>
  </si>
  <si>
    <t>L15-W</t>
  </si>
  <si>
    <t>L16-W</t>
  </si>
  <si>
    <t>L1-W</t>
  </si>
  <si>
    <t>L2-W</t>
  </si>
  <si>
    <t>13</t>
  </si>
  <si>
    <t>12</t>
  </si>
  <si>
    <t>11</t>
  </si>
  <si>
    <t>10</t>
  </si>
  <si>
    <t>Barva</t>
  </si>
  <si>
    <t>PU/non PU</t>
  </si>
  <si>
    <t>ŠIFRA BREZ BARVE</t>
  </si>
  <si>
    <t>SIFRA Z BARVO</t>
  </si>
  <si>
    <t>ŠTEVILO NAROČENIH</t>
  </si>
  <si>
    <t>'LYNX GRP'!</t>
  </si>
  <si>
    <t>'LYNX PLYWOOD'!</t>
  </si>
  <si>
    <t>L10-GRP-DT-01</t>
  </si>
  <si>
    <t>L10-GRP-DT-02</t>
  </si>
  <si>
    <t>L10-GRP-DT-03</t>
  </si>
  <si>
    <t>L10-GRP-DT-04</t>
  </si>
  <si>
    <t>L10-GRP-DT-05</t>
  </si>
  <si>
    <t>L10-GRP-DT-06</t>
  </si>
  <si>
    <t>L10-GRP-DT-07</t>
  </si>
  <si>
    <t>L10-GRP-DT-08</t>
  </si>
  <si>
    <t>L10-GRP-DT-09</t>
  </si>
  <si>
    <t>L10-GRP-DT-10</t>
  </si>
  <si>
    <t>L10-GRP-DT-11</t>
  </si>
  <si>
    <t>L10-GRP-DT-12</t>
  </si>
  <si>
    <t>L10-GRP-DT-13</t>
  </si>
  <si>
    <t>L10-GRP-DT-100</t>
  </si>
  <si>
    <t>L11-GRP-01</t>
  </si>
  <si>
    <t>L11-GRP-02</t>
  </si>
  <si>
    <t>L11-GRP-03</t>
  </si>
  <si>
    <t>L11-GRP-04</t>
  </si>
  <si>
    <t>L11-GRP-05</t>
  </si>
  <si>
    <t>L11-GRP-06</t>
  </si>
  <si>
    <t>L11-GRP-07</t>
  </si>
  <si>
    <t>L11-GRP-08</t>
  </si>
  <si>
    <t>L11-GRP-09</t>
  </si>
  <si>
    <t>L11-GRP-10</t>
  </si>
  <si>
    <t>L11-GRP-11</t>
  </si>
  <si>
    <t>L11-GRP-12</t>
  </si>
  <si>
    <t>L11-GRP-13</t>
  </si>
  <si>
    <t>L11-GRP-100</t>
  </si>
  <si>
    <t>L12-GRP-DT-01</t>
  </si>
  <si>
    <t>L12-GRP-DT-02</t>
  </si>
  <si>
    <t>L12-GRP-DT-03</t>
  </si>
  <si>
    <t>L12-GRP-DT-04</t>
  </si>
  <si>
    <t>L12-GRP-DT-05</t>
  </si>
  <si>
    <t>L12-GRP-DT-06</t>
  </si>
  <si>
    <t>L12-GRP-DT-07</t>
  </si>
  <si>
    <t>L12-GRP-DT-08</t>
  </si>
  <si>
    <t>L12-GRP-DT-09</t>
  </si>
  <si>
    <t>L12-GRP-DT-10</t>
  </si>
  <si>
    <t>L12-GRP-DT-11</t>
  </si>
  <si>
    <t>L12-GRP-DT-12</t>
  </si>
  <si>
    <t>L12-GRP-DT-13</t>
  </si>
  <si>
    <t>L12-GRP-DT-100</t>
  </si>
  <si>
    <t>L13-GRP-01</t>
  </si>
  <si>
    <t>L13-GRP-02</t>
  </si>
  <si>
    <t>L13-GRP-03</t>
  </si>
  <si>
    <t>L13-GRP-04</t>
  </si>
  <si>
    <t>L13-GRP-05</t>
  </si>
  <si>
    <t>L13-GRP-06</t>
  </si>
  <si>
    <t>L13-GRP-07</t>
  </si>
  <si>
    <t>L13-GRP-08</t>
  </si>
  <si>
    <t>L13-GRP-09</t>
  </si>
  <si>
    <t>L13-GRP-10</t>
  </si>
  <si>
    <t>L13-GRP-11</t>
  </si>
  <si>
    <t>L13-GRP-12</t>
  </si>
  <si>
    <t>L13-GRP-13</t>
  </si>
  <si>
    <t>L13-GRP-100</t>
  </si>
  <si>
    <t>L14-GRP-DT-01</t>
  </si>
  <si>
    <t>L14-GRP-DT-02</t>
  </si>
  <si>
    <t>L14-GRP-DT-03</t>
  </si>
  <si>
    <t>L14-GRP-DT-04</t>
  </si>
  <si>
    <t>L14-GRP-DT-05</t>
  </si>
  <si>
    <t>L14-GRP-DT-06</t>
  </si>
  <si>
    <t>L14-GRP-DT-07</t>
  </si>
  <si>
    <t>L14-GRP-DT-08</t>
  </si>
  <si>
    <t>L14-GRP-DT-09</t>
  </si>
  <si>
    <t>L14-GRP-DT-10</t>
  </si>
  <si>
    <t>L14-GRP-DT-11</t>
  </si>
  <si>
    <t>L14-GRP-DT-12</t>
  </si>
  <si>
    <t>L14-GRP-DT-13</t>
  </si>
  <si>
    <t>L14-GRP-DT-100</t>
  </si>
  <si>
    <t>L1-GRP-DT-01</t>
  </si>
  <si>
    <t>L1-GRP-DT-02</t>
  </si>
  <si>
    <t>L1-GRP-DT-03</t>
  </si>
  <si>
    <t>L1-GRP-DT-04</t>
  </si>
  <si>
    <t>L1-GRP-DT-05</t>
  </si>
  <si>
    <t>L1-GRP-DT-06</t>
  </si>
  <si>
    <t>L1-GRP-DT-07</t>
  </si>
  <si>
    <t>L1-GRP-DT-08</t>
  </si>
  <si>
    <t>L1-GRP-DT-09</t>
  </si>
  <si>
    <t>L1-GRP-DT-10</t>
  </si>
  <si>
    <t>L1-GRP-DT-11</t>
  </si>
  <si>
    <t>L1-GRP-DT-12</t>
  </si>
  <si>
    <t>L1-GRP-DT-13</t>
  </si>
  <si>
    <t>L1-GRP-DT-100</t>
  </si>
  <si>
    <t>L3-GRP-DT-01</t>
  </si>
  <si>
    <t>L3-GRP-DT-02</t>
  </si>
  <si>
    <t>L3-GRP-DT-03</t>
  </si>
  <si>
    <t>L3-GRP-DT-04</t>
  </si>
  <si>
    <t>L3-GRP-DT-05</t>
  </si>
  <si>
    <t>L3-GRP-DT-06</t>
  </si>
  <si>
    <t>L3-GRP-DT-07</t>
  </si>
  <si>
    <t>L3-GRP-DT-08</t>
  </si>
  <si>
    <t>L3-GRP-DT-09</t>
  </si>
  <si>
    <t>L3-GRP-DT-10</t>
  </si>
  <si>
    <t>L3-GRP-DT-11</t>
  </si>
  <si>
    <t>L3-GRP-DT-12</t>
  </si>
  <si>
    <t>L3-GRP-DT-13</t>
  </si>
  <si>
    <t>L3-GRP-DT-100</t>
  </si>
  <si>
    <t>L4-GRP-DT-01</t>
  </si>
  <si>
    <t>L4-GRP-DT-02</t>
  </si>
  <si>
    <t>L4-GRP-DT-03</t>
  </si>
  <si>
    <t>L4-GRP-DT-04</t>
  </si>
  <si>
    <t>L4-GRP-DT-05</t>
  </si>
  <si>
    <t>L4-GRP-DT-06</t>
  </si>
  <si>
    <t>L4-GRP-DT-07</t>
  </si>
  <si>
    <t>L4-GRP-DT-08</t>
  </si>
  <si>
    <t>L4-GRP-DT-09</t>
  </si>
  <si>
    <t>L4-GRP-DT-10</t>
  </si>
  <si>
    <t>L4-GRP-DT-11</t>
  </si>
  <si>
    <t>L4-GRP-DT-12</t>
  </si>
  <si>
    <t>L4-GRP-DT-13</t>
  </si>
  <si>
    <t>L4-GRP-DT-100</t>
  </si>
  <si>
    <t>L5-GRP-DT-01</t>
  </si>
  <si>
    <t>L5-GRP-DT-02</t>
  </si>
  <si>
    <t>L5-GRP-DT-03</t>
  </si>
  <si>
    <t>L5-GRP-DT-04</t>
  </si>
  <si>
    <t>L5-GRP-DT-05</t>
  </si>
  <si>
    <t>L5-GRP-DT-06</t>
  </si>
  <si>
    <t>L5-GRP-DT-07</t>
  </si>
  <si>
    <t>L5-GRP-DT-08</t>
  </si>
  <si>
    <t>L5-GRP-DT-09</t>
  </si>
  <si>
    <t>L5-GRP-DT-10</t>
  </si>
  <si>
    <t>L5-GRP-DT-11</t>
  </si>
  <si>
    <t>L5-GRP-DT-12</t>
  </si>
  <si>
    <t>L5-GRP-DT-13</t>
  </si>
  <si>
    <t>L5-GRP-DT-100</t>
  </si>
  <si>
    <t>L6-GRP-DT-01</t>
  </si>
  <si>
    <t>L6-GRP-DT-02</t>
  </si>
  <si>
    <t>L6-GRP-DT-03</t>
  </si>
  <si>
    <t>L6-GRP-DT-04</t>
  </si>
  <si>
    <t>L6-GRP-DT-05</t>
  </si>
  <si>
    <t>L6-GRP-DT-06</t>
  </si>
  <si>
    <t>L6-GRP-DT-07</t>
  </si>
  <si>
    <t>L6-GRP-DT-08</t>
  </si>
  <si>
    <t>L6-GRP-DT-09</t>
  </si>
  <si>
    <t>L6-GRP-DT-10</t>
  </si>
  <si>
    <t>L6-GRP-DT-11</t>
  </si>
  <si>
    <t>L6-GRP-DT-12</t>
  </si>
  <si>
    <t>L6-GRP-DT-13</t>
  </si>
  <si>
    <t>L6-GRP-DT-100</t>
  </si>
  <si>
    <t>L7-GRP-DT-01</t>
  </si>
  <si>
    <t>L7-GRP-DT-02</t>
  </si>
  <si>
    <t>L7-GRP-DT-03</t>
  </si>
  <si>
    <t>L7-GRP-DT-04</t>
  </si>
  <si>
    <t>L7-GRP-DT-05</t>
  </si>
  <si>
    <t>L7-GRP-DT-06</t>
  </si>
  <si>
    <t>L7-GRP-DT-07</t>
  </si>
  <si>
    <t>L7-GRP-DT-08</t>
  </si>
  <si>
    <t>L7-GRP-DT-09</t>
  </si>
  <si>
    <t>L7-GRP-DT-10</t>
  </si>
  <si>
    <t>L7-GRP-DT-11</t>
  </si>
  <si>
    <t>L7-GRP-DT-12</t>
  </si>
  <si>
    <t>L7-GRP-DT-13</t>
  </si>
  <si>
    <t>L7-GRP-DT-100</t>
  </si>
  <si>
    <t>L8-GRP-DT-01</t>
  </si>
  <si>
    <t>L8-GRP-DT-02</t>
  </si>
  <si>
    <t>L8-GRP-DT-03</t>
  </si>
  <si>
    <t>L8-GRP-DT-04</t>
  </si>
  <si>
    <t>L8-GRP-DT-05</t>
  </si>
  <si>
    <t>L8-GRP-DT-06</t>
  </si>
  <si>
    <t>L8-GRP-DT-07</t>
  </si>
  <si>
    <t>L8-GRP-DT-08</t>
  </si>
  <si>
    <t>L8-GRP-DT-09</t>
  </si>
  <si>
    <t>L8-GRP-DT-10</t>
  </si>
  <si>
    <t>L8-GRP-DT-11</t>
  </si>
  <si>
    <t>L8-GRP-DT-12</t>
  </si>
  <si>
    <t>L8-GRP-DT-13</t>
  </si>
  <si>
    <t>L8-GRP-DT-100</t>
  </si>
  <si>
    <t>L9-GRP-DT-01</t>
  </si>
  <si>
    <t>L9-GRP-DT-02</t>
  </si>
  <si>
    <t>L9-GRP-DT-03</t>
  </si>
  <si>
    <t>L9-GRP-DT-04</t>
  </si>
  <si>
    <t>L9-GRP-DT-05</t>
  </si>
  <si>
    <t>L9-GRP-DT-06</t>
  </si>
  <si>
    <t>L9-GRP-DT-07</t>
  </si>
  <si>
    <t>L9-GRP-DT-08</t>
  </si>
  <si>
    <t>L9-GRP-DT-09</t>
  </si>
  <si>
    <t>L9-GRP-DT-10</t>
  </si>
  <si>
    <t>L9-GRP-DT-11</t>
  </si>
  <si>
    <t>L9-GRP-DT-12</t>
  </si>
  <si>
    <t>L9-GRP-DT-13</t>
  </si>
  <si>
    <t>L9-GRP-DT-100</t>
  </si>
  <si>
    <t>L1-W-01</t>
  </si>
  <si>
    <t>L1-W-02</t>
  </si>
  <si>
    <t>L1-W-03</t>
  </si>
  <si>
    <t>L1-W-04</t>
  </si>
  <si>
    <t>L1-W-05</t>
  </si>
  <si>
    <t>L1-W-06</t>
  </si>
  <si>
    <t>L1-W-07</t>
  </si>
  <si>
    <t>L1-W-08</t>
  </si>
  <si>
    <t>L1-W-09</t>
  </si>
  <si>
    <t>L1-W-10</t>
  </si>
  <si>
    <t>L1-W-11</t>
  </si>
  <si>
    <t>L1-W-12</t>
  </si>
  <si>
    <t>L1-W-13</t>
  </si>
  <si>
    <t>L1-W-100</t>
  </si>
  <si>
    <t>L11-W-01</t>
  </si>
  <si>
    <t>L11-W-02</t>
  </si>
  <si>
    <t>L11-W-03</t>
  </si>
  <si>
    <t>L11-W-04</t>
  </si>
  <si>
    <t>L11-W-05</t>
  </si>
  <si>
    <t>L11-W-06</t>
  </si>
  <si>
    <t>L11-W-07</t>
  </si>
  <si>
    <t>L11-W-08</t>
  </si>
  <si>
    <t>L11-W-09</t>
  </si>
  <si>
    <t>L11-W-10</t>
  </si>
  <si>
    <t>L11-W-11</t>
  </si>
  <si>
    <t>L11-W-12</t>
  </si>
  <si>
    <t>L11-W-13</t>
  </si>
  <si>
    <t>L11-W-100</t>
  </si>
  <si>
    <t>L12-W-01</t>
  </si>
  <si>
    <t>L12-W-02</t>
  </si>
  <si>
    <t>L12-W-03</t>
  </si>
  <si>
    <t>L12-W-04</t>
  </si>
  <si>
    <t>L12-W-05</t>
  </si>
  <si>
    <t>L12-W-06</t>
  </si>
  <si>
    <t>L12-W-07</t>
  </si>
  <si>
    <t>L12-W-08</t>
  </si>
  <si>
    <t>L12-W-09</t>
  </si>
  <si>
    <t>L12-W-10</t>
  </si>
  <si>
    <t>L12-W-11</t>
  </si>
  <si>
    <t>L12-W-12</t>
  </si>
  <si>
    <t>L12-W-13</t>
  </si>
  <si>
    <t>L12-W-100</t>
  </si>
  <si>
    <t>L13-W-01</t>
  </si>
  <si>
    <t>L13-W-02</t>
  </si>
  <si>
    <t>L13-W-03</t>
  </si>
  <si>
    <t>L13-W-04</t>
  </si>
  <si>
    <t>L13-W-05</t>
  </si>
  <si>
    <t>L13-W-06</t>
  </si>
  <si>
    <t>L13-W-07</t>
  </si>
  <si>
    <t>L13-W-08</t>
  </si>
  <si>
    <t>L13-W-09</t>
  </si>
  <si>
    <t>L13-W-10</t>
  </si>
  <si>
    <t>L13-W-11</t>
  </si>
  <si>
    <t>L13-W-12</t>
  </si>
  <si>
    <t>L13-W-13</t>
  </si>
  <si>
    <t>L13-W-100</t>
  </si>
  <si>
    <t>L14-W-01</t>
  </si>
  <si>
    <t>L14-W-02</t>
  </si>
  <si>
    <t>L14-W-03</t>
  </si>
  <si>
    <t>L14-W-04</t>
  </si>
  <si>
    <t>L14-W-05</t>
  </si>
  <si>
    <t>L14-W-06</t>
  </si>
  <si>
    <t>L14-W-07</t>
  </si>
  <si>
    <t>L14-W-08</t>
  </si>
  <si>
    <t>L14-W-09</t>
  </si>
  <si>
    <t>L14-W-10</t>
  </si>
  <si>
    <t>L14-W-11</t>
  </si>
  <si>
    <t>L14-W-12</t>
  </si>
  <si>
    <t>L14-W-13</t>
  </si>
  <si>
    <t>L14-W-100</t>
  </si>
  <si>
    <t>L15-W-01</t>
  </si>
  <si>
    <t>L15-W-02</t>
  </si>
  <si>
    <t>L15-W-03</t>
  </si>
  <si>
    <t>L15-W-04</t>
  </si>
  <si>
    <t>L15-W-05</t>
  </si>
  <si>
    <t>L15-W-06</t>
  </si>
  <si>
    <t>L15-W-07</t>
  </si>
  <si>
    <t>L15-W-08</t>
  </si>
  <si>
    <t>L15-W-09</t>
  </si>
  <si>
    <t>L15-W-10</t>
  </si>
  <si>
    <t>L15-W-11</t>
  </si>
  <si>
    <t>L15-W-12</t>
  </si>
  <si>
    <t>L15-W-13</t>
  </si>
  <si>
    <t>L15-W-100</t>
  </si>
  <si>
    <t>L16-W-01</t>
  </si>
  <si>
    <t>L16-W-02</t>
  </si>
  <si>
    <t>L16-W-03</t>
  </si>
  <si>
    <t>L16-W-04</t>
  </si>
  <si>
    <t>L16-W-05</t>
  </si>
  <si>
    <t>L16-W-06</t>
  </si>
  <si>
    <t>L16-W-07</t>
  </si>
  <si>
    <t>L16-W-08</t>
  </si>
  <si>
    <t>L16-W-09</t>
  </si>
  <si>
    <t>L16-W-10</t>
  </si>
  <si>
    <t>L16-W-11</t>
  </si>
  <si>
    <t>L16-W-12</t>
  </si>
  <si>
    <t>L16-W-13</t>
  </si>
  <si>
    <t>L16-W-100</t>
  </si>
  <si>
    <t>L2-W-01</t>
  </si>
  <si>
    <t>L2-W-02</t>
  </si>
  <si>
    <t>L2-W-03</t>
  </si>
  <si>
    <t>L2-W-04</t>
  </si>
  <si>
    <t>L2-W-05</t>
  </si>
  <si>
    <t>L2-W-06</t>
  </si>
  <si>
    <t>L2-W-07</t>
  </si>
  <si>
    <t>L2-W-08</t>
  </si>
  <si>
    <t>L2-W-09</t>
  </si>
  <si>
    <t>L2-W-10</t>
  </si>
  <si>
    <t>L2-W-11</t>
  </si>
  <si>
    <t>L2-W-12</t>
  </si>
  <si>
    <t>L2-W-13</t>
  </si>
  <si>
    <t>L2-W-100</t>
  </si>
  <si>
    <t>L21-W-01</t>
  </si>
  <si>
    <t>L21-W-02</t>
  </si>
  <si>
    <t>L21-W-03</t>
  </si>
  <si>
    <t>L21-W-04</t>
  </si>
  <si>
    <t>L21-W-05</t>
  </si>
  <si>
    <t>L21-W-06</t>
  </si>
  <si>
    <t>L21-W-07</t>
  </si>
  <si>
    <t>L21-W-08</t>
  </si>
  <si>
    <t>L21-W-09</t>
  </si>
  <si>
    <t>L21-W-10</t>
  </si>
  <si>
    <t>L21-W-11</t>
  </si>
  <si>
    <t>L21-W-12</t>
  </si>
  <si>
    <t>L21-W-13</t>
  </si>
  <si>
    <t>L21-W-100</t>
  </si>
  <si>
    <t>L22-W-01</t>
  </si>
  <si>
    <t>L22-W-02</t>
  </si>
  <si>
    <t>L22-W-03</t>
  </si>
  <si>
    <t>L22-W-04</t>
  </si>
  <si>
    <t>L22-W-05</t>
  </si>
  <si>
    <t>L22-W-06</t>
  </si>
  <si>
    <t>L22-W-07</t>
  </si>
  <si>
    <t>L22-W-08</t>
  </si>
  <si>
    <t>L22-W-09</t>
  </si>
  <si>
    <t>L22-W-10</t>
  </si>
  <si>
    <t>L22-W-11</t>
  </si>
  <si>
    <t>L22-W-12</t>
  </si>
  <si>
    <t>L22-W-13</t>
  </si>
  <si>
    <t>L22-W-100</t>
  </si>
  <si>
    <t>L23-W-01</t>
  </si>
  <si>
    <t>L23-W-02</t>
  </si>
  <si>
    <t>L23-W-03</t>
  </si>
  <si>
    <t>L23-W-04</t>
  </si>
  <si>
    <t>L23-W-05</t>
  </si>
  <si>
    <t>L23-W-06</t>
  </si>
  <si>
    <t>L23-W-07</t>
  </si>
  <si>
    <t>L23-W-08</t>
  </si>
  <si>
    <t>L23-W-09</t>
  </si>
  <si>
    <t>L23-W-10</t>
  </si>
  <si>
    <t>L23-W-11</t>
  </si>
  <si>
    <t>L23-W-12</t>
  </si>
  <si>
    <t>L23-W-13</t>
  </si>
  <si>
    <t>L23-W-100</t>
  </si>
  <si>
    <t>L24-W-01</t>
  </si>
  <si>
    <t>L24-W-02</t>
  </si>
  <si>
    <t>L24-W-03</t>
  </si>
  <si>
    <t>L24-W-04</t>
  </si>
  <si>
    <t>L24-W-05</t>
  </si>
  <si>
    <t>L24-W-06</t>
  </si>
  <si>
    <t>L24-W-07</t>
  </si>
  <si>
    <t>L24-W-08</t>
  </si>
  <si>
    <t>L24-W-09</t>
  </si>
  <si>
    <t>L24-W-10</t>
  </si>
  <si>
    <t>L24-W-11</t>
  </si>
  <si>
    <t>L24-W-12</t>
  </si>
  <si>
    <t>L24-W-13</t>
  </si>
  <si>
    <t>L24-W-100</t>
  </si>
  <si>
    <t>L31-W-01</t>
  </si>
  <si>
    <t>L31-W-02</t>
  </si>
  <si>
    <t>L31-W-03</t>
  </si>
  <si>
    <t>L31-W-04</t>
  </si>
  <si>
    <t>L31-W-05</t>
  </si>
  <si>
    <t>L31-W-06</t>
  </si>
  <si>
    <t>L31-W-07</t>
  </si>
  <si>
    <t>L31-W-08</t>
  </si>
  <si>
    <t>L31-W-09</t>
  </si>
  <si>
    <t>L31-W-10</t>
  </si>
  <si>
    <t>L31-W-11</t>
  </si>
  <si>
    <t>L31-W-12</t>
  </si>
  <si>
    <t>L31-W-13</t>
  </si>
  <si>
    <t>L31-W-100</t>
  </si>
  <si>
    <t>L32-W-01</t>
  </si>
  <si>
    <t>L32-W-02</t>
  </si>
  <si>
    <t>L32-W-03</t>
  </si>
  <si>
    <t>L32-W-04</t>
  </si>
  <si>
    <t>L32-W-05</t>
  </si>
  <si>
    <t>L32-W-06</t>
  </si>
  <si>
    <t>L32-W-07</t>
  </si>
  <si>
    <t>L32-W-08</t>
  </si>
  <si>
    <t>L32-W-09</t>
  </si>
  <si>
    <t>L32-W-10</t>
  </si>
  <si>
    <t>L32-W-11</t>
  </si>
  <si>
    <t>L32-W-12</t>
  </si>
  <si>
    <t>L32-W-13</t>
  </si>
  <si>
    <t>L32-W-100</t>
  </si>
  <si>
    <t>L33-W-01</t>
  </si>
  <si>
    <t>L33-W-02</t>
  </si>
  <si>
    <t>L33-W-03</t>
  </si>
  <si>
    <t>L33-W-04</t>
  </si>
  <si>
    <t>L33-W-05</t>
  </si>
  <si>
    <t>L33-W-06</t>
  </si>
  <si>
    <t>L33-W-07</t>
  </si>
  <si>
    <t>L33-W-08</t>
  </si>
  <si>
    <t>L33-W-09</t>
  </si>
  <si>
    <t>L33-W-10</t>
  </si>
  <si>
    <t>L33-W-11</t>
  </si>
  <si>
    <t>L33-W-12</t>
  </si>
  <si>
    <t>L33-W-13</t>
  </si>
  <si>
    <t>L33-W-100</t>
  </si>
  <si>
    <t>L34-W-01</t>
  </si>
  <si>
    <t>L34-W-02</t>
  </si>
  <si>
    <t>L34-W-03</t>
  </si>
  <si>
    <t>L34-W-04</t>
  </si>
  <si>
    <t>L34-W-05</t>
  </si>
  <si>
    <t>L34-W-06</t>
  </si>
  <si>
    <t>L34-W-07</t>
  </si>
  <si>
    <t>L34-W-08</t>
  </si>
  <si>
    <t>L34-W-09</t>
  </si>
  <si>
    <t>L34-W-10</t>
  </si>
  <si>
    <t>L34-W-11</t>
  </si>
  <si>
    <t>L34-W-12</t>
  </si>
  <si>
    <t>L34-W-13</t>
  </si>
  <si>
    <t>L34-W-100</t>
  </si>
  <si>
    <t>L41-W-01</t>
  </si>
  <si>
    <t>L41-W-02</t>
  </si>
  <si>
    <t>L41-W-03</t>
  </si>
  <si>
    <t>L41-W-04</t>
  </si>
  <si>
    <t>L41-W-05</t>
  </si>
  <si>
    <t>L41-W-06</t>
  </si>
  <si>
    <t>L41-W-07</t>
  </si>
  <si>
    <t>L41-W-08</t>
  </si>
  <si>
    <t>L41-W-09</t>
  </si>
  <si>
    <t>L41-W-10</t>
  </si>
  <si>
    <t>L41-W-11</t>
  </si>
  <si>
    <t>L41-W-12</t>
  </si>
  <si>
    <t>L41-W-13</t>
  </si>
  <si>
    <t>L41-W-100</t>
  </si>
  <si>
    <t>L42-W-01</t>
  </si>
  <si>
    <t>L42-W-02</t>
  </si>
  <si>
    <t>L42-W-03</t>
  </si>
  <si>
    <t>L42-W-04</t>
  </si>
  <si>
    <t>L42-W-05</t>
  </si>
  <si>
    <t>L42-W-06</t>
  </si>
  <si>
    <t>L42-W-07</t>
  </si>
  <si>
    <t>L42-W-08</t>
  </si>
  <si>
    <t>L42-W-09</t>
  </si>
  <si>
    <t>L42-W-10</t>
  </si>
  <si>
    <t>L42-W-11</t>
  </si>
  <si>
    <t>L42-W-12</t>
  </si>
  <si>
    <t>L42-W-13</t>
  </si>
  <si>
    <t>L42-W-100</t>
  </si>
  <si>
    <t>L43-W-01</t>
  </si>
  <si>
    <t>L43-W-02</t>
  </si>
  <si>
    <t>L43-W-03</t>
  </si>
  <si>
    <t>L43-W-04</t>
  </si>
  <si>
    <t>L43-W-05</t>
  </si>
  <si>
    <t>L43-W-06</t>
  </si>
  <si>
    <t>L43-W-07</t>
  </si>
  <si>
    <t>L43-W-08</t>
  </si>
  <si>
    <t>L43-W-09</t>
  </si>
  <si>
    <t>L43-W-10</t>
  </si>
  <si>
    <t>L43-W-11</t>
  </si>
  <si>
    <t>L43-W-12</t>
  </si>
  <si>
    <t>L43-W-13</t>
  </si>
  <si>
    <t>L43-W-100</t>
  </si>
  <si>
    <t>L44-W-01</t>
  </si>
  <si>
    <t>L44-W-02</t>
  </si>
  <si>
    <t>L44-W-03</t>
  </si>
  <si>
    <t>L44-W-04</t>
  </si>
  <si>
    <t>L44-W-05</t>
  </si>
  <si>
    <t>L44-W-06</t>
  </si>
  <si>
    <t>L44-W-07</t>
  </si>
  <si>
    <t>L44-W-08</t>
  </si>
  <si>
    <t>L44-W-09</t>
  </si>
  <si>
    <t>L44-W-10</t>
  </si>
  <si>
    <t>L44-W-11</t>
  </si>
  <si>
    <t>L44-W-12</t>
  </si>
  <si>
    <t>L44-W-13</t>
  </si>
  <si>
    <t>L44-W-100</t>
  </si>
  <si>
    <t>L51-W-01</t>
  </si>
  <si>
    <t>L51-W-02</t>
  </si>
  <si>
    <t>L51-W-03</t>
  </si>
  <si>
    <t>L51-W-04</t>
  </si>
  <si>
    <t>L51-W-05</t>
  </si>
  <si>
    <t>L51-W-06</t>
  </si>
  <si>
    <t>L51-W-07</t>
  </si>
  <si>
    <t>L51-W-08</t>
  </si>
  <si>
    <t>L51-W-09</t>
  </si>
  <si>
    <t>L51-W-10</t>
  </si>
  <si>
    <t>L51-W-11</t>
  </si>
  <si>
    <t>L51-W-12</t>
  </si>
  <si>
    <t>L51-W-13</t>
  </si>
  <si>
    <t>L51-W-100</t>
  </si>
  <si>
    <t>L52-W-01</t>
  </si>
  <si>
    <t>L52-W-02</t>
  </si>
  <si>
    <t>L52-W-03</t>
  </si>
  <si>
    <t>L52-W-04</t>
  </si>
  <si>
    <t>L52-W-05</t>
  </si>
  <si>
    <t>L52-W-06</t>
  </si>
  <si>
    <t>L52-W-07</t>
  </si>
  <si>
    <t>L52-W-08</t>
  </si>
  <si>
    <t>L52-W-09</t>
  </si>
  <si>
    <t>L52-W-10</t>
  </si>
  <si>
    <t>L52-W-11</t>
  </si>
  <si>
    <t>L52-W-12</t>
  </si>
  <si>
    <t>L52-W-13</t>
  </si>
  <si>
    <t>L52-W-100</t>
  </si>
  <si>
    <t>L53-W-01</t>
  </si>
  <si>
    <t>L53-W-02</t>
  </si>
  <si>
    <t>L53-W-03</t>
  </si>
  <si>
    <t>L53-W-04</t>
  </si>
  <si>
    <t>L53-W-05</t>
  </si>
  <si>
    <t>L53-W-06</t>
  </si>
  <si>
    <t>L53-W-07</t>
  </si>
  <si>
    <t>L53-W-08</t>
  </si>
  <si>
    <t>L53-W-09</t>
  </si>
  <si>
    <t>L53-W-10</t>
  </si>
  <si>
    <t>L53-W-11</t>
  </si>
  <si>
    <t>L53-W-12</t>
  </si>
  <si>
    <t>L53-W-13</t>
  </si>
  <si>
    <t>L53-W-100</t>
  </si>
  <si>
    <t>L54-W-01</t>
  </si>
  <si>
    <t>L54-W-02</t>
  </si>
  <si>
    <t>L54-W-03</t>
  </si>
  <si>
    <t>L54-W-04</t>
  </si>
  <si>
    <t>L54-W-05</t>
  </si>
  <si>
    <t>L54-W-06</t>
  </si>
  <si>
    <t>L54-W-07</t>
  </si>
  <si>
    <t>L54-W-08</t>
  </si>
  <si>
    <t>L54-W-09</t>
  </si>
  <si>
    <t>L54-W-10</t>
  </si>
  <si>
    <t>L54-W-11</t>
  </si>
  <si>
    <t>L54-W-12</t>
  </si>
  <si>
    <t>L54-W-13</t>
  </si>
  <si>
    <t>L54-W-100</t>
  </si>
  <si>
    <t>L61-W-01</t>
  </si>
  <si>
    <t>L61-W-02</t>
  </si>
  <si>
    <t>L61-W-03</t>
  </si>
  <si>
    <t>L61-W-04</t>
  </si>
  <si>
    <t>L61-W-05</t>
  </si>
  <si>
    <t>L61-W-06</t>
  </si>
  <si>
    <t>L61-W-07</t>
  </si>
  <si>
    <t>L61-W-08</t>
  </si>
  <si>
    <t>L61-W-09</t>
  </si>
  <si>
    <t>L61-W-10</t>
  </si>
  <si>
    <t>L61-W-11</t>
  </si>
  <si>
    <t>L61-W-12</t>
  </si>
  <si>
    <t>L61-W-13</t>
  </si>
  <si>
    <t>L61-W-100</t>
  </si>
  <si>
    <t>L62-W-01</t>
  </si>
  <si>
    <t>L62-W-02</t>
  </si>
  <si>
    <t>L62-W-03</t>
  </si>
  <si>
    <t>L62-W-04</t>
  </si>
  <si>
    <t>L62-W-05</t>
  </si>
  <si>
    <t>L62-W-06</t>
  </si>
  <si>
    <t>L62-W-07</t>
  </si>
  <si>
    <t>L62-W-08</t>
  </si>
  <si>
    <t>L62-W-09</t>
  </si>
  <si>
    <t>L62-W-10</t>
  </si>
  <si>
    <t>L62-W-11</t>
  </si>
  <si>
    <t>L62-W-12</t>
  </si>
  <si>
    <t>L62-W-13</t>
  </si>
  <si>
    <t>L62-W-100</t>
  </si>
  <si>
    <t>L63-W-01</t>
  </si>
  <si>
    <t>L63-W-02</t>
  </si>
  <si>
    <t>L63-W-03</t>
  </si>
  <si>
    <t>L63-W-04</t>
  </si>
  <si>
    <t>L63-W-05</t>
  </si>
  <si>
    <t>L63-W-06</t>
  </si>
  <si>
    <t>L63-W-07</t>
  </si>
  <si>
    <t>L63-W-08</t>
  </si>
  <si>
    <t>L63-W-09</t>
  </si>
  <si>
    <t>L63-W-10</t>
  </si>
  <si>
    <t>L63-W-11</t>
  </si>
  <si>
    <t>L63-W-12</t>
  </si>
  <si>
    <t>L63-W-13</t>
  </si>
  <si>
    <t>L63-W-100</t>
  </si>
  <si>
    <t>L64-W-01</t>
  </si>
  <si>
    <t>L64-W-02</t>
  </si>
  <si>
    <t>L64-W-03</t>
  </si>
  <si>
    <t>L64-W-04</t>
  </si>
  <si>
    <t>L64-W-05</t>
  </si>
  <si>
    <t>L64-W-06</t>
  </si>
  <si>
    <t>L64-W-07</t>
  </si>
  <si>
    <t>L64-W-08</t>
  </si>
  <si>
    <t>L64-W-09</t>
  </si>
  <si>
    <t>L64-W-10</t>
  </si>
  <si>
    <t>L64-W-11</t>
  </si>
  <si>
    <t>L64-W-12</t>
  </si>
  <si>
    <t>L64-W-13</t>
  </si>
  <si>
    <t>L64-W-100</t>
  </si>
  <si>
    <t>L65-W-01</t>
  </si>
  <si>
    <t>L65-W-02</t>
  </si>
  <si>
    <t>L65-W-03</t>
  </si>
  <si>
    <t>L65-W-04</t>
  </si>
  <si>
    <t>L65-W-05</t>
  </si>
  <si>
    <t>L65-W-06</t>
  </si>
  <si>
    <t>L65-W-07</t>
  </si>
  <si>
    <t>L65-W-08</t>
  </si>
  <si>
    <t>L65-W-09</t>
  </si>
  <si>
    <t>L65-W-10</t>
  </si>
  <si>
    <t>L65-W-11</t>
  </si>
  <si>
    <t>L65-W-12</t>
  </si>
  <si>
    <t>L65-W-13</t>
  </si>
  <si>
    <t>L65-W-100</t>
  </si>
  <si>
    <t>L66-W-01</t>
  </si>
  <si>
    <t>L66-W-02</t>
  </si>
  <si>
    <t>L66-W-03</t>
  </si>
  <si>
    <t>L66-W-04</t>
  </si>
  <si>
    <t>L66-W-05</t>
  </si>
  <si>
    <t>L66-W-06</t>
  </si>
  <si>
    <t>L66-W-07</t>
  </si>
  <si>
    <t>L66-W-08</t>
  </si>
  <si>
    <t>L66-W-09</t>
  </si>
  <si>
    <t>L66-W-10</t>
  </si>
  <si>
    <t>L66-W-11</t>
  </si>
  <si>
    <t>L66-W-12</t>
  </si>
  <si>
    <t>L66-W-13</t>
  </si>
  <si>
    <t>L66-W-100</t>
  </si>
  <si>
    <t>L67-W-01</t>
  </si>
  <si>
    <t>L67-W-02</t>
  </si>
  <si>
    <t>L67-W-03</t>
  </si>
  <si>
    <t>L67-W-04</t>
  </si>
  <si>
    <t>L67-W-05</t>
  </si>
  <si>
    <t>L67-W-06</t>
  </si>
  <si>
    <t>L67-W-07</t>
  </si>
  <si>
    <t>L67-W-08</t>
  </si>
  <si>
    <t>L67-W-09</t>
  </si>
  <si>
    <t>L67-W-10</t>
  </si>
  <si>
    <t>L67-W-11</t>
  </si>
  <si>
    <t>L67-W-12</t>
  </si>
  <si>
    <t>L67-W-13</t>
  </si>
  <si>
    <t>L67-W-100</t>
  </si>
  <si>
    <t>L68-W-01</t>
  </si>
  <si>
    <t>L68-W-02</t>
  </si>
  <si>
    <t>L68-W-03</t>
  </si>
  <si>
    <t>L68-W-04</t>
  </si>
  <si>
    <t>L68-W-05</t>
  </si>
  <si>
    <t>L68-W-06</t>
  </si>
  <si>
    <t>L68-W-07</t>
  </si>
  <si>
    <t>L68-W-08</t>
  </si>
  <si>
    <t>L68-W-09</t>
  </si>
  <si>
    <t>L68-W-10</t>
  </si>
  <si>
    <t>L68-W-11</t>
  </si>
  <si>
    <t>L68-W-12</t>
  </si>
  <si>
    <t>L68-W-13</t>
  </si>
  <si>
    <t>L68-W-100</t>
  </si>
  <si>
    <t>L69-W-01</t>
  </si>
  <si>
    <t>L69-W-02</t>
  </si>
  <si>
    <t>L69-W-03</t>
  </si>
  <si>
    <t>L69-W-04</t>
  </si>
  <si>
    <t>L69-W-05</t>
  </si>
  <si>
    <t>L69-W-06</t>
  </si>
  <si>
    <t>L69-W-07</t>
  </si>
  <si>
    <t>L69-W-08</t>
  </si>
  <si>
    <t>L69-W-09</t>
  </si>
  <si>
    <t>L69-W-10</t>
  </si>
  <si>
    <t>L69-W-11</t>
  </si>
  <si>
    <t>L69-W-12</t>
  </si>
  <si>
    <t>L69-W-13</t>
  </si>
  <si>
    <t>L69-W-100</t>
  </si>
  <si>
    <t>L70-W-01</t>
  </si>
  <si>
    <t>L70-W-02</t>
  </si>
  <si>
    <t>L70-W-03</t>
  </si>
  <si>
    <t>L70-W-04</t>
  </si>
  <si>
    <t>L70-W-05</t>
  </si>
  <si>
    <t>L70-W-06</t>
  </si>
  <si>
    <t>L70-W-07</t>
  </si>
  <si>
    <t>L70-W-08</t>
  </si>
  <si>
    <t>L70-W-09</t>
  </si>
  <si>
    <t>L70-W-10</t>
  </si>
  <si>
    <t>L70-W-11</t>
  </si>
  <si>
    <t>L70-W-12</t>
  </si>
  <si>
    <t>L70-W-13</t>
  </si>
  <si>
    <t>L70-W-100</t>
  </si>
  <si>
    <t>L71-W-01</t>
  </si>
  <si>
    <t>L71-W-02</t>
  </si>
  <si>
    <t>L71-W-03</t>
  </si>
  <si>
    <t>L71-W-04</t>
  </si>
  <si>
    <t>L71-W-05</t>
  </si>
  <si>
    <t>L71-W-06</t>
  </si>
  <si>
    <t>L71-W-07</t>
  </si>
  <si>
    <t>L71-W-08</t>
  </si>
  <si>
    <t>L71-W-09</t>
  </si>
  <si>
    <t>L71-W-10</t>
  </si>
  <si>
    <t>L71-W-11</t>
  </si>
  <si>
    <t>L71-W-12</t>
  </si>
  <si>
    <t>L71-W-13</t>
  </si>
  <si>
    <t>L71-W-100</t>
  </si>
  <si>
    <t>L72-W-01</t>
  </si>
  <si>
    <t>L72-W-02</t>
  </si>
  <si>
    <t>L72-W-03</t>
  </si>
  <si>
    <t>L72-W-04</t>
  </si>
  <si>
    <t>L72-W-05</t>
  </si>
  <si>
    <t>L72-W-06</t>
  </si>
  <si>
    <t>L72-W-07</t>
  </si>
  <si>
    <t>L72-W-08</t>
  </si>
  <si>
    <t>L72-W-09</t>
  </si>
  <si>
    <t>L72-W-10</t>
  </si>
  <si>
    <t>L72-W-11</t>
  </si>
  <si>
    <t>L72-W-12</t>
  </si>
  <si>
    <t>L72-W-13</t>
  </si>
  <si>
    <t>L72-W-100</t>
  </si>
  <si>
    <t>L73-W-01</t>
  </si>
  <si>
    <t>L73-W-02</t>
  </si>
  <si>
    <t>L73-W-03</t>
  </si>
  <si>
    <t>L73-W-04</t>
  </si>
  <si>
    <t>L73-W-05</t>
  </si>
  <si>
    <t>L73-W-06</t>
  </si>
  <si>
    <t>L73-W-07</t>
  </si>
  <si>
    <t>L73-W-08</t>
  </si>
  <si>
    <t>L73-W-09</t>
  </si>
  <si>
    <t>L73-W-10</t>
  </si>
  <si>
    <t>L73-W-11</t>
  </si>
  <si>
    <t>L73-W-12</t>
  </si>
  <si>
    <t>L73-W-13</t>
  </si>
  <si>
    <t>L73-W-100</t>
  </si>
  <si>
    <t>L74-W-01</t>
  </si>
  <si>
    <t>L74-W-02</t>
  </si>
  <si>
    <t>L74-W-03</t>
  </si>
  <si>
    <t>L74-W-04</t>
  </si>
  <si>
    <t>L74-W-05</t>
  </si>
  <si>
    <t>L74-W-06</t>
  </si>
  <si>
    <t>L74-W-07</t>
  </si>
  <si>
    <t>L74-W-08</t>
  </si>
  <si>
    <t>L74-W-09</t>
  </si>
  <si>
    <t>L74-W-10</t>
  </si>
  <si>
    <t>L74-W-11</t>
  </si>
  <si>
    <t>L74-W-12</t>
  </si>
  <si>
    <t>L74-W-13</t>
  </si>
  <si>
    <t>L74-W-100</t>
  </si>
  <si>
    <t>DRIFTERS</t>
  </si>
  <si>
    <t>crimp</t>
  </si>
  <si>
    <t>arete</t>
  </si>
  <si>
    <t>pyramid</t>
  </si>
  <si>
    <t>feature</t>
  </si>
  <si>
    <t>pentagon</t>
  </si>
  <si>
    <t>flat rectangle</t>
  </si>
  <si>
    <t>brown</t>
  </si>
  <si>
    <t>14</t>
  </si>
  <si>
    <t>'LYNX PU'!</t>
  </si>
  <si>
    <t>L1-PU-01</t>
  </si>
  <si>
    <t>L1-PU-02</t>
  </si>
  <si>
    <t>L1-PU-03</t>
  </si>
  <si>
    <t>L1-PU-04</t>
  </si>
  <si>
    <t>L1-PU-05</t>
  </si>
  <si>
    <t>L1-PU-06</t>
  </si>
  <si>
    <t>L1-PU-09</t>
  </si>
  <si>
    <t>L1-PU-11</t>
  </si>
  <si>
    <t>L1-PU-12</t>
  </si>
  <si>
    <t>L1-PU-14</t>
  </si>
  <si>
    <t>L2-PU-01</t>
  </si>
  <si>
    <t>L2-PU-02</t>
  </si>
  <si>
    <t>L2-PU-03</t>
  </si>
  <si>
    <t>L2-PU-04</t>
  </si>
  <si>
    <t>L2-PU-05</t>
  </si>
  <si>
    <t>L2-PU-06</t>
  </si>
  <si>
    <t>L2-PU-09</t>
  </si>
  <si>
    <t>L2-PU-11</t>
  </si>
  <si>
    <t>L2-PU-12</t>
  </si>
  <si>
    <t>L2-PU-14</t>
  </si>
  <si>
    <t>L3-PU-01</t>
  </si>
  <si>
    <t>L3-PU-02</t>
  </si>
  <si>
    <t>L3-PU-03</t>
  </si>
  <si>
    <t>L3-PU-04</t>
  </si>
  <si>
    <t>L3-PU-05</t>
  </si>
  <si>
    <t>L3-PU-06</t>
  </si>
  <si>
    <t>L3-PU-09</t>
  </si>
  <si>
    <t>L3-PU-11</t>
  </si>
  <si>
    <t>L3-PU-12</t>
  </si>
  <si>
    <t>L3-PU-14</t>
  </si>
  <si>
    <t>L4-PU-01</t>
  </si>
  <si>
    <t>L4-PU-02</t>
  </si>
  <si>
    <t>L4-PU-03</t>
  </si>
  <si>
    <t>L4-PU-04</t>
  </si>
  <si>
    <t>L4-PU-05</t>
  </si>
  <si>
    <t>L4-PU-06</t>
  </si>
  <si>
    <t>L4-PU-09</t>
  </si>
  <si>
    <t>L4-PU-11</t>
  </si>
  <si>
    <t>L4-PU-12</t>
  </si>
  <si>
    <t>L4-PU-14</t>
  </si>
  <si>
    <t>L5-PU-01</t>
  </si>
  <si>
    <t>L5-PU-02</t>
  </si>
  <si>
    <t>L5-PU-03</t>
  </si>
  <si>
    <t>L5-PU-04</t>
  </si>
  <si>
    <t>L5-PU-05</t>
  </si>
  <si>
    <t>L5-PU-06</t>
  </si>
  <si>
    <t>L5-PU-09</t>
  </si>
  <si>
    <t>L5-PU-11</t>
  </si>
  <si>
    <t>L5-PU-12</t>
  </si>
  <si>
    <t>L5-PU-14</t>
  </si>
  <si>
    <t>L6-PU-01</t>
  </si>
  <si>
    <t>L6-PU-02</t>
  </si>
  <si>
    <t>L6-PU-03</t>
  </si>
  <si>
    <t>L6-PU-04</t>
  </si>
  <si>
    <t>L6-PU-05</t>
  </si>
  <si>
    <t>L6-PU-06</t>
  </si>
  <si>
    <t>L6-PU-09</t>
  </si>
  <si>
    <t>L6-PU-11</t>
  </si>
  <si>
    <t>L6-PU-12</t>
  </si>
  <si>
    <t>L6-PU-14</t>
  </si>
  <si>
    <t>L7-PU-01</t>
  </si>
  <si>
    <t>L7-PU-02</t>
  </si>
  <si>
    <t>L7-PU-03</t>
  </si>
  <si>
    <t>L7-PU-04</t>
  </si>
  <si>
    <t>L7-PU-05</t>
  </si>
  <si>
    <t>L7-PU-06</t>
  </si>
  <si>
    <t>L7-PU-09</t>
  </si>
  <si>
    <t>L7-PU-11</t>
  </si>
  <si>
    <t>L7-PU-12</t>
  </si>
  <si>
    <t>L7-PU-14</t>
  </si>
  <si>
    <t>L8-PU-01</t>
  </si>
  <si>
    <t>L8-PU-02</t>
  </si>
  <si>
    <t>L8-PU-03</t>
  </si>
  <si>
    <t>L8-PU-04</t>
  </si>
  <si>
    <t>L8-PU-05</t>
  </si>
  <si>
    <t>L8-PU-06</t>
  </si>
  <si>
    <t>L8-PU-09</t>
  </si>
  <si>
    <t>L8-PU-11</t>
  </si>
  <si>
    <t>L8-PU-12</t>
  </si>
  <si>
    <t>L8-PU-14</t>
  </si>
  <si>
    <t>L9-PU-01</t>
  </si>
  <si>
    <t>L9-PU-02</t>
  </si>
  <si>
    <t>L9-PU-03</t>
  </si>
  <si>
    <t>L9-PU-04</t>
  </si>
  <si>
    <t>L9-PU-05</t>
  </si>
  <si>
    <t>L9-PU-06</t>
  </si>
  <si>
    <t>L9-PU-09</t>
  </si>
  <si>
    <t>L9-PU-11</t>
  </si>
  <si>
    <t>L9-PU-12</t>
  </si>
  <si>
    <t>L9-PU-14</t>
  </si>
  <si>
    <t>L10-PU-01</t>
  </si>
  <si>
    <t>L10-PU-02</t>
  </si>
  <si>
    <t>L10-PU-03</t>
  </si>
  <si>
    <t>L10-PU-04</t>
  </si>
  <si>
    <t>L10-PU-05</t>
  </si>
  <si>
    <t>L10-PU-06</t>
  </si>
  <si>
    <t>L10-PU-09</t>
  </si>
  <si>
    <t>L10-PU-11</t>
  </si>
  <si>
    <t>L10-PU-12</t>
  </si>
  <si>
    <t>L10-PU-14</t>
  </si>
  <si>
    <t>L11-PU-01</t>
  </si>
  <si>
    <t>L11-PU-02</t>
  </si>
  <si>
    <t>L11-PU-03</t>
  </si>
  <si>
    <t>L11-PU-04</t>
  </si>
  <si>
    <t>L11-PU-05</t>
  </si>
  <si>
    <t>L11-PU-06</t>
  </si>
  <si>
    <t>L11-PU-09</t>
  </si>
  <si>
    <t>L11-PU-11</t>
  </si>
  <si>
    <t>L11-PU-12</t>
  </si>
  <si>
    <t>L11-PU-14</t>
  </si>
  <si>
    <t>L12-PU-01</t>
  </si>
  <si>
    <t>L12-PU-02</t>
  </si>
  <si>
    <t>L12-PU-03</t>
  </si>
  <si>
    <t>L12-PU-04</t>
  </si>
  <si>
    <t>L12-PU-05</t>
  </si>
  <si>
    <t>L12-PU-06</t>
  </si>
  <si>
    <t>L12-PU-09</t>
  </si>
  <si>
    <t>L12-PU-11</t>
  </si>
  <si>
    <t>L12-PU-12</t>
  </si>
  <si>
    <t>L12-PU-14</t>
  </si>
  <si>
    <t>L2-GRP-01</t>
  </si>
  <si>
    <t>L2-GRP-02</t>
  </si>
  <si>
    <t>L2-GRP-03</t>
  </si>
  <si>
    <t>L2-GRP-04</t>
  </si>
  <si>
    <t>L2-GRP-05</t>
  </si>
  <si>
    <t>L2-GRP-06</t>
  </si>
  <si>
    <t>L2-GRP-07</t>
  </si>
  <si>
    <t>L2-GRP-08</t>
  </si>
  <si>
    <t>L2-GRP-09</t>
  </si>
  <si>
    <t>L2-GRP-10</t>
  </si>
  <si>
    <t>L2-GRP-11</t>
  </si>
  <si>
    <t>L2-GRP-12</t>
  </si>
  <si>
    <t>L2-GRP-13</t>
  </si>
  <si>
    <t>L15-GRP-01</t>
  </si>
  <si>
    <t>L15-GRP-02</t>
  </si>
  <si>
    <t>L15-GRP-03</t>
  </si>
  <si>
    <t>L15-GRP-04</t>
  </si>
  <si>
    <t>L15-GRP-05</t>
  </si>
  <si>
    <t>L15-GRP-06</t>
  </si>
  <si>
    <t>L15-GRP-07</t>
  </si>
  <si>
    <t>L15-GRP-08</t>
  </si>
  <si>
    <t>L15-GRP-09</t>
  </si>
  <si>
    <t>L15-GRP-10</t>
  </si>
  <si>
    <t>L15-GRP-11</t>
  </si>
  <si>
    <t>L15-GRP-12</t>
  </si>
  <si>
    <t>L15-GRP-13</t>
  </si>
  <si>
    <t>L16-GRP-01</t>
  </si>
  <si>
    <t>L16-GRP-02</t>
  </si>
  <si>
    <t>L16-GRP-03</t>
  </si>
  <si>
    <t>L16-GRP-04</t>
  </si>
  <si>
    <t>L16-GRP-05</t>
  </si>
  <si>
    <t>L16-GRP-06</t>
  </si>
  <si>
    <t>L16-GRP-07</t>
  </si>
  <si>
    <t>L16-GRP-08</t>
  </si>
  <si>
    <t>L16-GRP-09</t>
  </si>
  <si>
    <t>L16-GRP-10</t>
  </si>
  <si>
    <t>L16-GRP-11</t>
  </si>
  <si>
    <t>L16-GRP-12</t>
  </si>
  <si>
    <t>L16-GRP-13</t>
  </si>
  <si>
    <t>L101-W-01</t>
  </si>
  <si>
    <t>L101-W-02</t>
  </si>
  <si>
    <t>L101-W-03</t>
  </si>
  <si>
    <t>L101-W-04</t>
  </si>
  <si>
    <t>L101-W-05</t>
  </si>
  <si>
    <t>L101-W-06</t>
  </si>
  <si>
    <t>L101-W-07</t>
  </si>
  <si>
    <t>L101-W-08</t>
  </si>
  <si>
    <t>L101-W-09</t>
  </si>
  <si>
    <t>L101-W-10</t>
  </si>
  <si>
    <t>L101-W-11</t>
  </si>
  <si>
    <t>L101-W-12</t>
  </si>
  <si>
    <t>L101-W-13</t>
  </si>
  <si>
    <t>L102-W-01</t>
  </si>
  <si>
    <t>L102-W-02</t>
  </si>
  <si>
    <t>L102-W-03</t>
  </si>
  <si>
    <t>L102-W-04</t>
  </si>
  <si>
    <t>L102-W-05</t>
  </si>
  <si>
    <t>L102-W-06</t>
  </si>
  <si>
    <t>L102-W-07</t>
  </si>
  <si>
    <t>L102-W-08</t>
  </si>
  <si>
    <t>L102-W-09</t>
  </si>
  <si>
    <t>L102-W-10</t>
  </si>
  <si>
    <t>L102-W-11</t>
  </si>
  <si>
    <t>L102-W-12</t>
  </si>
  <si>
    <t>L102-W-13</t>
  </si>
  <si>
    <t>L103-W-01</t>
  </si>
  <si>
    <t>L103-W-02</t>
  </si>
  <si>
    <t>L103-W-03</t>
  </si>
  <si>
    <t>L103-W-04</t>
  </si>
  <si>
    <t>L103-W-05</t>
  </si>
  <si>
    <t>L103-W-06</t>
  </si>
  <si>
    <t>L103-W-07</t>
  </si>
  <si>
    <t>L103-W-08</t>
  </si>
  <si>
    <t>L103-W-09</t>
  </si>
  <si>
    <t>L103-W-10</t>
  </si>
  <si>
    <t>L103-W-11</t>
  </si>
  <si>
    <t>L103-W-12</t>
  </si>
  <si>
    <t>L103-W-13</t>
  </si>
  <si>
    <t>L104-W-01</t>
  </si>
  <si>
    <t>L104-W-02</t>
  </si>
  <si>
    <t>L104-W-03</t>
  </si>
  <si>
    <t>L104-W-04</t>
  </si>
  <si>
    <t>L104-W-05</t>
  </si>
  <si>
    <t>L104-W-06</t>
  </si>
  <si>
    <t>L104-W-07</t>
  </si>
  <si>
    <t>L104-W-08</t>
  </si>
  <si>
    <t>L104-W-09</t>
  </si>
  <si>
    <t>L104-W-10</t>
  </si>
  <si>
    <t>L104-W-11</t>
  </si>
  <si>
    <t>L104-W-12</t>
  </si>
  <si>
    <t>L104-W-13</t>
  </si>
  <si>
    <t>L105-W-01</t>
  </si>
  <si>
    <t>L105-W-02</t>
  </si>
  <si>
    <t>L105-W-03</t>
  </si>
  <si>
    <t>L105-W-04</t>
  </si>
  <si>
    <t>L105-W-05</t>
  </si>
  <si>
    <t>L105-W-06</t>
  </si>
  <si>
    <t>L105-W-07</t>
  </si>
  <si>
    <t>L105-W-08</t>
  </si>
  <si>
    <t>L105-W-09</t>
  </si>
  <si>
    <t>L105-W-10</t>
  </si>
  <si>
    <t>L105-W-11</t>
  </si>
  <si>
    <t>L105-W-12</t>
  </si>
  <si>
    <t>L105-W-13</t>
  </si>
  <si>
    <t>L106-W-01</t>
  </si>
  <si>
    <t>L106-W-02</t>
  </si>
  <si>
    <t>L106-W-03</t>
  </si>
  <si>
    <t>L106-W-04</t>
  </si>
  <si>
    <t>L106-W-05</t>
  </si>
  <si>
    <t>L106-W-06</t>
  </si>
  <si>
    <t>L106-W-07</t>
  </si>
  <si>
    <t>L106-W-08</t>
  </si>
  <si>
    <t>L106-W-09</t>
  </si>
  <si>
    <t>L106-W-10</t>
  </si>
  <si>
    <t>L106-W-11</t>
  </si>
  <si>
    <t>L106-W-12</t>
  </si>
  <si>
    <t>L106-W-13</t>
  </si>
  <si>
    <t>L121-W-01</t>
  </si>
  <si>
    <t>L121-W-02</t>
  </si>
  <si>
    <t>L121-W-03</t>
  </si>
  <si>
    <t>L121-W-04</t>
  </si>
  <si>
    <t>L121-W-05</t>
  </si>
  <si>
    <t>L121-W-06</t>
  </si>
  <si>
    <t>L121-W-07</t>
  </si>
  <si>
    <t>L121-W-08</t>
  </si>
  <si>
    <t>L121-W-09</t>
  </si>
  <si>
    <t>L121-W-10</t>
  </si>
  <si>
    <t>L121-W-11</t>
  </si>
  <si>
    <t>L121-W-12</t>
  </si>
  <si>
    <t>L121-W-13</t>
  </si>
  <si>
    <t>L122-W-01</t>
  </si>
  <si>
    <t>L122-W-02</t>
  </si>
  <si>
    <t>L122-W-03</t>
  </si>
  <si>
    <t>L122-W-04</t>
  </si>
  <si>
    <t>L122-W-05</t>
  </si>
  <si>
    <t>L122-W-06</t>
  </si>
  <si>
    <t>L122-W-07</t>
  </si>
  <si>
    <t>L122-W-08</t>
  </si>
  <si>
    <t>L122-W-09</t>
  </si>
  <si>
    <t>L122-W-10</t>
  </si>
  <si>
    <t>L122-W-11</t>
  </si>
  <si>
    <t>L122-W-12</t>
  </si>
  <si>
    <t>L122-W-13</t>
  </si>
  <si>
    <t>L123-W-01</t>
  </si>
  <si>
    <t>L123-W-02</t>
  </si>
  <si>
    <t>L123-W-03</t>
  </si>
  <si>
    <t>L123-W-04</t>
  </si>
  <si>
    <t>L123-W-05</t>
  </si>
  <si>
    <t>L123-W-06</t>
  </si>
  <si>
    <t>L123-W-07</t>
  </si>
  <si>
    <t>L123-W-08</t>
  </si>
  <si>
    <t>L123-W-09</t>
  </si>
  <si>
    <t>L123-W-10</t>
  </si>
  <si>
    <t>L123-W-11</t>
  </si>
  <si>
    <t>L123-W-12</t>
  </si>
  <si>
    <t>L123-W-13</t>
  </si>
  <si>
    <t>L124-W-01</t>
  </si>
  <si>
    <t>L124-W-02</t>
  </si>
  <si>
    <t>L124-W-03</t>
  </si>
  <si>
    <t>L124-W-04</t>
  </si>
  <si>
    <t>L124-W-05</t>
  </si>
  <si>
    <t>L124-W-06</t>
  </si>
  <si>
    <t>L124-W-07</t>
  </si>
  <si>
    <t>L124-W-08</t>
  </si>
  <si>
    <t>L124-W-09</t>
  </si>
  <si>
    <t>L124-W-10</t>
  </si>
  <si>
    <t>L124-W-11</t>
  </si>
  <si>
    <t>L124-W-12</t>
  </si>
  <si>
    <t>L124-W-13</t>
  </si>
  <si>
    <t>L125-W-01</t>
  </si>
  <si>
    <t>L125-W-02</t>
  </si>
  <si>
    <t>L125-W-03</t>
  </si>
  <si>
    <t>L125-W-04</t>
  </si>
  <si>
    <t>L125-W-05</t>
  </si>
  <si>
    <t>L125-W-06</t>
  </si>
  <si>
    <t>L125-W-07</t>
  </si>
  <si>
    <t>L125-W-08</t>
  </si>
  <si>
    <t>L125-W-09</t>
  </si>
  <si>
    <t>L125-W-10</t>
  </si>
  <si>
    <t>L125-W-11</t>
  </si>
  <si>
    <t>L125-W-12</t>
  </si>
  <si>
    <t>L125-W-13</t>
  </si>
  <si>
    <t>L126-W-01</t>
  </si>
  <si>
    <t>L126-W-02</t>
  </si>
  <si>
    <t>L126-W-03</t>
  </si>
  <si>
    <t>L126-W-04</t>
  </si>
  <si>
    <t>L126-W-05</t>
  </si>
  <si>
    <t>L126-W-06</t>
  </si>
  <si>
    <t>L126-W-07</t>
  </si>
  <si>
    <t>L126-W-08</t>
  </si>
  <si>
    <t>L126-W-09</t>
  </si>
  <si>
    <t>L126-W-10</t>
  </si>
  <si>
    <t>L126-W-11</t>
  </si>
  <si>
    <t>L126-W-12</t>
  </si>
  <si>
    <t>L126-W-13</t>
  </si>
  <si>
    <t>L127-W-01</t>
  </si>
  <si>
    <t>L127-W-02</t>
  </si>
  <si>
    <t>L127-W-03</t>
  </si>
  <si>
    <t>L127-W-04</t>
  </si>
  <si>
    <t>L127-W-05</t>
  </si>
  <si>
    <t>L127-W-06</t>
  </si>
  <si>
    <t>L127-W-07</t>
  </si>
  <si>
    <t>L127-W-08</t>
  </si>
  <si>
    <t>L127-W-09</t>
  </si>
  <si>
    <t>L127-W-10</t>
  </si>
  <si>
    <t>L127-W-11</t>
  </si>
  <si>
    <t>L127-W-12</t>
  </si>
  <si>
    <t>L127-W-13</t>
  </si>
  <si>
    <t>L128-W-01</t>
  </si>
  <si>
    <t>L128-W-02</t>
  </si>
  <si>
    <t>L128-W-03</t>
  </si>
  <si>
    <t>L128-W-04</t>
  </si>
  <si>
    <t>L128-W-05</t>
  </si>
  <si>
    <t>L128-W-06</t>
  </si>
  <si>
    <t>L128-W-07</t>
  </si>
  <si>
    <t>L128-W-08</t>
  </si>
  <si>
    <t>L128-W-09</t>
  </si>
  <si>
    <t>L128-W-10</t>
  </si>
  <si>
    <t>L128-W-11</t>
  </si>
  <si>
    <t>L128-W-12</t>
  </si>
  <si>
    <t>L128-W-13</t>
  </si>
  <si>
    <t>L129-W-01</t>
  </si>
  <si>
    <t>L129-W-02</t>
  </si>
  <si>
    <t>L129-W-03</t>
  </si>
  <si>
    <t>L129-W-04</t>
  </si>
  <si>
    <t>L129-W-05</t>
  </si>
  <si>
    <t>L129-W-06</t>
  </si>
  <si>
    <t>L129-W-07</t>
  </si>
  <si>
    <t>L129-W-08</t>
  </si>
  <si>
    <t>L129-W-09</t>
  </si>
  <si>
    <t>L129-W-10</t>
  </si>
  <si>
    <t>L129-W-11</t>
  </si>
  <si>
    <t>L129-W-12</t>
  </si>
  <si>
    <t>L129-W-13</t>
  </si>
  <si>
    <t>L130-W-01</t>
  </si>
  <si>
    <t>L130-W-02</t>
  </si>
  <si>
    <t>L130-W-03</t>
  </si>
  <si>
    <t>L130-W-04</t>
  </si>
  <si>
    <t>L130-W-05</t>
  </si>
  <si>
    <t>L130-W-06</t>
  </si>
  <si>
    <t>L130-W-07</t>
  </si>
  <si>
    <t>L130-W-08</t>
  </si>
  <si>
    <t>L130-W-09</t>
  </si>
  <si>
    <t>L130-W-10</t>
  </si>
  <si>
    <t>L130-W-11</t>
  </si>
  <si>
    <t>L130-W-12</t>
  </si>
  <si>
    <t>L130-W-13</t>
  </si>
  <si>
    <t>L131-W-01</t>
  </si>
  <si>
    <t>L131-W-02</t>
  </si>
  <si>
    <t>L131-W-03</t>
  </si>
  <si>
    <t>L131-W-04</t>
  </si>
  <si>
    <t>L131-W-05</t>
  </si>
  <si>
    <t>L131-W-06</t>
  </si>
  <si>
    <t>L131-W-07</t>
  </si>
  <si>
    <t>L131-W-08</t>
  </si>
  <si>
    <t>L131-W-09</t>
  </si>
  <si>
    <t>L131-W-10</t>
  </si>
  <si>
    <t>L131-W-11</t>
  </si>
  <si>
    <t>L131-W-12</t>
  </si>
  <si>
    <t>L131-W-13</t>
  </si>
  <si>
    <t>L132-W-01</t>
  </si>
  <si>
    <t>L132-W-02</t>
  </si>
  <si>
    <t>L132-W-03</t>
  </si>
  <si>
    <t>L132-W-04</t>
  </si>
  <si>
    <t>L132-W-05</t>
  </si>
  <si>
    <t>L132-W-06</t>
  </si>
  <si>
    <t>L132-W-07</t>
  </si>
  <si>
    <t>L132-W-08</t>
  </si>
  <si>
    <t>L132-W-09</t>
  </si>
  <si>
    <t>L132-W-10</t>
  </si>
  <si>
    <t>L132-W-11</t>
  </si>
  <si>
    <t>L132-W-12</t>
  </si>
  <si>
    <t>L132-W-13</t>
  </si>
  <si>
    <t>L1-GRP-DT-99</t>
  </si>
  <si>
    <t>L3-GRP-DT-99</t>
  </si>
  <si>
    <t>L4-GRP-DT-99</t>
  </si>
  <si>
    <t>L5-GRP-DT-99</t>
  </si>
  <si>
    <t>L6-GRP-DT-99</t>
  </si>
  <si>
    <t>L7-GRP-DT-99</t>
  </si>
  <si>
    <t>L8-GRP-DT-99</t>
  </si>
  <si>
    <t>L9-GRP-DT-99</t>
  </si>
  <si>
    <t>L10-GRP-DT-99</t>
  </si>
  <si>
    <t>L12-GRP-DT-99</t>
  </si>
  <si>
    <t>L14-GRP-DT-99</t>
  </si>
  <si>
    <t>42x19x10 cm</t>
  </si>
  <si>
    <t>66x29x17 cm</t>
  </si>
  <si>
    <t>78x34x20 cm</t>
  </si>
  <si>
    <t>188x99x37 cm</t>
  </si>
  <si>
    <t>2X 143x75x28 cm</t>
  </si>
  <si>
    <t>2X 106x56x21 cm</t>
  </si>
  <si>
    <t>2X 75x39x14 cm</t>
  </si>
  <si>
    <t>2X 49x26x10 cm</t>
  </si>
  <si>
    <t>BLACK              RAL 9005</t>
  </si>
  <si>
    <t xml:space="preserve">RED                
RAL 3000 </t>
  </si>
  <si>
    <t xml:space="preserve">YELLOW       
RAL 1018 </t>
  </si>
  <si>
    <t>BLUE             
RAL 5015</t>
  </si>
  <si>
    <t>PINK             
RAL 4003</t>
  </si>
  <si>
    <t>PURPLE   nS4050-R60B/M</t>
  </si>
  <si>
    <t>MINT   
RAL 6027</t>
  </si>
  <si>
    <t>BROWN
RAL 8003</t>
  </si>
  <si>
    <t>BLACK
RAL 9005</t>
  </si>
  <si>
    <t xml:space="preserve">RED
RAL 3000 </t>
  </si>
  <si>
    <t xml:space="preserve">YELLOW
RAL 1018 </t>
  </si>
  <si>
    <t>BLUE
RAL 5015</t>
  </si>
  <si>
    <t>DEEP ORANGE          
RAL 2011</t>
  </si>
  <si>
    <t>PINK
RAL 4003</t>
  </si>
  <si>
    <t>GREY  
RAL 7001</t>
  </si>
  <si>
    <t>PURPLE
S4050-R60B/M</t>
  </si>
  <si>
    <t>DEEP ROSE 
RAL 4008</t>
  </si>
  <si>
    <t>BANK DETAILS:</t>
  </si>
  <si>
    <t>Responsible for packing:</t>
  </si>
  <si>
    <r>
      <t xml:space="preserve">No. of pcs. by </t>
    </r>
    <r>
      <rPr>
        <b/>
        <sz val="12"/>
        <color theme="1"/>
        <rFont val="Calibri"/>
        <family val="2"/>
        <scheme val="minor"/>
      </rPr>
      <t>COLOR</t>
    </r>
  </si>
  <si>
    <r>
      <t xml:space="preserve">No. of pcs. by </t>
    </r>
    <r>
      <rPr>
        <b/>
        <sz val="12"/>
        <color theme="1"/>
        <rFont val="Calibri"/>
        <family val="2"/>
        <scheme val="minor"/>
      </rPr>
      <t>TEXTURE</t>
    </r>
  </si>
  <si>
    <t>all texture</t>
  </si>
  <si>
    <t>dual texture</t>
  </si>
  <si>
    <r>
      <t xml:space="preserve">No. of pcs. by 
</t>
    </r>
    <r>
      <rPr>
        <b/>
        <sz val="12"/>
        <color theme="1"/>
        <rFont val="Calibri"/>
        <family val="2"/>
        <scheme val="minor"/>
      </rPr>
      <t>TYPE</t>
    </r>
  </si>
  <si>
    <t>S</t>
  </si>
  <si>
    <t>2x 44x36x6cm, 
2x 25x23x4cm</t>
  </si>
  <si>
    <t>screws</t>
  </si>
  <si>
    <t>bolts / screws</t>
  </si>
  <si>
    <t>prod. Quota</t>
  </si>
  <si>
    <t>PLYWOOD volumes</t>
  </si>
  <si>
    <t>GRP macros</t>
  </si>
  <si>
    <t>PU holds</t>
  </si>
  <si>
    <t>Dual tex.</t>
  </si>
  <si>
    <t>10cm CUBE 
symbol for 
sizing is 
representing 
GRP material</t>
  </si>
  <si>
    <t>TEXTURE</t>
  </si>
  <si>
    <t>XS</t>
  </si>
  <si>
    <t>various</t>
  </si>
  <si>
    <r>
      <t xml:space="preserve">No. of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</si>
  <si>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t>footholds</t>
  </si>
  <si>
    <t>micros</t>
  </si>
  <si>
    <t>incut</t>
  </si>
  <si>
    <t>dish</t>
  </si>
  <si>
    <t>pinch</t>
  </si>
  <si>
    <t>pocket</t>
  </si>
  <si>
    <t>insert</t>
  </si>
  <si>
    <t>scoop</t>
  </si>
  <si>
    <r>
      <t>No. of</t>
    </r>
    <r>
      <rPr>
        <b/>
        <sz val="12"/>
        <color theme="1"/>
        <rFont val="Calibri"/>
        <family val="2"/>
        <scheme val="minor"/>
      </rPr>
      <t xml:space="preserve"> SCREWS</t>
    </r>
    <r>
      <rPr>
        <sz val="12"/>
        <color theme="1"/>
        <rFont val="Calibri"/>
        <family val="2"/>
        <scheme val="minor"/>
      </rPr>
      <t xml:space="preserve"> needed </t>
    </r>
  </si>
  <si>
    <r>
      <t>No. of</t>
    </r>
    <r>
      <rPr>
        <b/>
        <sz val="12"/>
        <color theme="1"/>
        <rFont val="Calibri"/>
        <family val="2"/>
        <scheme val="minor"/>
      </rPr>
      <t xml:space="preserve"> BOLTS</t>
    </r>
    <r>
      <rPr>
        <sz val="12"/>
        <color theme="1"/>
        <rFont val="Calibri"/>
        <family val="2"/>
        <scheme val="minor"/>
      </rPr>
      <t xml:space="preserve"> needed </t>
    </r>
  </si>
  <si>
    <r>
      <t xml:space="preserve">No. of </t>
    </r>
    <r>
      <rPr>
        <b/>
        <sz val="11"/>
        <color theme="1"/>
        <rFont val="Calibri"/>
        <family val="2"/>
        <scheme val="minor"/>
      </rPr>
      <t>PU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</si>
  <si>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r>
      <t xml:space="preserve">No. of </t>
    </r>
    <r>
      <rPr>
        <b/>
        <sz val="11"/>
        <color theme="1"/>
        <rFont val="Calibri"/>
        <family val="2"/>
        <scheme val="minor"/>
      </rPr>
      <t>PLYWOOD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</si>
  <si>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t xml:space="preserve">2x 70x50x15 cm, 
2x 50x30x10 cm </t>
  </si>
  <si>
    <t>2x 44x36x8cm, 
2x 25x23x6cm</t>
  </si>
  <si>
    <t xml:space="preserve">2x 44x36x15cm, 
2x 25x23x9cm </t>
  </si>
  <si>
    <t>10cm BALL 
symbol for 
sizing is representing 
PU material</t>
  </si>
  <si>
    <t>10cm pyramid 
symbol for 
sizing is 
representing 
PLYWOOD 
material</t>
  </si>
  <si>
    <t>15</t>
  </si>
  <si>
    <t>pure green</t>
  </si>
  <si>
    <t>D:Aa</t>
  </si>
  <si>
    <t>d:t</t>
  </si>
  <si>
    <t>L2-GRP-15</t>
  </si>
  <si>
    <t>L11-GRP-15</t>
  </si>
  <si>
    <t>L13-GRP-15</t>
  </si>
  <si>
    <t>L15-GRP-15</t>
  </si>
  <si>
    <t>L16-GRP-15</t>
  </si>
  <si>
    <t>L1-GRP-DT-15</t>
  </si>
  <si>
    <t>L3-GRP-DT-15</t>
  </si>
  <si>
    <t>L4-GRP-DT-15</t>
  </si>
  <si>
    <t>L5-GRP-DT-15</t>
  </si>
  <si>
    <t>L6-GRP-DT-15</t>
  </si>
  <si>
    <t>L7-GRP-DT-15</t>
  </si>
  <si>
    <t>L8-GRP-DT-15</t>
  </si>
  <si>
    <t>L9-GRP-DT-15</t>
  </si>
  <si>
    <t>L10-GRP-DT-15</t>
  </si>
  <si>
    <t>L12-GRP-DT-15</t>
  </si>
  <si>
    <t>L14-GRP-DT-15</t>
  </si>
  <si>
    <t>L1-W-15</t>
  </si>
  <si>
    <t>L2-W-15</t>
  </si>
  <si>
    <t>L11-W-15</t>
  </si>
  <si>
    <t>L12-W-15</t>
  </si>
  <si>
    <t>L13-W-15</t>
  </si>
  <si>
    <t>L14-W-15</t>
  </si>
  <si>
    <t>L15-W-15</t>
  </si>
  <si>
    <t>L16-W-15</t>
  </si>
  <si>
    <t>L21-W-15</t>
  </si>
  <si>
    <t>L22-W-15</t>
  </si>
  <si>
    <t>L23-W-15</t>
  </si>
  <si>
    <t>L24-W-15</t>
  </si>
  <si>
    <t>L31-W-15</t>
  </si>
  <si>
    <t>L32-W-15</t>
  </si>
  <si>
    <t>L33-W-15</t>
  </si>
  <si>
    <t>L34-W-15</t>
  </si>
  <si>
    <t>L41-W-15</t>
  </si>
  <si>
    <t>L42-W-15</t>
  </si>
  <si>
    <t>L43-W-15</t>
  </si>
  <si>
    <t>L44-W-15</t>
  </si>
  <si>
    <t>L51-W-15</t>
  </si>
  <si>
    <t>L52-W-15</t>
  </si>
  <si>
    <t>L53-W-15</t>
  </si>
  <si>
    <t>L54-W-15</t>
  </si>
  <si>
    <t>L61-W-15</t>
  </si>
  <si>
    <t>L62-W-15</t>
  </si>
  <si>
    <t>L63-W-15</t>
  </si>
  <si>
    <t>L64-W-15</t>
  </si>
  <si>
    <t>L65-W-15</t>
  </si>
  <si>
    <t>L66-W-15</t>
  </si>
  <si>
    <t>L67-W-15</t>
  </si>
  <si>
    <t>L68-W-15</t>
  </si>
  <si>
    <t>L69-W-15</t>
  </si>
  <si>
    <t>L70-W-15</t>
  </si>
  <si>
    <t>L71-W-15</t>
  </si>
  <si>
    <t>L72-W-15</t>
  </si>
  <si>
    <t>L73-W-15</t>
  </si>
  <si>
    <t>L74-W-15</t>
  </si>
  <si>
    <t>L101-W-15</t>
  </si>
  <si>
    <t>L102-W-15</t>
  </si>
  <si>
    <t>L103-W-15</t>
  </si>
  <si>
    <t>L104-W-15</t>
  </si>
  <si>
    <t>L105-W-15</t>
  </si>
  <si>
    <t>L106-W-15</t>
  </si>
  <si>
    <t>L121-W-15</t>
  </si>
  <si>
    <t>L122-W-15</t>
  </si>
  <si>
    <t>L123-W-15</t>
  </si>
  <si>
    <t>L124-W-15</t>
  </si>
  <si>
    <t>L125-W-15</t>
  </si>
  <si>
    <t>L126-W-15</t>
  </si>
  <si>
    <t>L127-W-15</t>
  </si>
  <si>
    <t>L128-W-15</t>
  </si>
  <si>
    <t>L129-W-15</t>
  </si>
  <si>
    <t>L130-W-15</t>
  </si>
  <si>
    <t>L131-W-15</t>
  </si>
  <si>
    <t>L132-W-15</t>
  </si>
  <si>
    <t>K2</t>
  </si>
  <si>
    <t>M2</t>
  </si>
  <si>
    <t>J2</t>
  </si>
  <si>
    <t>d9:t9</t>
  </si>
  <si>
    <t>D9:Aa9</t>
  </si>
  <si>
    <t>NEO PU</t>
  </si>
  <si>
    <t>360 GRP</t>
  </si>
  <si>
    <t>ARTLINE GRP</t>
  </si>
  <si>
    <t>LYNX GRP</t>
  </si>
  <si>
    <t>READY GRP</t>
  </si>
  <si>
    <t>ROCK CITY GRP</t>
  </si>
  <si>
    <t>ESPACE GRP</t>
  </si>
  <si>
    <t>VEZI GRP</t>
  </si>
  <si>
    <t>CHEETA GRP</t>
  </si>
  <si>
    <t>DELTA GRP</t>
  </si>
  <si>
    <t>NEO GRP</t>
  </si>
  <si>
    <t>BLUE PILL GRP</t>
  </si>
  <si>
    <t>TENTOMEN GRP</t>
  </si>
  <si>
    <t>DELTA PU</t>
  </si>
  <si>
    <t>360 PU</t>
  </si>
  <si>
    <t>360 ghost line</t>
  </si>
  <si>
    <t>PURE GREEN RAL 6037</t>
  </si>
  <si>
    <t>PURE GREEN 
RAL 6037</t>
  </si>
  <si>
    <t>bright green</t>
  </si>
  <si>
    <t>apricot orange</t>
  </si>
  <si>
    <t>BRIGHT
GREEN
RAL 6018</t>
  </si>
  <si>
    <t>APRICOT
ORANGE 
RAL 1033</t>
  </si>
  <si>
    <t>BRIGHT
GREEN          
RAL 6018</t>
  </si>
  <si>
    <t>accessories</t>
  </si>
  <si>
    <t>SUM price without VAT</t>
  </si>
  <si>
    <t>PRODUCT</t>
  </si>
  <si>
    <t>MATERIAL</t>
  </si>
  <si>
    <t>QUANTITY</t>
  </si>
  <si>
    <t>SPECIFY YOUR COLOR CHOICE</t>
  </si>
  <si>
    <t>CLOTHES</t>
  </si>
  <si>
    <t>360HOLDS  
T-SHIRT</t>
  </si>
  <si>
    <t>360-A-TSHIRT-1</t>
  </si>
  <si>
    <t>100% organic
 cotton (mousse grey)</t>
  </si>
  <si>
    <t>ROUTE SETTERS' TOOLBAGS</t>
  </si>
  <si>
    <t xml:space="preserve">LEATHER toolbag with magnet </t>
  </si>
  <si>
    <t>PU leather</t>
  </si>
  <si>
    <t>BLUE</t>
  </si>
  <si>
    <t>GREY</t>
  </si>
  <si>
    <t>L-AB-05</t>
  </si>
  <si>
    <t>LYNX PU</t>
  </si>
  <si>
    <t>NEO PE</t>
  </si>
  <si>
    <t>PLAY wood</t>
  </si>
  <si>
    <t>Customer:</t>
  </si>
  <si>
    <t>L1-WH-N-DT</t>
  </si>
  <si>
    <t>L2-WH-N-DT</t>
  </si>
  <si>
    <t>L3-WH-N-DT</t>
  </si>
  <si>
    <t>L4-WH-N-DT</t>
  </si>
  <si>
    <t>L5-WH-N-DT</t>
  </si>
  <si>
    <t>L6-WH-N-DT</t>
  </si>
  <si>
    <t>L7-WH-N-DT</t>
  </si>
  <si>
    <t>L8-WH-N-DT</t>
  </si>
  <si>
    <t>L9-WH-N-DT</t>
  </si>
  <si>
    <t>L10-WH-N-DT</t>
  </si>
  <si>
    <t>L11-WH-N-DT</t>
  </si>
  <si>
    <t>L12-WH-N-DT</t>
  </si>
  <si>
    <t>L13-WH-N-DT</t>
  </si>
  <si>
    <t>L14-WH-N-DT</t>
  </si>
  <si>
    <t>L15-WH-N-DT</t>
  </si>
  <si>
    <t>L16-WH-N-DT</t>
  </si>
  <si>
    <t>L17-WH-N-DT</t>
  </si>
  <si>
    <t>L18-WH-N-DT</t>
  </si>
  <si>
    <t>L19-WH-N-DT</t>
  </si>
  <si>
    <t>L20-WH-N-DT</t>
  </si>
  <si>
    <t>L21-WH-N-DT</t>
  </si>
  <si>
    <t>L22-WH-N-DT</t>
  </si>
  <si>
    <t>L23-WH-N-DT</t>
  </si>
  <si>
    <t>36x17x7,5 cm</t>
  </si>
  <si>
    <t>35,5x17x7 cm</t>
  </si>
  <si>
    <t>42x17x3,5 cm</t>
  </si>
  <si>
    <t>37x17x7,5 cm</t>
  </si>
  <si>
    <t>36x17x7 cm</t>
  </si>
  <si>
    <t>43x17x6,5 cm</t>
  </si>
  <si>
    <t>42x16,5x7 cm</t>
  </si>
  <si>
    <t>41x16x7,5 cm</t>
  </si>
  <si>
    <t>42x17x7 cm</t>
  </si>
  <si>
    <t>51x27x8,5 cm</t>
  </si>
  <si>
    <t>48x26x13 cm</t>
  </si>
  <si>
    <t>86x35x15 cm</t>
  </si>
  <si>
    <t>47x26x10 cm</t>
  </si>
  <si>
    <t>50x26x12,5 cm</t>
  </si>
  <si>
    <t>75x40x15,5 cm</t>
  </si>
  <si>
    <t>48x27x8 cm</t>
  </si>
  <si>
    <t>48x27x5,5 cm</t>
  </si>
  <si>
    <t>Natural dual tex.</t>
  </si>
  <si>
    <t>natural dual tex.</t>
  </si>
  <si>
    <t>natural dual texture</t>
  </si>
  <si>
    <t>LYNX WOOD HOLDS</t>
  </si>
  <si>
    <t>L1-WH-N-DT-01</t>
  </si>
  <si>
    <t>L2-WH-N-DT-01</t>
  </si>
  <si>
    <t>L3-WH-N-DT-01</t>
  </si>
  <si>
    <t>L4-WH-N-DT-01</t>
  </si>
  <si>
    <t>L5-WH-N-DT-01</t>
  </si>
  <si>
    <t>L6-WH-N-DT-01</t>
  </si>
  <si>
    <t>L7-WH-N-DT-01</t>
  </si>
  <si>
    <t>L8-WH-N-DT-01</t>
  </si>
  <si>
    <t>L9-WH-N-DT-01</t>
  </si>
  <si>
    <t>L10-WH-N-DT-01</t>
  </si>
  <si>
    <t>L11-WH-N-DT-01</t>
  </si>
  <si>
    <t>L12-WH-N-DT-01</t>
  </si>
  <si>
    <t>L13-WH-N-DT-01</t>
  </si>
  <si>
    <t>L14-WH-N-DT-01</t>
  </si>
  <si>
    <t>L15-WH-N-DT-01</t>
  </si>
  <si>
    <t>L16-WH-N-DT-01</t>
  </si>
  <si>
    <t>L17-WH-N-DT-01</t>
  </si>
  <si>
    <t>L18-WH-N-DT-01</t>
  </si>
  <si>
    <t>L19-WH-N-DT-01</t>
  </si>
  <si>
    <t>L20-WH-N-DT-01</t>
  </si>
  <si>
    <t>L21-WH-N-DT-01</t>
  </si>
  <si>
    <t>L22-WH-N-DT-01</t>
  </si>
  <si>
    <t>L23-WH-N-DT-01</t>
  </si>
  <si>
    <t>L1-WH-N-DT-02</t>
  </si>
  <si>
    <t>L2-WH-N-DT-02</t>
  </si>
  <si>
    <t>L3-WH-N-DT-02</t>
  </si>
  <si>
    <t>L4-WH-N-DT-02</t>
  </si>
  <si>
    <t>L5-WH-N-DT-02</t>
  </si>
  <si>
    <t>L6-WH-N-DT-02</t>
  </si>
  <si>
    <t>L7-WH-N-DT-02</t>
  </si>
  <si>
    <t>L8-WH-N-DT-02</t>
  </si>
  <si>
    <t>L9-WH-N-DT-02</t>
  </si>
  <si>
    <t>L10-WH-N-DT-02</t>
  </si>
  <si>
    <t>L11-WH-N-DT-02</t>
  </si>
  <si>
    <t>L12-WH-N-DT-02</t>
  </si>
  <si>
    <t>L13-WH-N-DT-02</t>
  </si>
  <si>
    <t>L14-WH-N-DT-02</t>
  </si>
  <si>
    <t>L15-WH-N-DT-02</t>
  </si>
  <si>
    <t>L16-WH-N-DT-02</t>
  </si>
  <si>
    <t>L17-WH-N-DT-02</t>
  </si>
  <si>
    <t>L18-WH-N-DT-02</t>
  </si>
  <si>
    <t>L19-WH-N-DT-02</t>
  </si>
  <si>
    <t>L20-WH-N-DT-02</t>
  </si>
  <si>
    <t>L21-WH-N-DT-02</t>
  </si>
  <si>
    <t>L22-WH-N-DT-02</t>
  </si>
  <si>
    <t>L23-WH-N-DT-02</t>
  </si>
  <si>
    <t>L1-WH-N-DT-03</t>
  </si>
  <si>
    <t>L2-WH-N-DT-03</t>
  </si>
  <si>
    <t>L3-WH-N-DT-03</t>
  </si>
  <si>
    <t>L4-WH-N-DT-03</t>
  </si>
  <si>
    <t>L5-WH-N-DT-03</t>
  </si>
  <si>
    <t>L6-WH-N-DT-03</t>
  </si>
  <si>
    <t>L7-WH-N-DT-03</t>
  </si>
  <si>
    <t>L8-WH-N-DT-03</t>
  </si>
  <si>
    <t>L9-WH-N-DT-03</t>
  </si>
  <si>
    <t>L10-WH-N-DT-03</t>
  </si>
  <si>
    <t>L11-WH-N-DT-03</t>
  </si>
  <si>
    <t>L12-WH-N-DT-03</t>
  </si>
  <si>
    <t>L13-WH-N-DT-03</t>
  </si>
  <si>
    <t>L14-WH-N-DT-03</t>
  </si>
  <si>
    <t>L15-WH-N-DT-03</t>
  </si>
  <si>
    <t>L16-WH-N-DT-03</t>
  </si>
  <si>
    <t>L17-WH-N-DT-03</t>
  </si>
  <si>
    <t>L18-WH-N-DT-03</t>
  </si>
  <si>
    <t>L19-WH-N-DT-03</t>
  </si>
  <si>
    <t>L20-WH-N-DT-03</t>
  </si>
  <si>
    <t>L21-WH-N-DT-03</t>
  </si>
  <si>
    <t>L22-WH-N-DT-03</t>
  </si>
  <si>
    <t>L23-WH-N-DT-03</t>
  </si>
  <si>
    <t>L1-WH-N-DT-04</t>
  </si>
  <si>
    <t>L2-WH-N-DT-04</t>
  </si>
  <si>
    <t>L3-WH-N-DT-04</t>
  </si>
  <si>
    <t>L4-WH-N-DT-04</t>
  </si>
  <si>
    <t>L5-WH-N-DT-04</t>
  </si>
  <si>
    <t>L6-WH-N-DT-04</t>
  </si>
  <si>
    <t>L7-WH-N-DT-04</t>
  </si>
  <si>
    <t>L8-WH-N-DT-04</t>
  </si>
  <si>
    <t>L9-WH-N-DT-04</t>
  </si>
  <si>
    <t>L10-WH-N-DT-04</t>
  </si>
  <si>
    <t>L11-WH-N-DT-04</t>
  </si>
  <si>
    <t>L12-WH-N-DT-04</t>
  </si>
  <si>
    <t>L13-WH-N-DT-04</t>
  </si>
  <si>
    <t>L14-WH-N-DT-04</t>
  </si>
  <si>
    <t>L15-WH-N-DT-04</t>
  </si>
  <si>
    <t>L16-WH-N-DT-04</t>
  </si>
  <si>
    <t>L17-WH-N-DT-04</t>
  </si>
  <si>
    <t>L18-WH-N-DT-04</t>
  </si>
  <si>
    <t>L19-WH-N-DT-04</t>
  </si>
  <si>
    <t>L20-WH-N-DT-04</t>
  </si>
  <si>
    <t>L21-WH-N-DT-04</t>
  </si>
  <si>
    <t>L22-WH-N-DT-04</t>
  </si>
  <si>
    <t>L23-WH-N-DT-04</t>
  </si>
  <si>
    <t>L1-WH-N-DT-05</t>
  </si>
  <si>
    <t>L2-WH-N-DT-05</t>
  </si>
  <si>
    <t>L3-WH-N-DT-05</t>
  </si>
  <si>
    <t>L4-WH-N-DT-05</t>
  </si>
  <si>
    <t>L5-WH-N-DT-05</t>
  </si>
  <si>
    <t>L6-WH-N-DT-05</t>
  </si>
  <si>
    <t>L7-WH-N-DT-05</t>
  </si>
  <si>
    <t>L8-WH-N-DT-05</t>
  </si>
  <si>
    <t>L9-WH-N-DT-05</t>
  </si>
  <si>
    <t>L10-WH-N-DT-05</t>
  </si>
  <si>
    <t>L11-WH-N-DT-05</t>
  </si>
  <si>
    <t>L12-WH-N-DT-05</t>
  </si>
  <si>
    <t>L13-WH-N-DT-05</t>
  </si>
  <si>
    <t>L14-WH-N-DT-05</t>
  </si>
  <si>
    <t>L15-WH-N-DT-05</t>
  </si>
  <si>
    <t>L16-WH-N-DT-05</t>
  </si>
  <si>
    <t>L17-WH-N-DT-05</t>
  </si>
  <si>
    <t>L18-WH-N-DT-05</t>
  </si>
  <si>
    <t>L19-WH-N-DT-05</t>
  </si>
  <si>
    <t>L20-WH-N-DT-05</t>
  </si>
  <si>
    <t>L21-WH-N-DT-05</t>
  </si>
  <si>
    <t>L22-WH-N-DT-05</t>
  </si>
  <si>
    <t>L23-WH-N-DT-05</t>
  </si>
  <si>
    <t>L1-WH-N-DT-06</t>
  </si>
  <si>
    <t>L2-WH-N-DT-06</t>
  </si>
  <si>
    <t>L3-WH-N-DT-06</t>
  </si>
  <si>
    <t>L4-WH-N-DT-06</t>
  </si>
  <si>
    <t>L5-WH-N-DT-06</t>
  </si>
  <si>
    <t>L6-WH-N-DT-06</t>
  </si>
  <si>
    <t>L7-WH-N-DT-06</t>
  </si>
  <si>
    <t>L8-WH-N-DT-06</t>
  </si>
  <si>
    <t>L9-WH-N-DT-06</t>
  </si>
  <si>
    <t>L10-WH-N-DT-06</t>
  </si>
  <si>
    <t>L11-WH-N-DT-06</t>
  </si>
  <si>
    <t>L12-WH-N-DT-06</t>
  </si>
  <si>
    <t>L13-WH-N-DT-06</t>
  </si>
  <si>
    <t>L14-WH-N-DT-06</t>
  </si>
  <si>
    <t>L15-WH-N-DT-06</t>
  </si>
  <si>
    <t>L16-WH-N-DT-06</t>
  </si>
  <si>
    <t>L17-WH-N-DT-06</t>
  </si>
  <si>
    <t>L18-WH-N-DT-06</t>
  </si>
  <si>
    <t>L19-WH-N-DT-06</t>
  </si>
  <si>
    <t>L20-WH-N-DT-06</t>
  </si>
  <si>
    <t>L21-WH-N-DT-06</t>
  </si>
  <si>
    <t>L22-WH-N-DT-06</t>
  </si>
  <si>
    <t>L23-WH-N-DT-06</t>
  </si>
  <si>
    <t>L1-WH-N-DT-07</t>
  </si>
  <si>
    <t>L2-WH-N-DT-07</t>
  </si>
  <si>
    <t>L3-WH-N-DT-07</t>
  </si>
  <si>
    <t>L4-WH-N-DT-07</t>
  </si>
  <si>
    <t>L5-WH-N-DT-07</t>
  </si>
  <si>
    <t>L6-WH-N-DT-07</t>
  </si>
  <si>
    <t>L7-WH-N-DT-07</t>
  </si>
  <si>
    <t>L8-WH-N-DT-07</t>
  </si>
  <si>
    <t>L9-WH-N-DT-07</t>
  </si>
  <si>
    <t>L10-WH-N-DT-07</t>
  </si>
  <si>
    <t>L11-WH-N-DT-07</t>
  </si>
  <si>
    <t>L12-WH-N-DT-07</t>
  </si>
  <si>
    <t>L13-WH-N-DT-07</t>
  </si>
  <si>
    <t>L14-WH-N-DT-07</t>
  </si>
  <si>
    <t>L15-WH-N-DT-07</t>
  </si>
  <si>
    <t>L16-WH-N-DT-07</t>
  </si>
  <si>
    <t>L17-WH-N-DT-07</t>
  </si>
  <si>
    <t>L18-WH-N-DT-07</t>
  </si>
  <si>
    <t>L19-WH-N-DT-07</t>
  </si>
  <si>
    <t>L20-WH-N-DT-07</t>
  </si>
  <si>
    <t>L21-WH-N-DT-07</t>
  </si>
  <si>
    <t>L22-WH-N-DT-07</t>
  </si>
  <si>
    <t>L23-WH-N-DT-07</t>
  </si>
  <si>
    <t>L1-WH-N-DT-08</t>
  </si>
  <si>
    <t>L2-WH-N-DT-08</t>
  </si>
  <si>
    <t>L3-WH-N-DT-08</t>
  </si>
  <si>
    <t>L4-WH-N-DT-08</t>
  </si>
  <si>
    <t>L5-WH-N-DT-08</t>
  </si>
  <si>
    <t>L6-WH-N-DT-08</t>
  </si>
  <si>
    <t>L7-WH-N-DT-08</t>
  </si>
  <si>
    <t>L8-WH-N-DT-08</t>
  </si>
  <si>
    <t>L9-WH-N-DT-08</t>
  </si>
  <si>
    <t>L10-WH-N-DT-08</t>
  </si>
  <si>
    <t>L11-WH-N-DT-08</t>
  </si>
  <si>
    <t>L12-WH-N-DT-08</t>
  </si>
  <si>
    <t>L13-WH-N-DT-08</t>
  </si>
  <si>
    <t>L14-WH-N-DT-08</t>
  </si>
  <si>
    <t>L15-WH-N-DT-08</t>
  </si>
  <si>
    <t>L16-WH-N-DT-08</t>
  </si>
  <si>
    <t>L17-WH-N-DT-08</t>
  </si>
  <si>
    <t>L18-WH-N-DT-08</t>
  </si>
  <si>
    <t>L19-WH-N-DT-08</t>
  </si>
  <si>
    <t>L20-WH-N-DT-08</t>
  </si>
  <si>
    <t>L21-WH-N-DT-08</t>
  </si>
  <si>
    <t>L22-WH-N-DT-08</t>
  </si>
  <si>
    <t>L23-WH-N-DT-08</t>
  </si>
  <si>
    <t>L1-WH-N-DT-09</t>
  </si>
  <si>
    <t>L2-WH-N-DT-09</t>
  </si>
  <si>
    <t>L3-WH-N-DT-09</t>
  </si>
  <si>
    <t>L4-WH-N-DT-09</t>
  </si>
  <si>
    <t>L5-WH-N-DT-09</t>
  </si>
  <si>
    <t>L6-WH-N-DT-09</t>
  </si>
  <si>
    <t>L7-WH-N-DT-09</t>
  </si>
  <si>
    <t>L8-WH-N-DT-09</t>
  </si>
  <si>
    <t>L9-WH-N-DT-09</t>
  </si>
  <si>
    <t>L10-WH-N-DT-09</t>
  </si>
  <si>
    <t>L11-WH-N-DT-09</t>
  </si>
  <si>
    <t>L12-WH-N-DT-09</t>
  </si>
  <si>
    <t>L13-WH-N-DT-09</t>
  </si>
  <si>
    <t>L14-WH-N-DT-09</t>
  </si>
  <si>
    <t>L15-WH-N-DT-09</t>
  </si>
  <si>
    <t>L16-WH-N-DT-09</t>
  </si>
  <si>
    <t>L17-WH-N-DT-09</t>
  </si>
  <si>
    <t>L18-WH-N-DT-09</t>
  </si>
  <si>
    <t>L19-WH-N-DT-09</t>
  </si>
  <si>
    <t>L20-WH-N-DT-09</t>
  </si>
  <si>
    <t>L21-WH-N-DT-09</t>
  </si>
  <si>
    <t>L22-WH-N-DT-09</t>
  </si>
  <si>
    <t>L23-WH-N-DT-09</t>
  </si>
  <si>
    <t>L1-WH-N-DT-10</t>
  </si>
  <si>
    <t>L2-WH-N-DT-10</t>
  </si>
  <si>
    <t>L3-WH-N-DT-10</t>
  </si>
  <si>
    <t>L4-WH-N-DT-10</t>
  </si>
  <si>
    <t>L5-WH-N-DT-10</t>
  </si>
  <si>
    <t>L6-WH-N-DT-10</t>
  </si>
  <si>
    <t>L7-WH-N-DT-10</t>
  </si>
  <si>
    <t>L8-WH-N-DT-10</t>
  </si>
  <si>
    <t>L9-WH-N-DT-10</t>
  </si>
  <si>
    <t>L10-WH-N-DT-10</t>
  </si>
  <si>
    <t>L11-WH-N-DT-10</t>
  </si>
  <si>
    <t>L12-WH-N-DT-10</t>
  </si>
  <si>
    <t>L13-WH-N-DT-10</t>
  </si>
  <si>
    <t>L14-WH-N-DT-10</t>
  </si>
  <si>
    <t>L15-WH-N-DT-10</t>
  </si>
  <si>
    <t>L16-WH-N-DT-10</t>
  </si>
  <si>
    <t>L17-WH-N-DT-10</t>
  </si>
  <si>
    <t>L18-WH-N-DT-10</t>
  </si>
  <si>
    <t>L19-WH-N-DT-10</t>
  </si>
  <si>
    <t>L20-WH-N-DT-10</t>
  </si>
  <si>
    <t>L21-WH-N-DT-10</t>
  </si>
  <si>
    <t>L22-WH-N-DT-10</t>
  </si>
  <si>
    <t>L23-WH-N-DT-10</t>
  </si>
  <si>
    <t>L1-WH-N-DT-11</t>
  </si>
  <si>
    <t>L2-WH-N-DT-11</t>
  </si>
  <si>
    <t>L3-WH-N-DT-11</t>
  </si>
  <si>
    <t>L4-WH-N-DT-11</t>
  </si>
  <si>
    <t>L5-WH-N-DT-11</t>
  </si>
  <si>
    <t>L6-WH-N-DT-11</t>
  </si>
  <si>
    <t>L7-WH-N-DT-11</t>
  </si>
  <si>
    <t>L8-WH-N-DT-11</t>
  </si>
  <si>
    <t>L9-WH-N-DT-11</t>
  </si>
  <si>
    <t>L10-WH-N-DT-11</t>
  </si>
  <si>
    <t>L11-WH-N-DT-11</t>
  </si>
  <si>
    <t>L12-WH-N-DT-11</t>
  </si>
  <si>
    <t>L13-WH-N-DT-11</t>
  </si>
  <si>
    <t>L14-WH-N-DT-11</t>
  </si>
  <si>
    <t>L15-WH-N-DT-11</t>
  </si>
  <si>
    <t>L16-WH-N-DT-11</t>
  </si>
  <si>
    <t>L17-WH-N-DT-11</t>
  </si>
  <si>
    <t>L18-WH-N-DT-11</t>
  </si>
  <si>
    <t>L19-WH-N-DT-11</t>
  </si>
  <si>
    <t>L20-WH-N-DT-11</t>
  </si>
  <si>
    <t>L21-WH-N-DT-11</t>
  </si>
  <si>
    <t>L22-WH-N-DT-11</t>
  </si>
  <si>
    <t>L23-WH-N-DT-11</t>
  </si>
  <si>
    <t>L1-WH-N-DT-12</t>
  </si>
  <si>
    <t>L2-WH-N-DT-12</t>
  </si>
  <si>
    <t>L3-WH-N-DT-12</t>
  </si>
  <si>
    <t>L4-WH-N-DT-12</t>
  </si>
  <si>
    <t>L5-WH-N-DT-12</t>
  </si>
  <si>
    <t>L6-WH-N-DT-12</t>
  </si>
  <si>
    <t>L7-WH-N-DT-12</t>
  </si>
  <si>
    <t>L8-WH-N-DT-12</t>
  </si>
  <si>
    <t>L9-WH-N-DT-12</t>
  </si>
  <si>
    <t>L10-WH-N-DT-12</t>
  </si>
  <si>
    <t>L11-WH-N-DT-12</t>
  </si>
  <si>
    <t>L12-WH-N-DT-12</t>
  </si>
  <si>
    <t>L13-WH-N-DT-12</t>
  </si>
  <si>
    <t>L14-WH-N-DT-12</t>
  </si>
  <si>
    <t>L15-WH-N-DT-12</t>
  </si>
  <si>
    <t>L16-WH-N-DT-12</t>
  </si>
  <si>
    <t>L17-WH-N-DT-12</t>
  </si>
  <si>
    <t>L18-WH-N-DT-12</t>
  </si>
  <si>
    <t>L19-WH-N-DT-12</t>
  </si>
  <si>
    <t>L20-WH-N-DT-12</t>
  </si>
  <si>
    <t>L21-WH-N-DT-12</t>
  </si>
  <si>
    <t>L22-WH-N-DT-12</t>
  </si>
  <si>
    <t>L23-WH-N-DT-12</t>
  </si>
  <si>
    <t>L1-WH-N-DT-13</t>
  </si>
  <si>
    <t>L2-WH-N-DT-13</t>
  </si>
  <si>
    <t>L3-WH-N-DT-13</t>
  </si>
  <si>
    <t>L4-WH-N-DT-13</t>
  </si>
  <si>
    <t>L5-WH-N-DT-13</t>
  </si>
  <si>
    <t>L6-WH-N-DT-13</t>
  </si>
  <si>
    <t>L7-WH-N-DT-13</t>
  </si>
  <si>
    <t>L8-WH-N-DT-13</t>
  </si>
  <si>
    <t>L9-WH-N-DT-13</t>
  </si>
  <si>
    <t>L10-WH-N-DT-13</t>
  </si>
  <si>
    <t>L11-WH-N-DT-13</t>
  </si>
  <si>
    <t>L12-WH-N-DT-13</t>
  </si>
  <si>
    <t>L13-WH-N-DT-13</t>
  </si>
  <si>
    <t>L14-WH-N-DT-13</t>
  </si>
  <si>
    <t>L15-WH-N-DT-13</t>
  </si>
  <si>
    <t>L16-WH-N-DT-13</t>
  </si>
  <si>
    <t>L17-WH-N-DT-13</t>
  </si>
  <si>
    <t>L18-WH-N-DT-13</t>
  </si>
  <si>
    <t>L19-WH-N-DT-13</t>
  </si>
  <si>
    <t>L20-WH-N-DT-13</t>
  </si>
  <si>
    <t>L21-WH-N-DT-13</t>
  </si>
  <si>
    <t>L22-WH-N-DT-13</t>
  </si>
  <si>
    <t>L23-WH-N-DT-13</t>
  </si>
  <si>
    <t>L1-WH-N-DT-15</t>
  </si>
  <si>
    <t>L2-WH-N-DT-15</t>
  </si>
  <si>
    <t>L3-WH-N-DT-15</t>
  </si>
  <si>
    <t>L4-WH-N-DT-15</t>
  </si>
  <si>
    <t>L5-WH-N-DT-15</t>
  </si>
  <si>
    <t>L6-WH-N-DT-15</t>
  </si>
  <si>
    <t>L7-WH-N-DT-15</t>
  </si>
  <si>
    <t>L8-WH-N-DT-15</t>
  </si>
  <si>
    <t>L9-WH-N-DT-15</t>
  </si>
  <si>
    <t>L10-WH-N-DT-15</t>
  </si>
  <si>
    <t>L11-WH-N-DT-15</t>
  </si>
  <si>
    <t>L12-WH-N-DT-15</t>
  </si>
  <si>
    <t>L13-WH-N-DT-15</t>
  </si>
  <si>
    <t>L14-WH-N-DT-15</t>
  </si>
  <si>
    <t>L15-WH-N-DT-15</t>
  </si>
  <si>
    <t>L16-WH-N-DT-15</t>
  </si>
  <si>
    <t>L17-WH-N-DT-15</t>
  </si>
  <si>
    <t>L18-WH-N-DT-15</t>
  </si>
  <si>
    <t>L19-WH-N-DT-15</t>
  </si>
  <si>
    <t>L20-WH-N-DT-15</t>
  </si>
  <si>
    <t>L21-WH-N-DT-15</t>
  </si>
  <si>
    <t>L22-WH-N-DT-15</t>
  </si>
  <si>
    <t>L23-WH-N-DT-15</t>
  </si>
  <si>
    <t>L2</t>
  </si>
  <si>
    <t>D:z</t>
  </si>
  <si>
    <t>D9:Z9</t>
  </si>
  <si>
    <t>list</t>
  </si>
  <si>
    <t>range 1</t>
  </si>
  <si>
    <t>range 2</t>
  </si>
  <si>
    <t>'LYNX accessories'!</t>
  </si>
  <si>
    <t>g3</t>
  </si>
  <si>
    <t>GRP</t>
  </si>
  <si>
    <t>WOOD</t>
  </si>
  <si>
    <t>ORDER LIST</t>
  </si>
  <si>
    <t>SUMMARY</t>
  </si>
  <si>
    <t>DIFF</t>
  </si>
  <si>
    <t>REDUCTOR-30PU</t>
  </si>
  <si>
    <t>REDUCTOR-100PU</t>
  </si>
  <si>
    <t>REDUCTOR-30PU-01</t>
  </si>
  <si>
    <t>REDUCTOR-30PU-02</t>
  </si>
  <si>
    <t>REDUCTOR-30PU-03</t>
  </si>
  <si>
    <t>REDUCTOR-30PU-04</t>
  </si>
  <si>
    <t>REDUCTOR-30PU-05</t>
  </si>
  <si>
    <t>REDUCTOR-30PU-06</t>
  </si>
  <si>
    <t>REDUCTOR-30PU-09</t>
  </si>
  <si>
    <t>REDUCTOR-30PU-11</t>
  </si>
  <si>
    <t>REDUCTOR-30PU-12</t>
  </si>
  <si>
    <t>REDUCTOR-30PU-14</t>
  </si>
  <si>
    <t>REDUCTOR-100PU-01</t>
  </si>
  <si>
    <t>REDUCTOR-100PU-02</t>
  </si>
  <si>
    <t>REDUCTOR-100PU-03</t>
  </si>
  <si>
    <t>REDUCTOR-100PU-04</t>
  </si>
  <si>
    <t>REDUCTOR-100PU-05</t>
  </si>
  <si>
    <t>REDUCTOR-100PU-06</t>
  </si>
  <si>
    <t>REDUCTOR-100PU-09</t>
  </si>
  <si>
    <t>REDUCTOR-100PU-11</t>
  </si>
  <si>
    <t>REDUCTOR-100PU-12</t>
  </si>
  <si>
    <t>REDUCTOR-100PU-14</t>
  </si>
  <si>
    <r>
      <t xml:space="preserve">No. of </t>
    </r>
    <r>
      <rPr>
        <b/>
        <sz val="11"/>
        <color theme="1"/>
        <rFont val="Calibri"/>
        <family val="2"/>
        <scheme val="minor"/>
      </rPr>
      <t>WOOD HOLD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</si>
  <si>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t>sets: 1 to 20</t>
  </si>
  <si>
    <t>flat</t>
  </si>
  <si>
    <t>FLAT</t>
  </si>
  <si>
    <t>360 PE</t>
  </si>
  <si>
    <t>INDOOR VOLUMES</t>
  </si>
  <si>
    <t xml:space="preserve">SNAP GRP </t>
  </si>
  <si>
    <t>GOOD HOLDS PE</t>
  </si>
  <si>
    <t>READY PU</t>
  </si>
  <si>
    <t>BASIC PE</t>
  </si>
  <si>
    <t>READY PE</t>
  </si>
  <si>
    <t>REBEL</t>
  </si>
  <si>
    <t>asymmetric sets: 
3, 4, 9, 10, 
11, 12, 15, 18</t>
  </si>
  <si>
    <t>symmetric sets: 
1, 2, 5, 6, 7, 8, 13, 14, 16, 17, 19, 20</t>
  </si>
  <si>
    <t>PU reductor</t>
  </si>
  <si>
    <t>PENTAS PE</t>
  </si>
  <si>
    <t>L1-PE</t>
  </si>
  <si>
    <t>new</t>
  </si>
  <si>
    <t>bolt-on</t>
  </si>
  <si>
    <t>L19-PE</t>
  </si>
  <si>
    <t>L20-PE</t>
  </si>
  <si>
    <t>L21-PE</t>
  </si>
  <si>
    <t>L22-PE</t>
  </si>
  <si>
    <t>L24-PE</t>
  </si>
  <si>
    <t>L25-PE</t>
  </si>
  <si>
    <t>all tex.</t>
  </si>
  <si>
    <t>LYNX PE</t>
  </si>
  <si>
    <t xml:space="preserve">PACKING LIST </t>
  </si>
  <si>
    <t>PACKING LIST</t>
  </si>
  <si>
    <t>LYNX ACCESSORIES</t>
  </si>
  <si>
    <t>L23-PE</t>
  </si>
  <si>
    <t>DOWN CLIMBING JUG/FOOT</t>
  </si>
  <si>
    <t>DCJ-PU</t>
  </si>
  <si>
    <t>Dual Tex.</t>
  </si>
  <si>
    <t xml:space="preserve">screws </t>
  </si>
  <si>
    <t>DCF-PU</t>
  </si>
  <si>
    <t>DCJ-PE</t>
  </si>
  <si>
    <t>DCF-PE</t>
  </si>
  <si>
    <t>L1-PE-01</t>
  </si>
  <si>
    <t>L1-PE-02</t>
  </si>
  <si>
    <t>L1-PE-03</t>
  </si>
  <si>
    <t>L1-PE-04</t>
  </si>
  <si>
    <t>L1-PE-05</t>
  </si>
  <si>
    <t>L1-PE-06</t>
  </si>
  <si>
    <t>L1-PE-07</t>
  </si>
  <si>
    <t>L1-PE-08</t>
  </si>
  <si>
    <t>L1-PE-09</t>
  </si>
  <si>
    <t>L1-PE-10</t>
  </si>
  <si>
    <t>L1-PE-11</t>
  </si>
  <si>
    <t>L1-PE-12</t>
  </si>
  <si>
    <t>L1-PE-13</t>
  </si>
  <si>
    <t>L1-PE-14</t>
  </si>
  <si>
    <t>L1-PE-15</t>
  </si>
  <si>
    <t>L19-PE-01</t>
  </si>
  <si>
    <t>L19-PE-02</t>
  </si>
  <si>
    <t>L19-PE-03</t>
  </si>
  <si>
    <t>L19-PE-04</t>
  </si>
  <si>
    <t>L19-PE-05</t>
  </si>
  <si>
    <t>L19-PE-06</t>
  </si>
  <si>
    <t>L19-PE-07</t>
  </si>
  <si>
    <t>L19-PE-08</t>
  </si>
  <si>
    <t>L19-PE-09</t>
  </si>
  <si>
    <t>L19-PE-10</t>
  </si>
  <si>
    <t>L19-PE-11</t>
  </si>
  <si>
    <t>L19-PE-12</t>
  </si>
  <si>
    <t>L19-PE-13</t>
  </si>
  <si>
    <t>L19-PE-14</t>
  </si>
  <si>
    <t>L19-PE-15</t>
  </si>
  <si>
    <t>L20-PE-01</t>
  </si>
  <si>
    <t>L20-PE-02</t>
  </si>
  <si>
    <t>L20-PE-03</t>
  </si>
  <si>
    <t>L20-PE-04</t>
  </si>
  <si>
    <t>L20-PE-05</t>
  </si>
  <si>
    <t>L20-PE-06</t>
  </si>
  <si>
    <t>L20-PE-07</t>
  </si>
  <si>
    <t>L20-PE-08</t>
  </si>
  <si>
    <t>L20-PE-09</t>
  </si>
  <si>
    <t>L20-PE-10</t>
  </si>
  <si>
    <t>L20-PE-11</t>
  </si>
  <si>
    <t>L20-PE-12</t>
  </si>
  <si>
    <t>L20-PE-13</t>
  </si>
  <si>
    <t>L20-PE-14</t>
  </si>
  <si>
    <t>L20-PE-15</t>
  </si>
  <si>
    <t>L21-PE-01</t>
  </si>
  <si>
    <t>L21-PE-02</t>
  </si>
  <si>
    <t>L21-PE-03</t>
  </si>
  <si>
    <t>L21-PE-04</t>
  </si>
  <si>
    <t>L21-PE-05</t>
  </si>
  <si>
    <t>L21-PE-06</t>
  </si>
  <si>
    <t>L21-PE-07</t>
  </si>
  <si>
    <t>L21-PE-08</t>
  </si>
  <si>
    <t>L21-PE-09</t>
  </si>
  <si>
    <t>L21-PE-10</t>
  </si>
  <si>
    <t>L21-PE-11</t>
  </si>
  <si>
    <t>L21-PE-12</t>
  </si>
  <si>
    <t>L21-PE-13</t>
  </si>
  <si>
    <t>L21-PE-14</t>
  </si>
  <si>
    <t>L21-PE-15</t>
  </si>
  <si>
    <t>L22-PE-01</t>
  </si>
  <si>
    <t>L22-PE-02</t>
  </si>
  <si>
    <t>L22-PE-03</t>
  </si>
  <si>
    <t>L22-PE-04</t>
  </si>
  <si>
    <t>L22-PE-05</t>
  </si>
  <si>
    <t>L22-PE-06</t>
  </si>
  <si>
    <t>L22-PE-07</t>
  </si>
  <si>
    <t>L22-PE-08</t>
  </si>
  <si>
    <t>L22-PE-09</t>
  </si>
  <si>
    <t>L22-PE-10</t>
  </si>
  <si>
    <t>L22-PE-11</t>
  </si>
  <si>
    <t>L22-PE-12</t>
  </si>
  <si>
    <t>L22-PE-13</t>
  </si>
  <si>
    <t>L22-PE-14</t>
  </si>
  <si>
    <t>L22-PE-15</t>
  </si>
  <si>
    <t>L23-PE-01</t>
  </si>
  <si>
    <t>L23-PE-02</t>
  </si>
  <si>
    <t>L23-PE-03</t>
  </si>
  <si>
    <t>L23-PE-04</t>
  </si>
  <si>
    <t>L23-PE-05</t>
  </si>
  <si>
    <t>L23-PE-06</t>
  </si>
  <si>
    <t>L23-PE-07</t>
  </si>
  <si>
    <t>L23-PE-08</t>
  </si>
  <si>
    <t>L23-PE-09</t>
  </si>
  <si>
    <t>L23-PE-10</t>
  </si>
  <si>
    <t>L23-PE-11</t>
  </si>
  <si>
    <t>L23-PE-12</t>
  </si>
  <si>
    <t>L23-PE-13</t>
  </si>
  <si>
    <t>L23-PE-14</t>
  </si>
  <si>
    <t>L23-PE-15</t>
  </si>
  <si>
    <t>L24-PE-01</t>
  </si>
  <si>
    <t>L24-PE-02</t>
  </si>
  <si>
    <t>L24-PE-03</t>
  </si>
  <si>
    <t>L24-PE-04</t>
  </si>
  <si>
    <t>L24-PE-05</t>
  </si>
  <si>
    <t>L24-PE-06</t>
  </si>
  <si>
    <t>L24-PE-07</t>
  </si>
  <si>
    <t>L24-PE-08</t>
  </si>
  <si>
    <t>L24-PE-09</t>
  </si>
  <si>
    <t>L24-PE-10</t>
  </si>
  <si>
    <t>L24-PE-11</t>
  </si>
  <si>
    <t>L24-PE-12</t>
  </si>
  <si>
    <t>L24-PE-13</t>
  </si>
  <si>
    <t>L24-PE-14</t>
  </si>
  <si>
    <t>L24-PE-15</t>
  </si>
  <si>
    <t>L25-PE-01</t>
  </si>
  <si>
    <t>L25-PE-02</t>
  </si>
  <si>
    <t>L25-PE-03</t>
  </si>
  <si>
    <t>L25-PE-04</t>
  </si>
  <si>
    <t>L25-PE-05</t>
  </si>
  <si>
    <t>L25-PE-06</t>
  </si>
  <si>
    <t>L25-PE-07</t>
  </si>
  <si>
    <t>L25-PE-08</t>
  </si>
  <si>
    <t>L25-PE-09</t>
  </si>
  <si>
    <t>L25-PE-10</t>
  </si>
  <si>
    <t>L25-PE-11</t>
  </si>
  <si>
    <t>L25-PE-12</t>
  </si>
  <si>
    <t>L25-PE-13</t>
  </si>
  <si>
    <t>L25-PE-14</t>
  </si>
  <si>
    <t>L25-PE-15</t>
  </si>
  <si>
    <t>WH</t>
  </si>
  <si>
    <t>'Lynx WOODEN HOLDS'!</t>
  </si>
  <si>
    <t>'Lynx PE'!</t>
  </si>
  <si>
    <t>PE</t>
  </si>
  <si>
    <t>DCJ-PU-01</t>
  </si>
  <si>
    <t>DCJ-PU-02</t>
  </si>
  <si>
    <t>DCJ-PU-03</t>
  </si>
  <si>
    <t>DCJ-PU-04</t>
  </si>
  <si>
    <t>DCJ-PU-05</t>
  </si>
  <si>
    <t>DCJ-PU-06</t>
  </si>
  <si>
    <t>DCJ-PU-09</t>
  </si>
  <si>
    <t>DCJ-PU-11</t>
  </si>
  <si>
    <t>DCJ-PU-12</t>
  </si>
  <si>
    <t>DCJ-PU-14</t>
  </si>
  <si>
    <t>DCF-PU-01</t>
  </si>
  <si>
    <t>DCF-PU-02</t>
  </si>
  <si>
    <t>DCF-PU-03</t>
  </si>
  <si>
    <t>DCF-PU-04</t>
  </si>
  <si>
    <t>DCF-PU-05</t>
  </si>
  <si>
    <t>DCF-PU-06</t>
  </si>
  <si>
    <t>DCF-PU-09</t>
  </si>
  <si>
    <t>DCF-PU-11</t>
  </si>
  <si>
    <t>DCF-PU-12</t>
  </si>
  <si>
    <t>DCF-PU-14</t>
  </si>
  <si>
    <t>DCJ-PE-01</t>
  </si>
  <si>
    <t>DCJ-PE-02</t>
  </si>
  <si>
    <t>DCJ-PE-03</t>
  </si>
  <si>
    <t>DCJ-PE-04</t>
  </si>
  <si>
    <t>DCJ-PE-05</t>
  </si>
  <si>
    <t>DCJ-PE-06</t>
  </si>
  <si>
    <t>DCJ-PE-07</t>
  </si>
  <si>
    <t>DCJ-PE-08</t>
  </si>
  <si>
    <t>DCJ-PE-09</t>
  </si>
  <si>
    <t>DCJ-PE-10</t>
  </si>
  <si>
    <t>DCJ-PE-11</t>
  </si>
  <si>
    <t>DCJ-PE-12</t>
  </si>
  <si>
    <t>DCJ-PE-13</t>
  </si>
  <si>
    <t>DCJ-PE-14</t>
  </si>
  <si>
    <t>DCJ-PE-15</t>
  </si>
  <si>
    <t>DCF-PE-01</t>
  </si>
  <si>
    <t>DCF-PE-02</t>
  </si>
  <si>
    <t>DCF-PE-03</t>
  </si>
  <si>
    <t>DCF-PE-04</t>
  </si>
  <si>
    <t>DCF-PE-05</t>
  </si>
  <si>
    <t>DCF-PE-06</t>
  </si>
  <si>
    <t>DCF-PE-07</t>
  </si>
  <si>
    <t>DCF-PE-08</t>
  </si>
  <si>
    <t>DCF-PE-09</t>
  </si>
  <si>
    <t>DCF-PE-10</t>
  </si>
  <si>
    <t>DCF-PE-11</t>
  </si>
  <si>
    <t>DCF-PE-12</t>
  </si>
  <si>
    <t>DCF-PE-13</t>
  </si>
  <si>
    <t>DCF-PE-14</t>
  </si>
  <si>
    <t>DCF-PE-15</t>
  </si>
  <si>
    <t>WOODEN holds</t>
  </si>
  <si>
    <t>PE holds</t>
  </si>
  <si>
    <r>
      <t xml:space="preserve">No. of </t>
    </r>
    <r>
      <rPr>
        <b/>
        <sz val="11"/>
        <color theme="1"/>
        <rFont val="Calibri"/>
        <family val="2"/>
        <scheme val="minor"/>
      </rPr>
      <t>PE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</si>
  <si>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t>bolts 40mm</t>
  </si>
  <si>
    <t>bolts 70mm</t>
  </si>
  <si>
    <t>SUM production quota:</t>
  </si>
  <si>
    <t xml:space="preserve">SUM production quota: </t>
  </si>
  <si>
    <t>sum NORMA</t>
  </si>
  <si>
    <t>L-AB-05-05</t>
  </si>
  <si>
    <t>L-AB-05-10</t>
  </si>
  <si>
    <t>REBEL GRP</t>
  </si>
  <si>
    <t>L101-GRP</t>
  </si>
  <si>
    <t>L102-GRP</t>
  </si>
  <si>
    <t>L103-GRP</t>
  </si>
  <si>
    <t>L104-GRP</t>
  </si>
  <si>
    <t>L105-GRP</t>
  </si>
  <si>
    <t>L106-GRP</t>
  </si>
  <si>
    <t>L107-GRP</t>
  </si>
  <si>
    <t>L108-GRP</t>
  </si>
  <si>
    <t>L111-GRP</t>
  </si>
  <si>
    <t>L112-GRP</t>
  </si>
  <si>
    <t>L113-GRP</t>
  </si>
  <si>
    <t>L114-GRP</t>
  </si>
  <si>
    <t>L120-GRP</t>
  </si>
  <si>
    <t>L121-GRP</t>
  </si>
  <si>
    <t>L122-GRP</t>
  </si>
  <si>
    <t>L123-GRP</t>
  </si>
  <si>
    <t>L126-GRP</t>
  </si>
  <si>
    <t>L127-GRP</t>
  </si>
  <si>
    <t>L128-GRP</t>
  </si>
  <si>
    <t>L129-GRP</t>
  </si>
  <si>
    <t>L132-GRP</t>
  </si>
  <si>
    <t>L133-GRP</t>
  </si>
  <si>
    <t>L135-GRP</t>
  </si>
  <si>
    <t>L136-GRP</t>
  </si>
  <si>
    <t>36x16x3,5 cm</t>
  </si>
  <si>
    <t>36x16x4,5 cm</t>
  </si>
  <si>
    <t>36x17x4 cm</t>
  </si>
  <si>
    <t>36x17x5 cm</t>
  </si>
  <si>
    <t>36x15,5x7 cm</t>
  </si>
  <si>
    <t>36x16,5x7,5 cm</t>
  </si>
  <si>
    <t>37x18x10,5 cm</t>
  </si>
  <si>
    <t>37x18x11 cm</t>
  </si>
  <si>
    <t>37x18x12 cm</t>
  </si>
  <si>
    <t>37x18x12,5 cm</t>
  </si>
  <si>
    <t>47x25,5x5 cm</t>
  </si>
  <si>
    <t>47x25,5x6 cm</t>
  </si>
  <si>
    <t>48x27x10,5 cm</t>
  </si>
  <si>
    <t>47x25x12 cm</t>
  </si>
  <si>
    <t>47x25,5x10,5 cm</t>
  </si>
  <si>
    <t>48,5x27x12 cm</t>
  </si>
  <si>
    <t>48x27x13 cm</t>
  </si>
  <si>
    <t>48x27x12,5 cm</t>
  </si>
  <si>
    <t>68x48x19 cm</t>
  </si>
  <si>
    <t>64x48x12,5 cm</t>
  </si>
  <si>
    <t>70x48x19 cm</t>
  </si>
  <si>
    <t>36x16,5x5,5 cm</t>
  </si>
  <si>
    <t>L30-PE</t>
  </si>
  <si>
    <t>L32-PE</t>
  </si>
  <si>
    <t>L34-PE</t>
  </si>
  <si>
    <t>L36-PE</t>
  </si>
  <si>
    <t>L38-PE</t>
  </si>
  <si>
    <t>L40-PE</t>
  </si>
  <si>
    <t>L42-PE</t>
  </si>
  <si>
    <t>L44-PE</t>
  </si>
  <si>
    <t>L48-PE</t>
  </si>
  <si>
    <t>L50-PE</t>
  </si>
  <si>
    <t>L52-PE</t>
  </si>
  <si>
    <t>FLUORO PINK</t>
  </si>
  <si>
    <t>FLUORO ORANGE</t>
  </si>
  <si>
    <t>FLUORO YELLOW</t>
  </si>
  <si>
    <t>FLUORO GREEN</t>
  </si>
  <si>
    <t xml:space="preserve">  please note: 
PRICE FOR FLUORESCENT COLORS IS 10% HIGHER</t>
  </si>
  <si>
    <t>bolts 50mm</t>
  </si>
  <si>
    <t>screw-ons</t>
  </si>
  <si>
    <t>no of fix points</t>
  </si>
  <si>
    <t>PENTAS GRP</t>
  </si>
  <si>
    <t>order list: NOV 2025</t>
  </si>
  <si>
    <t>19</t>
  </si>
  <si>
    <t>34</t>
  </si>
  <si>
    <t>36</t>
  </si>
  <si>
    <t>35</t>
  </si>
  <si>
    <t>D:AC</t>
  </si>
  <si>
    <t>D9:AC9</t>
  </si>
  <si>
    <t>L1-GRP-DT-19</t>
  </si>
  <si>
    <t>L1-GRP-DT-34</t>
  </si>
  <si>
    <t>L1-GRP-DT-35</t>
  </si>
  <si>
    <t>L1-GRP-DT-36</t>
  </si>
  <si>
    <t>L1-PE-19</t>
  </si>
  <si>
    <t>L1-PE-34</t>
  </si>
  <si>
    <t>L1-PE-35</t>
  </si>
  <si>
    <t>L1-PE-36</t>
  </si>
  <si>
    <t>L10-GRP-DT-19</t>
  </si>
  <si>
    <t>L10-GRP-DT-34</t>
  </si>
  <si>
    <t>L10-GRP-DT-35</t>
  </si>
  <si>
    <t>L10-GRP-DT-36</t>
  </si>
  <si>
    <t>L101-GRP-01</t>
  </si>
  <si>
    <t>L101-GRP-02</t>
  </si>
  <si>
    <t>L101-GRP-03</t>
  </si>
  <si>
    <t>L101-GRP-04</t>
  </si>
  <si>
    <t>L101-GRP-05</t>
  </si>
  <si>
    <t>L101-GRP-06</t>
  </si>
  <si>
    <t>L101-GRP-07</t>
  </si>
  <si>
    <t>L101-GRP-08</t>
  </si>
  <si>
    <t>L101-GRP-09</t>
  </si>
  <si>
    <t>L101-GRP-10</t>
  </si>
  <si>
    <t>L101-GRP-11</t>
  </si>
  <si>
    <t>L101-GRP-12</t>
  </si>
  <si>
    <t>L101-GRP-13</t>
  </si>
  <si>
    <t>L101-GRP-15</t>
  </si>
  <si>
    <t>L101-GRP-19</t>
  </si>
  <si>
    <t>L101-GRP-34</t>
  </si>
  <si>
    <t>L101-GRP-35</t>
  </si>
  <si>
    <t>L101-GRP-36</t>
  </si>
  <si>
    <t>L102-GRP-01</t>
  </si>
  <si>
    <t>L102-GRP-02</t>
  </si>
  <si>
    <t>L102-GRP-03</t>
  </si>
  <si>
    <t>L102-GRP-04</t>
  </si>
  <si>
    <t>L102-GRP-05</t>
  </si>
  <si>
    <t>L102-GRP-06</t>
  </si>
  <si>
    <t>L102-GRP-07</t>
  </si>
  <si>
    <t>L102-GRP-08</t>
  </si>
  <si>
    <t>L102-GRP-09</t>
  </si>
  <si>
    <t>L102-GRP-10</t>
  </si>
  <si>
    <t>L102-GRP-11</t>
  </si>
  <si>
    <t>L102-GRP-12</t>
  </si>
  <si>
    <t>L102-GRP-13</t>
  </si>
  <si>
    <t>L102-GRP-15</t>
  </si>
  <si>
    <t>L102-GRP-19</t>
  </si>
  <si>
    <t>L102-GRP-34</t>
  </si>
  <si>
    <t>L102-GRP-35</t>
  </si>
  <si>
    <t>L102-GRP-36</t>
  </si>
  <si>
    <t>L103-GRP-01</t>
  </si>
  <si>
    <t>L103-GRP-02</t>
  </si>
  <si>
    <t>L103-GRP-03</t>
  </si>
  <si>
    <t>L103-GRP-04</t>
  </si>
  <si>
    <t>L103-GRP-05</t>
  </si>
  <si>
    <t>L103-GRP-06</t>
  </si>
  <si>
    <t>L103-GRP-07</t>
  </si>
  <si>
    <t>L103-GRP-08</t>
  </si>
  <si>
    <t>L103-GRP-09</t>
  </si>
  <si>
    <t>L103-GRP-10</t>
  </si>
  <si>
    <t>L103-GRP-11</t>
  </si>
  <si>
    <t>L103-GRP-12</t>
  </si>
  <si>
    <t>L103-GRP-13</t>
  </si>
  <si>
    <t>L103-GRP-15</t>
  </si>
  <si>
    <t>L103-GRP-19</t>
  </si>
  <si>
    <t>L103-GRP-34</t>
  </si>
  <si>
    <t>L103-GRP-35</t>
  </si>
  <si>
    <t>L103-GRP-36</t>
  </si>
  <si>
    <t>L104-GRP-01</t>
  </si>
  <si>
    <t>L104-GRP-02</t>
  </si>
  <si>
    <t>L104-GRP-03</t>
  </si>
  <si>
    <t>L104-GRP-04</t>
  </si>
  <si>
    <t>L104-GRP-05</t>
  </si>
  <si>
    <t>L104-GRP-06</t>
  </si>
  <si>
    <t>L104-GRP-07</t>
  </si>
  <si>
    <t>L104-GRP-08</t>
  </si>
  <si>
    <t>L104-GRP-09</t>
  </si>
  <si>
    <t>L104-GRP-10</t>
  </si>
  <si>
    <t>L104-GRP-11</t>
  </si>
  <si>
    <t>L104-GRP-12</t>
  </si>
  <si>
    <t>L104-GRP-13</t>
  </si>
  <si>
    <t>L104-GRP-15</t>
  </si>
  <si>
    <t>L104-GRP-19</t>
  </si>
  <si>
    <t>L104-GRP-34</t>
  </si>
  <si>
    <t>L104-GRP-35</t>
  </si>
  <si>
    <t>L104-GRP-36</t>
  </si>
  <si>
    <t>L105-GRP-01</t>
  </si>
  <si>
    <t>L105-GRP-02</t>
  </si>
  <si>
    <t>L105-GRP-03</t>
  </si>
  <si>
    <t>L105-GRP-04</t>
  </si>
  <si>
    <t>L105-GRP-05</t>
  </si>
  <si>
    <t>L105-GRP-06</t>
  </si>
  <si>
    <t>L105-GRP-07</t>
  </si>
  <si>
    <t>L105-GRP-08</t>
  </si>
  <si>
    <t>L105-GRP-09</t>
  </si>
  <si>
    <t>L105-GRP-10</t>
  </si>
  <si>
    <t>L105-GRP-11</t>
  </si>
  <si>
    <t>L105-GRP-12</t>
  </si>
  <si>
    <t>L105-GRP-13</t>
  </si>
  <si>
    <t>L105-GRP-15</t>
  </si>
  <si>
    <t>L105-GRP-19</t>
  </si>
  <si>
    <t>L105-GRP-34</t>
  </si>
  <si>
    <t>L105-GRP-35</t>
  </si>
  <si>
    <t>L105-GRP-36</t>
  </si>
  <si>
    <t>L106-GRP-01</t>
  </si>
  <si>
    <t>L106-GRP-02</t>
  </si>
  <si>
    <t>L106-GRP-03</t>
  </si>
  <si>
    <t>L106-GRP-04</t>
  </si>
  <si>
    <t>L106-GRP-05</t>
  </si>
  <si>
    <t>L106-GRP-06</t>
  </si>
  <si>
    <t>L106-GRP-07</t>
  </si>
  <si>
    <t>L106-GRP-08</t>
  </si>
  <si>
    <t>L106-GRP-09</t>
  </si>
  <si>
    <t>L106-GRP-10</t>
  </si>
  <si>
    <t>L106-GRP-11</t>
  </si>
  <si>
    <t>L106-GRP-12</t>
  </si>
  <si>
    <t>L106-GRP-13</t>
  </si>
  <si>
    <t>L106-GRP-15</t>
  </si>
  <si>
    <t>L106-GRP-19</t>
  </si>
  <si>
    <t>L106-GRP-34</t>
  </si>
  <si>
    <t>L106-GRP-35</t>
  </si>
  <si>
    <t>L106-GRP-36</t>
  </si>
  <si>
    <t>L107-GRP-01</t>
  </si>
  <si>
    <t>L107-GRP-02</t>
  </si>
  <si>
    <t>L107-GRP-03</t>
  </si>
  <si>
    <t>L107-GRP-04</t>
  </si>
  <si>
    <t>L107-GRP-05</t>
  </si>
  <si>
    <t>L107-GRP-06</t>
  </si>
  <si>
    <t>L107-GRP-07</t>
  </si>
  <si>
    <t>L107-GRP-08</t>
  </si>
  <si>
    <t>L107-GRP-09</t>
  </si>
  <si>
    <t>L107-GRP-10</t>
  </si>
  <si>
    <t>L107-GRP-11</t>
  </si>
  <si>
    <t>L107-GRP-12</t>
  </si>
  <si>
    <t>L107-GRP-13</t>
  </si>
  <si>
    <t>L107-GRP-15</t>
  </si>
  <si>
    <t>L107-GRP-19</t>
  </si>
  <si>
    <t>L107-GRP-34</t>
  </si>
  <si>
    <t>L107-GRP-35</t>
  </si>
  <si>
    <t>L107-GRP-36</t>
  </si>
  <si>
    <t>L108-GRP-01</t>
  </si>
  <si>
    <t>L108-GRP-02</t>
  </si>
  <si>
    <t>L108-GRP-03</t>
  </si>
  <si>
    <t>L108-GRP-04</t>
  </si>
  <si>
    <t>L108-GRP-05</t>
  </si>
  <si>
    <t>L108-GRP-06</t>
  </si>
  <si>
    <t>L108-GRP-07</t>
  </si>
  <si>
    <t>L108-GRP-08</t>
  </si>
  <si>
    <t>L108-GRP-09</t>
  </si>
  <si>
    <t>L108-GRP-10</t>
  </si>
  <si>
    <t>L108-GRP-11</t>
  </si>
  <si>
    <t>L108-GRP-12</t>
  </si>
  <si>
    <t>L108-GRP-13</t>
  </si>
  <si>
    <t>L108-GRP-15</t>
  </si>
  <si>
    <t>L108-GRP-19</t>
  </si>
  <si>
    <t>L108-GRP-34</t>
  </si>
  <si>
    <t>L108-GRP-35</t>
  </si>
  <si>
    <t>L108-GRP-36</t>
  </si>
  <si>
    <t>L11-GRP-19</t>
  </si>
  <si>
    <t>L11-GRP-34</t>
  </si>
  <si>
    <t>L11-GRP-35</t>
  </si>
  <si>
    <t>L11-GRP-36</t>
  </si>
  <si>
    <t>L111-GRP-01</t>
  </si>
  <si>
    <t>L111-GRP-02</t>
  </si>
  <si>
    <t>L111-GRP-03</t>
  </si>
  <si>
    <t>L111-GRP-04</t>
  </si>
  <si>
    <t>L111-GRP-05</t>
  </si>
  <si>
    <t>L111-GRP-06</t>
  </si>
  <si>
    <t>L111-GRP-07</t>
  </si>
  <si>
    <t>L111-GRP-08</t>
  </si>
  <si>
    <t>L111-GRP-09</t>
  </si>
  <si>
    <t>L111-GRP-10</t>
  </si>
  <si>
    <t>L111-GRP-11</t>
  </si>
  <si>
    <t>L111-GRP-12</t>
  </si>
  <si>
    <t>L111-GRP-13</t>
  </si>
  <si>
    <t>L111-GRP-15</t>
  </si>
  <si>
    <t>L111-GRP-19</t>
  </si>
  <si>
    <t>L111-GRP-34</t>
  </si>
  <si>
    <t>L111-GRP-35</t>
  </si>
  <si>
    <t>L111-GRP-36</t>
  </si>
  <si>
    <t>L112-GRP-01</t>
  </si>
  <si>
    <t>L112-GRP-02</t>
  </si>
  <si>
    <t>L112-GRP-03</t>
  </si>
  <si>
    <t>L112-GRP-04</t>
  </si>
  <si>
    <t>L112-GRP-05</t>
  </si>
  <si>
    <t>L112-GRP-06</t>
  </si>
  <si>
    <t>L112-GRP-07</t>
  </si>
  <si>
    <t>L112-GRP-08</t>
  </si>
  <si>
    <t>L112-GRP-09</t>
  </si>
  <si>
    <t>L112-GRP-10</t>
  </si>
  <si>
    <t>L112-GRP-11</t>
  </si>
  <si>
    <t>L112-GRP-12</t>
  </si>
  <si>
    <t>L112-GRP-13</t>
  </si>
  <si>
    <t>L112-GRP-15</t>
  </si>
  <si>
    <t>L112-GRP-19</t>
  </si>
  <si>
    <t>L112-GRP-34</t>
  </si>
  <si>
    <t>L112-GRP-35</t>
  </si>
  <si>
    <t>L112-GRP-36</t>
  </si>
  <si>
    <t>L113-GRP-01</t>
  </si>
  <si>
    <t>L113-GRP-02</t>
  </si>
  <si>
    <t>L113-GRP-03</t>
  </si>
  <si>
    <t>L113-GRP-04</t>
  </si>
  <si>
    <t>L113-GRP-05</t>
  </si>
  <si>
    <t>L113-GRP-06</t>
  </si>
  <si>
    <t>L113-GRP-07</t>
  </si>
  <si>
    <t>L113-GRP-08</t>
  </si>
  <si>
    <t>L113-GRP-09</t>
  </si>
  <si>
    <t>L113-GRP-10</t>
  </si>
  <si>
    <t>L113-GRP-11</t>
  </si>
  <si>
    <t>L113-GRP-12</t>
  </si>
  <si>
    <t>L113-GRP-13</t>
  </si>
  <si>
    <t>L113-GRP-15</t>
  </si>
  <si>
    <t>L113-GRP-19</t>
  </si>
  <si>
    <t>L113-GRP-34</t>
  </si>
  <si>
    <t>L113-GRP-35</t>
  </si>
  <si>
    <t>L113-GRP-36</t>
  </si>
  <si>
    <t>L114-GRP-01</t>
  </si>
  <si>
    <t>L114-GRP-02</t>
  </si>
  <si>
    <t>L114-GRP-03</t>
  </si>
  <si>
    <t>L114-GRP-04</t>
  </si>
  <si>
    <t>L114-GRP-05</t>
  </si>
  <si>
    <t>L114-GRP-06</t>
  </si>
  <si>
    <t>L114-GRP-07</t>
  </si>
  <si>
    <t>L114-GRP-08</t>
  </si>
  <si>
    <t>L114-GRP-09</t>
  </si>
  <si>
    <t>L114-GRP-10</t>
  </si>
  <si>
    <t>L114-GRP-11</t>
  </si>
  <si>
    <t>L114-GRP-12</t>
  </si>
  <si>
    <t>L114-GRP-13</t>
  </si>
  <si>
    <t>L114-GRP-15</t>
  </si>
  <si>
    <t>L114-GRP-19</t>
  </si>
  <si>
    <t>L114-GRP-34</t>
  </si>
  <si>
    <t>L114-GRP-35</t>
  </si>
  <si>
    <t>L114-GRP-36</t>
  </si>
  <si>
    <t>L12-GRP-DT-19</t>
  </si>
  <si>
    <t>L12-GRP-DT-34</t>
  </si>
  <si>
    <t>L12-GRP-DT-35</t>
  </si>
  <si>
    <t>L12-GRP-DT-36</t>
  </si>
  <si>
    <t>L120-GRP-01</t>
  </si>
  <si>
    <t>L120-GRP-02</t>
  </si>
  <si>
    <t>L120-GRP-03</t>
  </si>
  <si>
    <t>L120-GRP-04</t>
  </si>
  <si>
    <t>L120-GRP-05</t>
  </si>
  <si>
    <t>L120-GRP-06</t>
  </si>
  <si>
    <t>L120-GRP-07</t>
  </si>
  <si>
    <t>L120-GRP-08</t>
  </si>
  <si>
    <t>L120-GRP-09</t>
  </si>
  <si>
    <t>L120-GRP-10</t>
  </si>
  <si>
    <t>L120-GRP-11</t>
  </si>
  <si>
    <t>L120-GRP-12</t>
  </si>
  <si>
    <t>L120-GRP-13</t>
  </si>
  <si>
    <t>L120-GRP-15</t>
  </si>
  <si>
    <t>L120-GRP-19</t>
  </si>
  <si>
    <t>L120-GRP-34</t>
  </si>
  <si>
    <t>L120-GRP-35</t>
  </si>
  <si>
    <t>L120-GRP-36</t>
  </si>
  <si>
    <t>L121-GRP-01</t>
  </si>
  <si>
    <t>L121-GRP-02</t>
  </si>
  <si>
    <t>L121-GRP-03</t>
  </si>
  <si>
    <t>L121-GRP-04</t>
  </si>
  <si>
    <t>L121-GRP-05</t>
  </si>
  <si>
    <t>L121-GRP-06</t>
  </si>
  <si>
    <t>L121-GRP-07</t>
  </si>
  <si>
    <t>L121-GRP-08</t>
  </si>
  <si>
    <t>L121-GRP-09</t>
  </si>
  <si>
    <t>L121-GRP-10</t>
  </si>
  <si>
    <t>L121-GRP-11</t>
  </si>
  <si>
    <t>L121-GRP-12</t>
  </si>
  <si>
    <t>L121-GRP-13</t>
  </si>
  <si>
    <t>L121-GRP-15</t>
  </si>
  <si>
    <t>L121-GRP-19</t>
  </si>
  <si>
    <t>L121-GRP-34</t>
  </si>
  <si>
    <t>L121-GRP-35</t>
  </si>
  <si>
    <t>L121-GRP-36</t>
  </si>
  <si>
    <t>L122-GRP-01</t>
  </si>
  <si>
    <t>L122-GRP-02</t>
  </si>
  <si>
    <t>L122-GRP-03</t>
  </si>
  <si>
    <t>L122-GRP-04</t>
  </si>
  <si>
    <t>L122-GRP-05</t>
  </si>
  <si>
    <t>L122-GRP-06</t>
  </si>
  <si>
    <t>L122-GRP-07</t>
  </si>
  <si>
    <t>L122-GRP-08</t>
  </si>
  <si>
    <t>L122-GRP-09</t>
  </si>
  <si>
    <t>L122-GRP-10</t>
  </si>
  <si>
    <t>L122-GRP-11</t>
  </si>
  <si>
    <t>L122-GRP-12</t>
  </si>
  <si>
    <t>L122-GRP-13</t>
  </si>
  <si>
    <t>L122-GRP-15</t>
  </si>
  <si>
    <t>L122-GRP-19</t>
  </si>
  <si>
    <t>L122-GRP-34</t>
  </si>
  <si>
    <t>L122-GRP-35</t>
  </si>
  <si>
    <t>L122-GRP-36</t>
  </si>
  <si>
    <t>L123-GRP-01</t>
  </si>
  <si>
    <t>L123-GRP-02</t>
  </si>
  <si>
    <t>L123-GRP-03</t>
  </si>
  <si>
    <t>L123-GRP-04</t>
  </si>
  <si>
    <t>L123-GRP-05</t>
  </si>
  <si>
    <t>L123-GRP-06</t>
  </si>
  <si>
    <t>L123-GRP-07</t>
  </si>
  <si>
    <t>L123-GRP-08</t>
  </si>
  <si>
    <t>L123-GRP-09</t>
  </si>
  <si>
    <t>L123-GRP-10</t>
  </si>
  <si>
    <t>L123-GRP-11</t>
  </si>
  <si>
    <t>L123-GRP-12</t>
  </si>
  <si>
    <t>L123-GRP-13</t>
  </si>
  <si>
    <t>L123-GRP-15</t>
  </si>
  <si>
    <t>L123-GRP-19</t>
  </si>
  <si>
    <t>L123-GRP-34</t>
  </si>
  <si>
    <t>L123-GRP-35</t>
  </si>
  <si>
    <t>L123-GRP-36</t>
  </si>
  <si>
    <t>L126-GRP-01</t>
  </si>
  <si>
    <t>L126-GRP-02</t>
  </si>
  <si>
    <t>L126-GRP-03</t>
  </si>
  <si>
    <t>L126-GRP-04</t>
  </si>
  <si>
    <t>L126-GRP-05</t>
  </si>
  <si>
    <t>L126-GRP-06</t>
  </si>
  <si>
    <t>L126-GRP-07</t>
  </si>
  <si>
    <t>L126-GRP-08</t>
  </si>
  <si>
    <t>L126-GRP-09</t>
  </si>
  <si>
    <t>L126-GRP-10</t>
  </si>
  <si>
    <t>L126-GRP-11</t>
  </si>
  <si>
    <t>L126-GRP-12</t>
  </si>
  <si>
    <t>L126-GRP-13</t>
  </si>
  <si>
    <t>L126-GRP-15</t>
  </si>
  <si>
    <t>L126-GRP-19</t>
  </si>
  <si>
    <t>L126-GRP-34</t>
  </si>
  <si>
    <t>L126-GRP-35</t>
  </si>
  <si>
    <t>L126-GRP-36</t>
  </si>
  <si>
    <t>L127-GRP-01</t>
  </si>
  <si>
    <t>L127-GRP-02</t>
  </si>
  <si>
    <t>L127-GRP-03</t>
  </si>
  <si>
    <t>L127-GRP-04</t>
  </si>
  <si>
    <t>L127-GRP-05</t>
  </si>
  <si>
    <t>L127-GRP-06</t>
  </si>
  <si>
    <t>L127-GRP-07</t>
  </si>
  <si>
    <t>L127-GRP-08</t>
  </si>
  <si>
    <t>L127-GRP-09</t>
  </si>
  <si>
    <t>L127-GRP-10</t>
  </si>
  <si>
    <t>L127-GRP-11</t>
  </si>
  <si>
    <t>L127-GRP-12</t>
  </si>
  <si>
    <t>L127-GRP-13</t>
  </si>
  <si>
    <t>L127-GRP-15</t>
  </si>
  <si>
    <t>L127-GRP-19</t>
  </si>
  <si>
    <t>L127-GRP-34</t>
  </si>
  <si>
    <t>L127-GRP-35</t>
  </si>
  <si>
    <t>L127-GRP-36</t>
  </si>
  <si>
    <t>L128-GRP-01</t>
  </si>
  <si>
    <t>L128-GRP-02</t>
  </si>
  <si>
    <t>L128-GRP-03</t>
  </si>
  <si>
    <t>L128-GRP-04</t>
  </si>
  <si>
    <t>L128-GRP-05</t>
  </si>
  <si>
    <t>L128-GRP-06</t>
  </si>
  <si>
    <t>L128-GRP-07</t>
  </si>
  <si>
    <t>L128-GRP-08</t>
  </si>
  <si>
    <t>L128-GRP-09</t>
  </si>
  <si>
    <t>L128-GRP-10</t>
  </si>
  <si>
    <t>L128-GRP-11</t>
  </si>
  <si>
    <t>L128-GRP-12</t>
  </si>
  <si>
    <t>L128-GRP-13</t>
  </si>
  <si>
    <t>L128-GRP-15</t>
  </si>
  <si>
    <t>L128-GRP-19</t>
  </si>
  <si>
    <t>L128-GRP-34</t>
  </si>
  <si>
    <t>L128-GRP-35</t>
  </si>
  <si>
    <t>L128-GRP-36</t>
  </si>
  <si>
    <t>L129-GRP-01</t>
  </si>
  <si>
    <t>L129-GRP-02</t>
  </si>
  <si>
    <t>L129-GRP-03</t>
  </si>
  <si>
    <t>L129-GRP-04</t>
  </si>
  <si>
    <t>L129-GRP-05</t>
  </si>
  <si>
    <t>L129-GRP-06</t>
  </si>
  <si>
    <t>L129-GRP-07</t>
  </si>
  <si>
    <t>L129-GRP-08</t>
  </si>
  <si>
    <t>L129-GRP-09</t>
  </si>
  <si>
    <t>L129-GRP-10</t>
  </si>
  <si>
    <t>L129-GRP-11</t>
  </si>
  <si>
    <t>L129-GRP-12</t>
  </si>
  <si>
    <t>L129-GRP-13</t>
  </si>
  <si>
    <t>L129-GRP-15</t>
  </si>
  <si>
    <t>L129-GRP-19</t>
  </si>
  <si>
    <t>L129-GRP-34</t>
  </si>
  <si>
    <t>L129-GRP-35</t>
  </si>
  <si>
    <t>L129-GRP-36</t>
  </si>
  <si>
    <t>L13-GRP-19</t>
  </si>
  <si>
    <t>L13-GRP-34</t>
  </si>
  <si>
    <t>L13-GRP-35</t>
  </si>
  <si>
    <t>L13-GRP-36</t>
  </si>
  <si>
    <t>L132-GRP-01</t>
  </si>
  <si>
    <t>L132-GRP-02</t>
  </si>
  <si>
    <t>L132-GRP-03</t>
  </si>
  <si>
    <t>L132-GRP-04</t>
  </si>
  <si>
    <t>L132-GRP-05</t>
  </si>
  <si>
    <t>L132-GRP-06</t>
  </si>
  <si>
    <t>L132-GRP-07</t>
  </si>
  <si>
    <t>L132-GRP-08</t>
  </si>
  <si>
    <t>L132-GRP-09</t>
  </si>
  <si>
    <t>L132-GRP-10</t>
  </si>
  <si>
    <t>L132-GRP-11</t>
  </si>
  <si>
    <t>L132-GRP-12</t>
  </si>
  <si>
    <t>L132-GRP-13</t>
  </si>
  <si>
    <t>L132-GRP-15</t>
  </si>
  <si>
    <t>L132-GRP-19</t>
  </si>
  <si>
    <t>L132-GRP-34</t>
  </si>
  <si>
    <t>L132-GRP-35</t>
  </si>
  <si>
    <t>L132-GRP-36</t>
  </si>
  <si>
    <t>L133-GRP-01</t>
  </si>
  <si>
    <t>L133-GRP-02</t>
  </si>
  <si>
    <t>L133-GRP-03</t>
  </si>
  <si>
    <t>L133-GRP-04</t>
  </si>
  <si>
    <t>L133-GRP-05</t>
  </si>
  <si>
    <t>L133-GRP-06</t>
  </si>
  <si>
    <t>L133-GRP-07</t>
  </si>
  <si>
    <t>L133-GRP-08</t>
  </si>
  <si>
    <t>L133-GRP-09</t>
  </si>
  <si>
    <t>L133-GRP-10</t>
  </si>
  <si>
    <t>L133-GRP-11</t>
  </si>
  <si>
    <t>L133-GRP-12</t>
  </si>
  <si>
    <t>L133-GRP-13</t>
  </si>
  <si>
    <t>L133-GRP-15</t>
  </si>
  <si>
    <t>L133-GRP-19</t>
  </si>
  <si>
    <t>L133-GRP-34</t>
  </si>
  <si>
    <t>L133-GRP-35</t>
  </si>
  <si>
    <t>L133-GRP-36</t>
  </si>
  <si>
    <t>L135-GRP-01</t>
  </si>
  <si>
    <t>L135-GRP-02</t>
  </si>
  <si>
    <t>L135-GRP-03</t>
  </si>
  <si>
    <t>L135-GRP-04</t>
  </si>
  <si>
    <t>L135-GRP-05</t>
  </si>
  <si>
    <t>L135-GRP-06</t>
  </si>
  <si>
    <t>L135-GRP-07</t>
  </si>
  <si>
    <t>L135-GRP-08</t>
  </si>
  <si>
    <t>L135-GRP-09</t>
  </si>
  <si>
    <t>L135-GRP-10</t>
  </si>
  <si>
    <t>L135-GRP-11</t>
  </si>
  <si>
    <t>L135-GRP-12</t>
  </si>
  <si>
    <t>L135-GRP-13</t>
  </si>
  <si>
    <t>L135-GRP-15</t>
  </si>
  <si>
    <t>L135-GRP-19</t>
  </si>
  <si>
    <t>L135-GRP-34</t>
  </si>
  <si>
    <t>L135-GRP-35</t>
  </si>
  <si>
    <t>L135-GRP-36</t>
  </si>
  <si>
    <t>L136-GRP-01</t>
  </si>
  <si>
    <t>L136-GRP-02</t>
  </si>
  <si>
    <t>L136-GRP-03</t>
  </si>
  <si>
    <t>L136-GRP-04</t>
  </si>
  <si>
    <t>L136-GRP-05</t>
  </si>
  <si>
    <t>L136-GRP-06</t>
  </si>
  <si>
    <t>L136-GRP-07</t>
  </si>
  <si>
    <t>L136-GRP-08</t>
  </si>
  <si>
    <t>L136-GRP-09</t>
  </si>
  <si>
    <t>L136-GRP-10</t>
  </si>
  <si>
    <t>L136-GRP-11</t>
  </si>
  <si>
    <t>L136-GRP-12</t>
  </si>
  <si>
    <t>L136-GRP-13</t>
  </si>
  <si>
    <t>L136-GRP-15</t>
  </si>
  <si>
    <t>L136-GRP-19</t>
  </si>
  <si>
    <t>L136-GRP-34</t>
  </si>
  <si>
    <t>L136-GRP-35</t>
  </si>
  <si>
    <t>L136-GRP-36</t>
  </si>
  <si>
    <t>L14-GRP-DT-19</t>
  </si>
  <si>
    <t>L14-GRP-DT-34</t>
  </si>
  <si>
    <t>L14-GRP-DT-35</t>
  </si>
  <si>
    <t>L14-GRP-DT-36</t>
  </si>
  <si>
    <t>L15-GRP-19</t>
  </si>
  <si>
    <t>L15-GRP-34</t>
  </si>
  <si>
    <t>L15-GRP-35</t>
  </si>
  <si>
    <t>L15-GRP-36</t>
  </si>
  <si>
    <t>L16-GRP-19</t>
  </si>
  <si>
    <t>L16-GRP-34</t>
  </si>
  <si>
    <t>L16-GRP-35</t>
  </si>
  <si>
    <t>L16-GRP-36</t>
  </si>
  <si>
    <t>L19-PE-19</t>
  </si>
  <si>
    <t>L19-PE-34</t>
  </si>
  <si>
    <t>L19-PE-35</t>
  </si>
  <si>
    <t>L19-PE-36</t>
  </si>
  <si>
    <t>L2-GRP-19</t>
  </si>
  <si>
    <t>L2-GRP-34</t>
  </si>
  <si>
    <t>L2-GRP-35</t>
  </si>
  <si>
    <t>L2-GRP-36</t>
  </si>
  <si>
    <t>L20-PE-19</t>
  </si>
  <si>
    <t>L20-PE-34</t>
  </si>
  <si>
    <t>L20-PE-35</t>
  </si>
  <si>
    <t>L20-PE-36</t>
  </si>
  <si>
    <t>L21-PE-19</t>
  </si>
  <si>
    <t>L21-PE-34</t>
  </si>
  <si>
    <t>L21-PE-35</t>
  </si>
  <si>
    <t>L21-PE-36</t>
  </si>
  <si>
    <t>L22-PE-19</t>
  </si>
  <si>
    <t>L22-PE-34</t>
  </si>
  <si>
    <t>L22-PE-35</t>
  </si>
  <si>
    <t>L22-PE-36</t>
  </si>
  <si>
    <t>L23-PE-19</t>
  </si>
  <si>
    <t>L23-PE-34</t>
  </si>
  <si>
    <t>L23-PE-35</t>
  </si>
  <si>
    <t>L23-PE-36</t>
  </si>
  <si>
    <t>L24-PE-19</t>
  </si>
  <si>
    <t>L24-PE-34</t>
  </si>
  <si>
    <t>L24-PE-35</t>
  </si>
  <si>
    <t>L24-PE-36</t>
  </si>
  <si>
    <t>L25-PE-19</t>
  </si>
  <si>
    <t>L25-PE-34</t>
  </si>
  <si>
    <t>L25-PE-35</t>
  </si>
  <si>
    <t>L25-PE-36</t>
  </si>
  <si>
    <t>L3-GRP-DT-19</t>
  </si>
  <si>
    <t>L3-GRP-DT-34</t>
  </si>
  <si>
    <t>L3-GRP-DT-35</t>
  </si>
  <si>
    <t>L3-GRP-DT-36</t>
  </si>
  <si>
    <t>L30-PE-01</t>
  </si>
  <si>
    <t>L30-PE-02</t>
  </si>
  <si>
    <t>L30-PE-03</t>
  </si>
  <si>
    <t>L30-PE-04</t>
  </si>
  <si>
    <t>L30-PE-05</t>
  </si>
  <si>
    <t>L30-PE-06</t>
  </si>
  <si>
    <t>L30-PE-07</t>
  </si>
  <si>
    <t>L30-PE-08</t>
  </si>
  <si>
    <t>L30-PE-09</t>
  </si>
  <si>
    <t>L30-PE-10</t>
  </si>
  <si>
    <t>L30-PE-11</t>
  </si>
  <si>
    <t>L30-PE-12</t>
  </si>
  <si>
    <t>L30-PE-13</t>
  </si>
  <si>
    <t>L30-PE-15</t>
  </si>
  <si>
    <t>L30-PE-19</t>
  </si>
  <si>
    <t>L30-PE-34</t>
  </si>
  <si>
    <t>L30-PE-35</t>
  </si>
  <si>
    <t>L30-PE-36</t>
  </si>
  <si>
    <t>L32-PE-01</t>
  </si>
  <si>
    <t>L32-PE-02</t>
  </si>
  <si>
    <t>L32-PE-03</t>
  </si>
  <si>
    <t>L32-PE-04</t>
  </si>
  <si>
    <t>L32-PE-05</t>
  </si>
  <si>
    <t>L32-PE-06</t>
  </si>
  <si>
    <t>L32-PE-07</t>
  </si>
  <si>
    <t>L32-PE-08</t>
  </si>
  <si>
    <t>L32-PE-09</t>
  </si>
  <si>
    <t>L32-PE-10</t>
  </si>
  <si>
    <t>L32-PE-11</t>
  </si>
  <si>
    <t>L32-PE-12</t>
  </si>
  <si>
    <t>L32-PE-13</t>
  </si>
  <si>
    <t>L32-PE-15</t>
  </si>
  <si>
    <t>L32-PE-19</t>
  </si>
  <si>
    <t>L32-PE-34</t>
  </si>
  <si>
    <t>L32-PE-35</t>
  </si>
  <si>
    <t>L32-PE-36</t>
  </si>
  <si>
    <t>L34-PE-01</t>
  </si>
  <si>
    <t>L34-PE-02</t>
  </si>
  <si>
    <t>L34-PE-03</t>
  </si>
  <si>
    <t>L34-PE-04</t>
  </si>
  <si>
    <t>L34-PE-05</t>
  </si>
  <si>
    <t>L34-PE-06</t>
  </si>
  <si>
    <t>L34-PE-07</t>
  </si>
  <si>
    <t>L34-PE-08</t>
  </si>
  <si>
    <t>L34-PE-09</t>
  </si>
  <si>
    <t>L34-PE-10</t>
  </si>
  <si>
    <t>L34-PE-11</t>
  </si>
  <si>
    <t>L34-PE-12</t>
  </si>
  <si>
    <t>L34-PE-13</t>
  </si>
  <si>
    <t>L34-PE-15</t>
  </si>
  <si>
    <t>L34-PE-19</t>
  </si>
  <si>
    <t>L34-PE-34</t>
  </si>
  <si>
    <t>L34-PE-35</t>
  </si>
  <si>
    <t>L34-PE-36</t>
  </si>
  <si>
    <t>L36-PE-01</t>
  </si>
  <si>
    <t>L36-PE-02</t>
  </si>
  <si>
    <t>L36-PE-03</t>
  </si>
  <si>
    <t>L36-PE-04</t>
  </si>
  <si>
    <t>L36-PE-05</t>
  </si>
  <si>
    <t>L36-PE-06</t>
  </si>
  <si>
    <t>L36-PE-07</t>
  </si>
  <si>
    <t>L36-PE-08</t>
  </si>
  <si>
    <t>L36-PE-09</t>
  </si>
  <si>
    <t>L36-PE-10</t>
  </si>
  <si>
    <t>L36-PE-11</t>
  </si>
  <si>
    <t>L36-PE-12</t>
  </si>
  <si>
    <t>L36-PE-13</t>
  </si>
  <si>
    <t>L36-PE-15</t>
  </si>
  <si>
    <t>L36-PE-19</t>
  </si>
  <si>
    <t>L36-PE-34</t>
  </si>
  <si>
    <t>L36-PE-35</t>
  </si>
  <si>
    <t>L36-PE-36</t>
  </si>
  <si>
    <t>L38-PE-01</t>
  </si>
  <si>
    <t>L38-PE-02</t>
  </si>
  <si>
    <t>L38-PE-03</t>
  </si>
  <si>
    <t>L38-PE-04</t>
  </si>
  <si>
    <t>L38-PE-05</t>
  </si>
  <si>
    <t>L38-PE-06</t>
  </si>
  <si>
    <t>L38-PE-07</t>
  </si>
  <si>
    <t>L38-PE-08</t>
  </si>
  <si>
    <t>L38-PE-09</t>
  </si>
  <si>
    <t>L38-PE-10</t>
  </si>
  <si>
    <t>L38-PE-11</t>
  </si>
  <si>
    <t>L38-PE-12</t>
  </si>
  <si>
    <t>L38-PE-13</t>
  </si>
  <si>
    <t>L38-PE-15</t>
  </si>
  <si>
    <t>L38-PE-19</t>
  </si>
  <si>
    <t>L38-PE-34</t>
  </si>
  <si>
    <t>L38-PE-35</t>
  </si>
  <si>
    <t>L38-PE-36</t>
  </si>
  <si>
    <t>L4-GRP-DT-19</t>
  </si>
  <si>
    <t>L4-GRP-DT-34</t>
  </si>
  <si>
    <t>L4-GRP-DT-35</t>
  </si>
  <si>
    <t>L4-GRP-DT-36</t>
  </si>
  <si>
    <t>L40-PE-01</t>
  </si>
  <si>
    <t>L40-PE-02</t>
  </si>
  <si>
    <t>L40-PE-03</t>
  </si>
  <si>
    <t>L40-PE-04</t>
  </si>
  <si>
    <t>L40-PE-05</t>
  </si>
  <si>
    <t>L40-PE-06</t>
  </si>
  <si>
    <t>L40-PE-07</t>
  </si>
  <si>
    <t>L40-PE-08</t>
  </si>
  <si>
    <t>L40-PE-09</t>
  </si>
  <si>
    <t>L40-PE-10</t>
  </si>
  <si>
    <t>L40-PE-11</t>
  </si>
  <si>
    <t>L40-PE-12</t>
  </si>
  <si>
    <t>L40-PE-13</t>
  </si>
  <si>
    <t>L40-PE-15</t>
  </si>
  <si>
    <t>L40-PE-19</t>
  </si>
  <si>
    <t>L40-PE-34</t>
  </si>
  <si>
    <t>L40-PE-35</t>
  </si>
  <si>
    <t>L40-PE-36</t>
  </si>
  <si>
    <t>L42-PE-01</t>
  </si>
  <si>
    <t>L42-PE-02</t>
  </si>
  <si>
    <t>L42-PE-03</t>
  </si>
  <si>
    <t>L42-PE-04</t>
  </si>
  <si>
    <t>L42-PE-05</t>
  </si>
  <si>
    <t>L42-PE-06</t>
  </si>
  <si>
    <t>L42-PE-07</t>
  </si>
  <si>
    <t>L42-PE-08</t>
  </si>
  <si>
    <t>L42-PE-09</t>
  </si>
  <si>
    <t>L42-PE-10</t>
  </si>
  <si>
    <t>L42-PE-11</t>
  </si>
  <si>
    <t>L42-PE-12</t>
  </si>
  <si>
    <t>L42-PE-13</t>
  </si>
  <si>
    <t>L42-PE-15</t>
  </si>
  <si>
    <t>L42-PE-19</t>
  </si>
  <si>
    <t>L42-PE-34</t>
  </si>
  <si>
    <t>L42-PE-35</t>
  </si>
  <si>
    <t>L42-PE-36</t>
  </si>
  <si>
    <t>L44-PE-01</t>
  </si>
  <si>
    <t>L44-PE-02</t>
  </si>
  <si>
    <t>L44-PE-03</t>
  </si>
  <si>
    <t>L44-PE-04</t>
  </si>
  <si>
    <t>L44-PE-05</t>
  </si>
  <si>
    <t>L44-PE-06</t>
  </si>
  <si>
    <t>L44-PE-07</t>
  </si>
  <si>
    <t>L44-PE-08</t>
  </si>
  <si>
    <t>L44-PE-09</t>
  </si>
  <si>
    <t>L44-PE-10</t>
  </si>
  <si>
    <t>L44-PE-11</t>
  </si>
  <si>
    <t>L44-PE-12</t>
  </si>
  <si>
    <t>L44-PE-13</t>
  </si>
  <si>
    <t>L44-PE-15</t>
  </si>
  <si>
    <t>L44-PE-19</t>
  </si>
  <si>
    <t>L44-PE-34</t>
  </si>
  <si>
    <t>L44-PE-35</t>
  </si>
  <si>
    <t>L44-PE-36</t>
  </si>
  <si>
    <t>L48-PE-01</t>
  </si>
  <si>
    <t>L48-PE-02</t>
  </si>
  <si>
    <t>L48-PE-03</t>
  </si>
  <si>
    <t>L48-PE-04</t>
  </si>
  <si>
    <t>L48-PE-05</t>
  </si>
  <si>
    <t>L48-PE-06</t>
  </si>
  <si>
    <t>L48-PE-07</t>
  </si>
  <si>
    <t>L48-PE-08</t>
  </si>
  <si>
    <t>L48-PE-09</t>
  </si>
  <si>
    <t>L48-PE-10</t>
  </si>
  <si>
    <t>L48-PE-11</t>
  </si>
  <si>
    <t>L48-PE-12</t>
  </si>
  <si>
    <t>L48-PE-13</t>
  </si>
  <si>
    <t>L48-PE-15</t>
  </si>
  <si>
    <t>L48-PE-19</t>
  </si>
  <si>
    <t>L48-PE-34</t>
  </si>
  <si>
    <t>L48-PE-35</t>
  </si>
  <si>
    <t>L48-PE-36</t>
  </si>
  <si>
    <t>L5-GRP-DT-19</t>
  </si>
  <si>
    <t>L5-GRP-DT-34</t>
  </si>
  <si>
    <t>L5-GRP-DT-35</t>
  </si>
  <si>
    <t>L5-GRP-DT-36</t>
  </si>
  <si>
    <t>L50-PE-01</t>
  </si>
  <si>
    <t>L50-PE-02</t>
  </si>
  <si>
    <t>L50-PE-03</t>
  </si>
  <si>
    <t>L50-PE-04</t>
  </si>
  <si>
    <t>L50-PE-05</t>
  </si>
  <si>
    <t>L50-PE-06</t>
  </si>
  <si>
    <t>L50-PE-07</t>
  </si>
  <si>
    <t>L50-PE-08</t>
  </si>
  <si>
    <t>L50-PE-09</t>
  </si>
  <si>
    <t>L50-PE-10</t>
  </si>
  <si>
    <t>L50-PE-11</t>
  </si>
  <si>
    <t>L50-PE-12</t>
  </si>
  <si>
    <t>L50-PE-13</t>
  </si>
  <si>
    <t>L50-PE-15</t>
  </si>
  <si>
    <t>L50-PE-19</t>
  </si>
  <si>
    <t>L50-PE-34</t>
  </si>
  <si>
    <t>L50-PE-35</t>
  </si>
  <si>
    <t>L50-PE-36</t>
  </si>
  <si>
    <t>L52-PE-01</t>
  </si>
  <si>
    <t>L52-PE-02</t>
  </si>
  <si>
    <t>L52-PE-03</t>
  </si>
  <si>
    <t>L52-PE-04</t>
  </si>
  <si>
    <t>L52-PE-05</t>
  </si>
  <si>
    <t>L52-PE-06</t>
  </si>
  <si>
    <t>L52-PE-07</t>
  </si>
  <si>
    <t>L52-PE-08</t>
  </si>
  <si>
    <t>L52-PE-09</t>
  </si>
  <si>
    <t>L52-PE-10</t>
  </si>
  <si>
    <t>L52-PE-11</t>
  </si>
  <si>
    <t>L52-PE-12</t>
  </si>
  <si>
    <t>L52-PE-13</t>
  </si>
  <si>
    <t>L52-PE-15</t>
  </si>
  <si>
    <t>L52-PE-19</t>
  </si>
  <si>
    <t>L52-PE-34</t>
  </si>
  <si>
    <t>L52-PE-35</t>
  </si>
  <si>
    <t>L52-PE-36</t>
  </si>
  <si>
    <t>L6-GRP-DT-19</t>
  </si>
  <si>
    <t>L6-GRP-DT-34</t>
  </si>
  <si>
    <t>L6-GRP-DT-35</t>
  </si>
  <si>
    <t>L6-GRP-DT-36</t>
  </si>
  <si>
    <t>L7-GRP-DT-19</t>
  </si>
  <si>
    <t>L7-GRP-DT-34</t>
  </si>
  <si>
    <t>L7-GRP-DT-35</t>
  </si>
  <si>
    <t>L7-GRP-DT-36</t>
  </si>
  <si>
    <t>L8-GRP-DT-19</t>
  </si>
  <si>
    <t>L8-GRP-DT-34</t>
  </si>
  <si>
    <t>L8-GRP-DT-35</t>
  </si>
  <si>
    <t>L8-GRP-DT-36</t>
  </si>
  <si>
    <t>L9-GRP-DT-19</t>
  </si>
  <si>
    <t>L9-GRP-DT-34</t>
  </si>
  <si>
    <t>L9-GRP-DT-35</t>
  </si>
  <si>
    <t>L9-GRP-DT-36</t>
  </si>
  <si>
    <t>DCF-PE-19</t>
  </si>
  <si>
    <t>DCF-PE-34</t>
  </si>
  <si>
    <t>DCF-PE-35</t>
  </si>
  <si>
    <t>DCF-PE-36</t>
  </si>
  <si>
    <t>DCJ-PE-19</t>
  </si>
  <si>
    <t>DCJ-PE-34</t>
  </si>
  <si>
    <t>DCJ-PE-35</t>
  </si>
  <si>
    <t>DCJ-PE-36</t>
  </si>
  <si>
    <t>REDUCTOR-100PU-07</t>
  </si>
  <si>
    <t>REDUCTOR-30PU-07</t>
  </si>
  <si>
    <t>D:AD</t>
  </si>
  <si>
    <t>D9:AD9</t>
  </si>
  <si>
    <t>pcs. in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</si>
</sst>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_ ;\-#,##0.00\ "/>
    <numFmt numFmtId="166" formatCode="_-[$€-2]\ * #,##0.00_-;\-[$€-2]\ * #,##0.00_-;_-[$€-2]\ * &quot;-&quot;??_-;_-@_-"/>
    <numFmt numFmtId="167" formatCode="#,##0_ ;\-#,##0\ "/>
    <numFmt numFmtId="168" formatCode="_-* #,##0.00\ [$€-424]_-;\-* #,##0.00\ [$€-424]_-;_-* &quot;-&quot;??\ [$€-424]_-;_-@_-"/>
    <numFmt numFmtId="169" formatCode="0.0"/>
    <numFmt numFmtId="170" formatCode="#,##0.00\ &quot;€&quot;"/>
  </numFmts>
  <fonts count="105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3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 Light"/>
      <family val="2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  <font>
      <sz val="22"/>
      <color theme="1"/>
      <name val="Calibri (Body)_x0000_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9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4"/>
      <color theme="0" tint="-4.9989318521683403E-2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24"/>
      <name val="Calibri"/>
      <family val="2"/>
      <scheme val="minor"/>
    </font>
    <font>
      <b/>
      <sz val="2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2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sz val="11"/>
      <color rgb="FF57BC2E"/>
      <name val="Calibri"/>
      <family val="2"/>
      <scheme val="minor"/>
    </font>
    <font>
      <sz val="18"/>
      <color theme="1"/>
      <name val="Calibri"/>
      <family val="2"/>
    </font>
    <font>
      <sz val="18"/>
      <color theme="1"/>
      <name val="Calibri (Body)_x0000_"/>
    </font>
    <font>
      <b/>
      <sz val="28"/>
      <color theme="1"/>
      <name val="Calibri"/>
      <family val="2"/>
      <scheme val="minor"/>
    </font>
    <font>
      <b/>
      <sz val="24"/>
      <color rgb="FF000000"/>
      <name val="Calibri"/>
      <family val="2"/>
      <scheme val="minor"/>
    </font>
    <font>
      <sz val="11"/>
      <color theme="1"/>
      <name val="AR Techni"/>
      <charset val="238"/>
    </font>
    <font>
      <sz val="10"/>
      <color theme="9" tint="-0.249977111117893"/>
      <name val="Calibri"/>
      <family val="2"/>
      <scheme val="minor"/>
    </font>
    <font>
      <sz val="12"/>
      <color theme="0" tint="-0.14999847407452621"/>
      <name val="Calibri"/>
      <family val="2"/>
      <scheme val="minor"/>
    </font>
    <font>
      <sz val="18"/>
      <color theme="1"/>
      <name val="Calibri"/>
      <family val="2"/>
      <charset val="238"/>
      <scheme val="minor"/>
    </font>
    <font>
      <b/>
      <i/>
      <sz val="18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0" tint="-4.9989318521683403E-2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</fonts>
  <fills count="7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CBD9"/>
        <bgColor indexed="64"/>
      </patternFill>
    </fill>
    <fill>
      <patternFill patternType="solid">
        <fgColor rgb="FFC21AA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26E0E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F7457"/>
        <bgColor indexed="64"/>
      </patternFill>
    </fill>
    <fill>
      <patternFill patternType="solid">
        <fgColor rgb="FFDB4531"/>
        <bgColor indexed="64"/>
      </patternFill>
    </fill>
    <fill>
      <patternFill patternType="solid">
        <fgColor rgb="FFF6E726"/>
        <bgColor indexed="64"/>
      </patternFill>
    </fill>
    <fill>
      <patternFill patternType="solid">
        <fgColor rgb="FF0887DE"/>
        <bgColor indexed="64"/>
      </patternFill>
    </fill>
    <fill>
      <patternFill patternType="solid">
        <fgColor rgb="FF57BC2E"/>
        <bgColor indexed="64"/>
      </patternFill>
    </fill>
    <fill>
      <patternFill patternType="solid">
        <fgColor rgb="FFFF61B4"/>
        <bgColor indexed="64"/>
      </patternFill>
    </fill>
    <fill>
      <patternFill patternType="solid">
        <fgColor rgb="FF825A3B"/>
        <bgColor indexed="64"/>
      </patternFill>
    </fill>
    <fill>
      <patternFill patternType="solid">
        <fgColor rgb="FFF99A1C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F5"/>
        <bgColor indexed="64"/>
      </patternFill>
    </fill>
    <fill>
      <patternFill patternType="solid">
        <fgColor rgb="FFFF8E00"/>
        <bgColor indexed="64"/>
      </patternFill>
    </fill>
    <fill>
      <patternFill patternType="solid">
        <fgColor rgb="FFE4FF00"/>
        <bgColor indexed="64"/>
      </patternFill>
    </fill>
    <fill>
      <patternFill patternType="solid">
        <fgColor rgb="FFC5FF00"/>
        <bgColor indexed="64"/>
      </patternFill>
    </fill>
  </fills>
  <borders count="5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medium">
        <color auto="1"/>
      </left>
      <right/>
      <top style="thin">
        <color theme="1"/>
      </top>
      <bottom style="thin">
        <color theme="1"/>
      </bottom>
      <diagonal/>
    </border>
  </borders>
  <cellStyleXfs count="54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68" fontId="9" fillId="0" borderId="0"/>
    <xf numFmtId="16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2" fillId="0" borderId="12" applyNumberFormat="0" applyFill="0" applyAlignment="0" applyProtection="0"/>
    <xf numFmtId="0" fontId="22" fillId="0" borderId="0" applyNumberFormat="0" applyFill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26" fillId="11" borderId="13" applyNumberFormat="0" applyAlignment="0" applyProtection="0"/>
    <xf numFmtId="0" fontId="27" fillId="12" borderId="14" applyNumberFormat="0" applyAlignment="0" applyProtection="0"/>
    <xf numFmtId="0" fontId="28" fillId="12" borderId="13" applyNumberFormat="0" applyAlignment="0" applyProtection="0"/>
    <xf numFmtId="0" fontId="29" fillId="0" borderId="15" applyNumberFormat="0" applyFill="0" applyAlignment="0" applyProtection="0"/>
    <xf numFmtId="0" fontId="30" fillId="13" borderId="16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34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34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34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34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34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34" fillId="35" borderId="0" applyNumberFormat="0" applyBorder="0" applyAlignment="0" applyProtection="0"/>
    <xf numFmtId="0" fontId="7" fillId="36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0" borderId="0"/>
    <xf numFmtId="0" fontId="7" fillId="14" borderId="17" applyNumberFormat="0" applyFont="0" applyAlignment="0" applyProtection="0"/>
    <xf numFmtId="168" fontId="8" fillId="0" borderId="0"/>
    <xf numFmtId="0" fontId="8" fillId="0" borderId="0"/>
  </cellStyleXfs>
  <cellXfs count="1112">
    <xf numFmtId="0" fontId="0" fillId="0" borderId="0" xfId="0"/>
    <xf numFmtId="0" fontId="13" fillId="0" borderId="2" xfId="317" applyNumberFormat="1" applyFont="1" applyBorder="1" applyAlignment="1">
      <alignment horizontal="center" vertical="center"/>
    </xf>
    <xf numFmtId="1" fontId="15" fillId="0" borderId="2" xfId="317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/>
    <xf numFmtId="0" fontId="13" fillId="0" borderId="1" xfId="0" applyFont="1" applyBorder="1" applyAlignment="1">
      <alignment horizontal="center" vertical="center"/>
    </xf>
    <xf numFmtId="1" fontId="13" fillId="0" borderId="5" xfId="0" applyNumberFormat="1" applyFont="1" applyBorder="1" applyAlignment="1">
      <alignment horizontal="center" vertical="center"/>
    </xf>
    <xf numFmtId="0" fontId="14" fillId="0" borderId="0" xfId="0" applyFont="1"/>
    <xf numFmtId="0" fontId="15" fillId="0" borderId="2" xfId="317" applyNumberFormat="1" applyFont="1" applyBorder="1" applyAlignment="1">
      <alignment horizontal="center" vertical="center"/>
    </xf>
    <xf numFmtId="0" fontId="8" fillId="0" borderId="0" xfId="317" applyNumberFormat="1" applyFont="1" applyAlignment="1">
      <alignment horizontal="center" vertical="center"/>
    </xf>
    <xf numFmtId="0" fontId="18" fillId="0" borderId="2" xfId="317" applyNumberFormat="1" applyFont="1" applyBorder="1" applyAlignment="1">
      <alignment horizontal="center" vertical="center"/>
    </xf>
    <xf numFmtId="1" fontId="18" fillId="0" borderId="0" xfId="317" applyNumberFormat="1" applyFont="1" applyAlignment="1">
      <alignment horizontal="right" vertical="center"/>
    </xf>
    <xf numFmtId="1" fontId="15" fillId="0" borderId="21" xfId="317" applyNumberFormat="1" applyFont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right"/>
    </xf>
    <xf numFmtId="1" fontId="13" fillId="0" borderId="0" xfId="317" applyNumberFormat="1" applyFont="1" applyAlignment="1">
      <alignment horizontal="center" vertical="center"/>
    </xf>
    <xf numFmtId="1" fontId="8" fillId="0" borderId="0" xfId="317" applyNumberFormat="1" applyFont="1" applyAlignment="1">
      <alignment horizontal="center" vertical="center"/>
    </xf>
    <xf numFmtId="1" fontId="8" fillId="0" borderId="0" xfId="317" applyNumberFormat="1" applyFont="1" applyAlignment="1">
      <alignment vertical="center"/>
    </xf>
    <xf numFmtId="1" fontId="8" fillId="0" borderId="2" xfId="317" applyNumberFormat="1" applyFont="1" applyBorder="1" applyAlignment="1">
      <alignment horizontal="center" vertical="center"/>
    </xf>
    <xf numFmtId="1" fontId="8" fillId="0" borderId="0" xfId="317" applyNumberFormat="1" applyFont="1" applyAlignment="1">
      <alignment horizontal="right" vertical="center"/>
    </xf>
    <xf numFmtId="1" fontId="8" fillId="0" borderId="21" xfId="317" applyNumberFormat="1" applyFont="1" applyBorder="1" applyAlignment="1">
      <alignment horizontal="center" vertical="center"/>
    </xf>
    <xf numFmtId="0" fontId="35" fillId="0" borderId="0" xfId="317" applyNumberFormat="1" applyFont="1" applyAlignment="1">
      <alignment horizontal="center" vertical="center"/>
    </xf>
    <xf numFmtId="0" fontId="38" fillId="0" borderId="0" xfId="317" applyNumberFormat="1" applyFont="1" applyAlignment="1">
      <alignment horizontal="left" vertical="center"/>
    </xf>
    <xf numFmtId="0" fontId="41" fillId="0" borderId="0" xfId="317" applyNumberFormat="1" applyFont="1" applyAlignment="1">
      <alignment horizontal="left"/>
    </xf>
    <xf numFmtId="167" fontId="8" fillId="0" borderId="0" xfId="317" applyNumberFormat="1" applyFont="1" applyAlignment="1">
      <alignment horizontal="center" vertical="center"/>
    </xf>
    <xf numFmtId="0" fontId="3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3" fillId="0" borderId="0" xfId="0" applyFont="1" applyAlignment="1">
      <alignment horizontal="right" vertical="center"/>
    </xf>
    <xf numFmtId="0" fontId="4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44" fillId="0" borderId="0" xfId="0" applyFont="1" applyAlignment="1">
      <alignment horizontal="center" wrapText="1"/>
    </xf>
    <xf numFmtId="0" fontId="17" fillId="0" borderId="29" xfId="317" applyNumberFormat="1" applyFont="1" applyBorder="1" applyAlignment="1">
      <alignment horizontal="center" vertical="center" wrapText="1"/>
    </xf>
    <xf numFmtId="0" fontId="18" fillId="0" borderId="29" xfId="317" applyNumberFormat="1" applyFont="1" applyBorder="1" applyAlignment="1">
      <alignment horizontal="center" vertical="center"/>
    </xf>
    <xf numFmtId="0" fontId="13" fillId="0" borderId="29" xfId="317" applyNumberFormat="1" applyFont="1" applyBorder="1" applyAlignment="1">
      <alignment horizontal="center" vertical="center"/>
    </xf>
    <xf numFmtId="0" fontId="13" fillId="0" borderId="30" xfId="317" applyNumberFormat="1" applyFont="1" applyBorder="1" applyAlignment="1">
      <alignment horizontal="center" vertical="center"/>
    </xf>
    <xf numFmtId="0" fontId="45" fillId="0" borderId="0" xfId="317" applyNumberFormat="1" applyFont="1" applyAlignment="1">
      <alignment horizontal="left" vertical="center"/>
    </xf>
    <xf numFmtId="0" fontId="45" fillId="0" borderId="29" xfId="317" applyNumberFormat="1" applyFont="1" applyBorder="1" applyAlignment="1">
      <alignment horizontal="left" vertical="center"/>
    </xf>
    <xf numFmtId="0" fontId="46" fillId="0" borderId="29" xfId="317" applyNumberFormat="1" applyFont="1" applyBorder="1" applyAlignment="1">
      <alignment horizontal="left" vertical="center"/>
    </xf>
    <xf numFmtId="0" fontId="39" fillId="0" borderId="0" xfId="0" applyFont="1"/>
    <xf numFmtId="0" fontId="39" fillId="0" borderId="0" xfId="0" applyFont="1" applyAlignment="1">
      <alignment horizontal="center" vertical="center"/>
    </xf>
    <xf numFmtId="0" fontId="8" fillId="0" borderId="0" xfId="0" applyFont="1"/>
    <xf numFmtId="0" fontId="49" fillId="0" borderId="0" xfId="0" applyFont="1" applyAlignment="1">
      <alignment horizontal="right"/>
    </xf>
    <xf numFmtId="0" fontId="8" fillId="0" borderId="4" xfId="0" applyFont="1" applyBorder="1" applyAlignment="1">
      <alignment horizontal="right"/>
    </xf>
    <xf numFmtId="0" fontId="8" fillId="0" borderId="4" xfId="317" applyNumberFormat="1" applyFont="1" applyBorder="1" applyAlignment="1">
      <alignment horizontal="center" vertical="center"/>
    </xf>
    <xf numFmtId="0" fontId="50" fillId="0" borderId="4" xfId="0" applyFont="1" applyBorder="1"/>
    <xf numFmtId="0" fontId="8" fillId="0" borderId="6" xfId="0" applyFont="1" applyBorder="1"/>
    <xf numFmtId="0" fontId="8" fillId="0" borderId="6" xfId="317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52" fillId="0" borderId="8" xfId="0" applyFont="1" applyBorder="1" applyAlignment="1">
      <alignment horizontal="center"/>
    </xf>
    <xf numFmtId="0" fontId="52" fillId="0" borderId="9" xfId="0" applyFont="1" applyBorder="1" applyAlignment="1">
      <alignment horizontal="center"/>
    </xf>
    <xf numFmtId="0" fontId="52" fillId="0" borderId="7" xfId="0" applyFont="1" applyBorder="1" applyAlignment="1">
      <alignment horizontal="center"/>
    </xf>
    <xf numFmtId="0" fontId="0" fillId="0" borderId="24" xfId="0" applyBorder="1"/>
    <xf numFmtId="0" fontId="0" fillId="0" borderId="26" xfId="0" applyBorder="1"/>
    <xf numFmtId="0" fontId="0" fillId="0" borderId="0" xfId="0" applyAlignment="1">
      <alignment vertical="center"/>
    </xf>
    <xf numFmtId="0" fontId="44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  <xf numFmtId="0" fontId="18" fillId="0" borderId="0" xfId="317" applyNumberFormat="1" applyFont="1" applyAlignment="1">
      <alignment horizontal="center" vertical="center"/>
    </xf>
    <xf numFmtId="0" fontId="13" fillId="0" borderId="0" xfId="317" applyNumberFormat="1" applyFont="1" applyAlignment="1">
      <alignment horizontal="center" vertical="center"/>
    </xf>
    <xf numFmtId="2" fontId="8" fillId="0" borderId="0" xfId="317" applyNumberFormat="1" applyFont="1" applyAlignment="1">
      <alignment horizontal="center" vertical="center"/>
    </xf>
    <xf numFmtId="0" fontId="36" fillId="0" borderId="2" xfId="317" applyNumberFormat="1" applyFont="1" applyBorder="1" applyAlignment="1">
      <alignment horizontal="center" vertical="center" wrapText="1"/>
    </xf>
    <xf numFmtId="1" fontId="37" fillId="0" borderId="2" xfId="317" applyNumberFormat="1" applyFont="1" applyBorder="1" applyAlignment="1">
      <alignment horizontal="center" vertical="center" wrapText="1"/>
    </xf>
    <xf numFmtId="1" fontId="46" fillId="0" borderId="2" xfId="317" applyNumberFormat="1" applyFont="1" applyBorder="1" applyAlignment="1">
      <alignment horizontal="center" vertical="center" wrapText="1"/>
    </xf>
    <xf numFmtId="0" fontId="47" fillId="0" borderId="0" xfId="317" applyNumberFormat="1" applyFont="1" applyAlignment="1">
      <alignment horizontal="center" vertical="center" wrapText="1"/>
    </xf>
    <xf numFmtId="0" fontId="17" fillId="0" borderId="0" xfId="317" applyNumberFormat="1" applyFont="1" applyAlignment="1">
      <alignment horizontal="center" vertical="center"/>
    </xf>
    <xf numFmtId="1" fontId="55" fillId="0" borderId="2" xfId="317" applyNumberFormat="1" applyFont="1" applyBorder="1" applyAlignment="1">
      <alignment horizontal="center" vertical="center"/>
    </xf>
    <xf numFmtId="1" fontId="46" fillId="0" borderId="2" xfId="317" applyNumberFormat="1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541" applyNumberFormat="1" applyFont="1" applyAlignment="1">
      <alignment horizontal="left" vertical="center"/>
    </xf>
    <xf numFmtId="0" fontId="0" fillId="0" borderId="0" xfId="541" applyNumberFormat="1" applyFont="1" applyAlignment="1">
      <alignment horizontal="center" vertical="center"/>
    </xf>
    <xf numFmtId="0" fontId="52" fillId="0" borderId="8" xfId="0" applyFont="1" applyBorder="1"/>
    <xf numFmtId="0" fontId="52" fillId="0" borderId="0" xfId="0" applyFont="1"/>
    <xf numFmtId="0" fontId="0" fillId="0" borderId="8" xfId="0" applyBorder="1"/>
    <xf numFmtId="0" fontId="52" fillId="0" borderId="9" xfId="0" applyFont="1" applyBorder="1"/>
    <xf numFmtId="0" fontId="0" fillId="0" borderId="9" xfId="0" applyBorder="1"/>
    <xf numFmtId="0" fontId="52" fillId="0" borderId="0" xfId="0" applyFont="1" applyAlignment="1">
      <alignment horizontal="center"/>
    </xf>
    <xf numFmtId="0" fontId="0" fillId="0" borderId="7" xfId="0" applyBorder="1"/>
    <xf numFmtId="0" fontId="8" fillId="0" borderId="22" xfId="542" applyBorder="1"/>
    <xf numFmtId="0" fontId="8" fillId="0" borderId="23" xfId="542" applyBorder="1"/>
    <xf numFmtId="0" fontId="8" fillId="0" borderId="23" xfId="542" applyBorder="1" applyAlignment="1">
      <alignment horizontal="left" vertical="center"/>
    </xf>
    <xf numFmtId="0" fontId="8" fillId="0" borderId="24" xfId="542" applyBorder="1" applyAlignment="1">
      <alignment horizontal="center"/>
    </xf>
    <xf numFmtId="0" fontId="44" fillId="0" borderId="2" xfId="542" applyFont="1" applyBorder="1" applyAlignment="1">
      <alignment horizontal="center" vertical="center" wrapText="1"/>
    </xf>
    <xf numFmtId="0" fontId="8" fillId="0" borderId="19" xfId="542" applyBorder="1"/>
    <xf numFmtId="0" fontId="44" fillId="0" borderId="0" xfId="542" applyFont="1" applyAlignment="1">
      <alignment horizontal="center" wrapText="1"/>
    </xf>
    <xf numFmtId="0" fontId="44" fillId="0" borderId="0" xfId="542" applyFont="1" applyAlignment="1">
      <alignment horizontal="left" vertical="center" wrapText="1"/>
    </xf>
    <xf numFmtId="0" fontId="44" fillId="0" borderId="2" xfId="542" applyFont="1" applyBorder="1" applyAlignment="1">
      <alignment horizontal="center" wrapText="1"/>
    </xf>
    <xf numFmtId="0" fontId="44" fillId="0" borderId="25" xfId="542" applyFont="1" applyBorder="1" applyAlignment="1">
      <alignment horizontal="center" wrapText="1"/>
    </xf>
    <xf numFmtId="0" fontId="44" fillId="0" borderId="4" xfId="542" applyFont="1" applyBorder="1" applyAlignment="1">
      <alignment horizontal="center" wrapText="1"/>
    </xf>
    <xf numFmtId="0" fontId="44" fillId="0" borderId="4" xfId="542" applyFont="1" applyBorder="1" applyAlignment="1">
      <alignment horizontal="left" vertical="center" wrapText="1"/>
    </xf>
    <xf numFmtId="0" fontId="44" fillId="0" borderId="26" xfId="542" applyFont="1" applyBorder="1" applyAlignment="1">
      <alignment horizontal="center" wrapText="1"/>
    </xf>
    <xf numFmtId="0" fontId="13" fillId="0" borderId="27" xfId="317" applyNumberFormat="1" applyFont="1" applyBorder="1" applyAlignment="1">
      <alignment horizontal="center" vertical="center"/>
    </xf>
    <xf numFmtId="0" fontId="57" fillId="0" borderId="2" xfId="317" applyNumberFormat="1" applyFont="1" applyBorder="1" applyAlignment="1">
      <alignment horizontal="center" vertical="center" wrapText="1"/>
    </xf>
    <xf numFmtId="0" fontId="13" fillId="0" borderId="2" xfId="317" applyNumberFormat="1" applyFont="1" applyBorder="1" applyAlignment="1">
      <alignment horizontal="center" vertical="center" wrapText="1"/>
    </xf>
    <xf numFmtId="1" fontId="15" fillId="0" borderId="2" xfId="317" applyNumberFormat="1" applyFont="1" applyBorder="1" applyAlignment="1">
      <alignment horizontal="center" vertical="center" wrapText="1"/>
    </xf>
    <xf numFmtId="1" fontId="13" fillId="0" borderId="27" xfId="317" applyNumberFormat="1" applyFont="1" applyBorder="1" applyAlignment="1">
      <alignment horizontal="center" vertical="center"/>
    </xf>
    <xf numFmtId="0" fontId="45" fillId="0" borderId="8" xfId="541" applyNumberFormat="1" applyFont="1" applyBorder="1" applyAlignment="1">
      <alignment horizontal="center" vertical="center" wrapText="1"/>
    </xf>
    <xf numFmtId="0" fontId="33" fillId="0" borderId="2" xfId="317" applyNumberFormat="1" applyFont="1" applyBorder="1" applyAlignment="1">
      <alignment horizontal="center" vertical="center"/>
    </xf>
    <xf numFmtId="0" fontId="55" fillId="0" borderId="2" xfId="317" applyNumberFormat="1" applyFont="1" applyBorder="1" applyAlignment="1">
      <alignment horizontal="center" vertical="center"/>
    </xf>
    <xf numFmtId="2" fontId="18" fillId="0" borderId="2" xfId="317" applyNumberFormat="1" applyFont="1" applyBorder="1" applyAlignment="1">
      <alignment horizontal="center" vertical="center"/>
    </xf>
    <xf numFmtId="1" fontId="42" fillId="0" borderId="0" xfId="317" applyNumberFormat="1" applyFont="1"/>
    <xf numFmtId="1" fontId="0" fillId="0" borderId="0" xfId="317" applyNumberFormat="1" applyFont="1" applyAlignment="1">
      <alignment horizontal="right" vertical="center"/>
    </xf>
    <xf numFmtId="1" fontId="58" fillId="0" borderId="21" xfId="317" applyNumberFormat="1" applyFont="1" applyBorder="1" applyAlignment="1">
      <alignment horizontal="center" vertical="center"/>
    </xf>
    <xf numFmtId="1" fontId="58" fillId="0" borderId="2" xfId="317" applyNumberFormat="1" applyFont="1" applyBorder="1" applyAlignment="1">
      <alignment horizontal="center" vertical="center"/>
    </xf>
    <xf numFmtId="1" fontId="55" fillId="0" borderId="0" xfId="317" applyNumberFormat="1" applyFont="1" applyAlignment="1">
      <alignment horizontal="center" vertical="center"/>
    </xf>
    <xf numFmtId="169" fontId="55" fillId="0" borderId="0" xfId="317" applyNumberFormat="1" applyFont="1" applyAlignment="1">
      <alignment horizontal="center" vertical="center"/>
    </xf>
    <xf numFmtId="0" fontId="37" fillId="0" borderId="31" xfId="317" applyNumberFormat="1" applyFont="1" applyBorder="1" applyAlignment="1">
      <alignment horizontal="center" vertical="center" wrapText="1"/>
    </xf>
    <xf numFmtId="0" fontId="17" fillId="0" borderId="32" xfId="317" applyNumberFormat="1" applyFont="1" applyBorder="1" applyAlignment="1">
      <alignment horizontal="center" vertical="center" wrapText="1"/>
    </xf>
    <xf numFmtId="0" fontId="41" fillId="0" borderId="0" xfId="0" applyFont="1"/>
    <xf numFmtId="0" fontId="41" fillId="3" borderId="0" xfId="0" applyFont="1" applyFill="1"/>
    <xf numFmtId="0" fontId="60" fillId="3" borderId="0" xfId="0" applyFont="1" applyFill="1"/>
    <xf numFmtId="0" fontId="60" fillId="3" borderId="0" xfId="0" applyFont="1" applyFill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59" fillId="4" borderId="0" xfId="0" applyFont="1" applyFill="1"/>
    <xf numFmtId="0" fontId="60" fillId="2" borderId="0" xfId="0" applyFont="1" applyFill="1"/>
    <xf numFmtId="0" fontId="60" fillId="7" borderId="0" xfId="0" applyFont="1" applyFill="1"/>
    <xf numFmtId="0" fontId="60" fillId="5" borderId="0" xfId="0" applyFont="1" applyFill="1"/>
    <xf numFmtId="0" fontId="60" fillId="6" borderId="0" xfId="0" applyFont="1" applyFill="1"/>
    <xf numFmtId="0" fontId="60" fillId="41" borderId="0" xfId="0" applyFont="1" applyFill="1"/>
    <xf numFmtId="0" fontId="60" fillId="7" borderId="0" xfId="0" applyFont="1" applyFill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4" fillId="3" borderId="0" xfId="0" applyFont="1" applyFill="1" applyAlignment="1">
      <alignment horizontal="center" vertical="center"/>
    </xf>
    <xf numFmtId="0" fontId="65" fillId="3" borderId="0" xfId="0" applyFont="1" applyFill="1" applyAlignment="1">
      <alignment horizontal="center" vertical="center"/>
    </xf>
    <xf numFmtId="0" fontId="41" fillId="3" borderId="0" xfId="0" applyFont="1" applyFill="1" applyAlignment="1">
      <alignment horizontal="center" vertical="center"/>
    </xf>
    <xf numFmtId="0" fontId="59" fillId="4" borderId="0" xfId="0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0" fontId="60" fillId="5" borderId="0" xfId="0" applyFont="1" applyFill="1" applyAlignment="1">
      <alignment horizontal="center" vertical="center"/>
    </xf>
    <xf numFmtId="0" fontId="60" fillId="6" borderId="0" xfId="0" applyFont="1" applyFill="1" applyAlignment="1">
      <alignment horizontal="center" vertical="center"/>
    </xf>
    <xf numFmtId="0" fontId="60" fillId="41" borderId="0" xfId="0" applyFont="1" applyFill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41" fillId="3" borderId="0" xfId="0" applyFont="1" applyFill="1" applyAlignment="1">
      <alignment horizontal="center" vertical="center" wrapText="1" shrinkToFit="1"/>
    </xf>
    <xf numFmtId="0" fontId="60" fillId="40" borderId="0" xfId="0" applyFont="1" applyFill="1" applyAlignment="1">
      <alignment horizontal="center" vertical="center"/>
    </xf>
    <xf numFmtId="0" fontId="41" fillId="3" borderId="0" xfId="0" applyFont="1" applyFill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60" fillId="3" borderId="4" xfId="0" applyFont="1" applyFill="1" applyBorder="1" applyAlignment="1">
      <alignment horizontal="center" vertical="center"/>
    </xf>
    <xf numFmtId="0" fontId="60" fillId="2" borderId="4" xfId="0" applyFont="1" applyFill="1" applyBorder="1" applyAlignment="1">
      <alignment horizontal="center" vertical="center"/>
    </xf>
    <xf numFmtId="0" fontId="60" fillId="7" borderId="4" xfId="0" applyFont="1" applyFill="1" applyBorder="1" applyAlignment="1">
      <alignment horizontal="center" vertical="center"/>
    </xf>
    <xf numFmtId="0" fontId="60" fillId="5" borderId="4" xfId="0" applyFont="1" applyFill="1" applyBorder="1" applyAlignment="1">
      <alignment horizontal="center" vertical="center"/>
    </xf>
    <xf numFmtId="0" fontId="60" fillId="6" borderId="4" xfId="0" applyFont="1" applyFill="1" applyBorder="1" applyAlignment="1">
      <alignment horizontal="center" vertical="center"/>
    </xf>
    <xf numFmtId="0" fontId="60" fillId="41" borderId="4" xfId="0" applyFont="1" applyFill="1" applyBorder="1" applyAlignment="1">
      <alignment horizontal="center" vertical="center"/>
    </xf>
    <xf numFmtId="0" fontId="61" fillId="3" borderId="0" xfId="0" applyFont="1" applyFill="1" applyAlignment="1">
      <alignment horizontal="left" vertical="center"/>
    </xf>
    <xf numFmtId="0" fontId="41" fillId="3" borderId="23" xfId="0" applyFont="1" applyFill="1" applyBorder="1" applyAlignment="1">
      <alignment horizontal="center" vertical="center"/>
    </xf>
    <xf numFmtId="0" fontId="63" fillId="4" borderId="0" xfId="0" applyFont="1" applyFill="1" applyAlignment="1">
      <alignment horizontal="center" vertical="center"/>
    </xf>
    <xf numFmtId="0" fontId="64" fillId="2" borderId="0" xfId="0" applyFont="1" applyFill="1" applyAlignment="1">
      <alignment horizontal="center" vertical="center"/>
    </xf>
    <xf numFmtId="0" fontId="64" fillId="7" borderId="0" xfId="0" applyFont="1" applyFill="1" applyAlignment="1">
      <alignment horizontal="center" vertical="center"/>
    </xf>
    <xf numFmtId="0" fontId="64" fillId="5" borderId="0" xfId="0" applyFont="1" applyFill="1" applyAlignment="1">
      <alignment horizontal="center" vertical="center"/>
    </xf>
    <xf numFmtId="0" fontId="64" fillId="6" borderId="0" xfId="0" applyFont="1" applyFill="1" applyAlignment="1">
      <alignment horizontal="center" vertical="center"/>
    </xf>
    <xf numFmtId="0" fontId="64" fillId="41" borderId="0" xfId="0" applyFont="1" applyFill="1" applyAlignment="1">
      <alignment horizontal="center" vertical="center"/>
    </xf>
    <xf numFmtId="0" fontId="60" fillId="3" borderId="23" xfId="0" applyFont="1" applyFill="1" applyBorder="1" applyAlignment="1">
      <alignment horizontal="center" vertical="center"/>
    </xf>
    <xf numFmtId="0" fontId="60" fillId="0" borderId="0" xfId="0" applyFont="1"/>
    <xf numFmtId="1" fontId="8" fillId="0" borderId="8" xfId="317" applyNumberFormat="1" applyFont="1" applyBorder="1" applyAlignment="1">
      <alignment horizontal="center" vertical="center"/>
    </xf>
    <xf numFmtId="0" fontId="41" fillId="0" borderId="0" xfId="0" applyFont="1" applyAlignment="1">
      <alignment horizontal="center" vertical="center" wrapText="1" shrinkToFit="1"/>
    </xf>
    <xf numFmtId="0" fontId="53" fillId="0" borderId="0" xfId="542" applyFont="1" applyAlignment="1">
      <alignment horizontal="center" vertical="center" wrapText="1"/>
    </xf>
    <xf numFmtId="0" fontId="59" fillId="4" borderId="23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6" fillId="0" borderId="0" xfId="0" applyFont="1" applyAlignment="1">
      <alignment horizontal="left"/>
    </xf>
    <xf numFmtId="0" fontId="0" fillId="0" borderId="23" xfId="0" applyBorder="1"/>
    <xf numFmtId="0" fontId="18" fillId="0" borderId="33" xfId="317" applyNumberFormat="1" applyFont="1" applyBorder="1" applyAlignment="1">
      <alignment horizontal="center" vertical="center"/>
    </xf>
    <xf numFmtId="0" fontId="45" fillId="0" borderId="34" xfId="317" applyNumberFormat="1" applyFont="1" applyBorder="1" applyAlignment="1">
      <alignment horizontal="left" vertical="center"/>
    </xf>
    <xf numFmtId="0" fontId="41" fillId="44" borderId="0" xfId="0" applyFont="1" applyFill="1" applyAlignment="1">
      <alignment horizontal="center" vertical="center"/>
    </xf>
    <xf numFmtId="0" fontId="60" fillId="44" borderId="0" xfId="0" applyFont="1" applyFill="1" applyAlignment="1">
      <alignment horizontal="center" vertical="center"/>
    </xf>
    <xf numFmtId="0" fontId="41" fillId="44" borderId="0" xfId="0" applyFont="1" applyFill="1" applyAlignment="1">
      <alignment horizontal="center" vertical="center" wrapText="1" shrinkToFit="1"/>
    </xf>
    <xf numFmtId="0" fontId="41" fillId="44" borderId="0" xfId="0" applyFont="1" applyFill="1" applyAlignment="1">
      <alignment horizontal="center" vertical="center" wrapText="1"/>
    </xf>
    <xf numFmtId="0" fontId="41" fillId="44" borderId="4" xfId="0" applyFont="1" applyFill="1" applyBorder="1" applyAlignment="1">
      <alignment horizontal="center" vertical="center"/>
    </xf>
    <xf numFmtId="0" fontId="41" fillId="44" borderId="4" xfId="0" applyFont="1" applyFill="1" applyBorder="1" applyAlignment="1">
      <alignment horizontal="center" vertical="center" wrapText="1" shrinkToFit="1"/>
    </xf>
    <xf numFmtId="0" fontId="41" fillId="47" borderId="0" xfId="0" applyFont="1" applyFill="1" applyAlignment="1">
      <alignment horizontal="center" vertical="center"/>
    </xf>
    <xf numFmtId="0" fontId="60" fillId="48" borderId="0" xfId="0" applyFont="1" applyFill="1" applyAlignment="1">
      <alignment horizontal="center" vertical="center"/>
    </xf>
    <xf numFmtId="0" fontId="64" fillId="48" borderId="0" xfId="0" applyFont="1" applyFill="1" applyAlignment="1">
      <alignment horizontal="center" vertical="center"/>
    </xf>
    <xf numFmtId="0" fontId="60" fillId="48" borderId="6" xfId="0" applyFont="1" applyFill="1" applyBorder="1" applyAlignment="1">
      <alignment horizontal="center" vertical="center" wrapText="1"/>
    </xf>
    <xf numFmtId="0" fontId="60" fillId="48" borderId="4" xfId="0" applyFont="1" applyFill="1" applyBorder="1" applyAlignment="1">
      <alignment horizontal="center" vertical="center"/>
    </xf>
    <xf numFmtId="0" fontId="41" fillId="48" borderId="0" xfId="0" applyFont="1" applyFill="1" applyAlignment="1">
      <alignment horizontal="center" vertical="center"/>
    </xf>
    <xf numFmtId="0" fontId="60" fillId="48" borderId="0" xfId="0" applyFont="1" applyFill="1"/>
    <xf numFmtId="0" fontId="60" fillId="47" borderId="0" xfId="0" applyFont="1" applyFill="1"/>
    <xf numFmtId="0" fontId="64" fillId="47" borderId="0" xfId="0" applyFont="1" applyFill="1" applyAlignment="1">
      <alignment horizontal="center" vertical="center"/>
    </xf>
    <xf numFmtId="0" fontId="60" fillId="47" borderId="6" xfId="0" applyFont="1" applyFill="1" applyBorder="1" applyAlignment="1">
      <alignment horizontal="center" vertical="center"/>
    </xf>
    <xf numFmtId="0" fontId="60" fillId="47" borderId="0" xfId="0" applyFont="1" applyFill="1" applyAlignment="1">
      <alignment horizontal="center" vertical="center"/>
    </xf>
    <xf numFmtId="0" fontId="60" fillId="47" borderId="4" xfId="0" applyFont="1" applyFill="1" applyBorder="1" applyAlignment="1">
      <alignment horizontal="center" vertical="center"/>
    </xf>
    <xf numFmtId="0" fontId="67" fillId="3" borderId="0" xfId="0" applyFont="1" applyFill="1" applyAlignment="1">
      <alignment horizontal="left" vertical="center"/>
    </xf>
    <xf numFmtId="1" fontId="8" fillId="0" borderId="4" xfId="317" applyNumberFormat="1" applyFont="1" applyBorder="1" applyAlignment="1">
      <alignment horizontal="center" vertical="center"/>
    </xf>
    <xf numFmtId="0" fontId="64" fillId="3" borderId="6" xfId="0" applyFont="1" applyFill="1" applyBorder="1" applyAlignment="1">
      <alignment horizontal="center" vertical="center"/>
    </xf>
    <xf numFmtId="0" fontId="62" fillId="0" borderId="6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 wrapText="1"/>
    </xf>
    <xf numFmtId="0" fontId="62" fillId="0" borderId="6" xfId="0" applyFont="1" applyBorder="1" applyAlignment="1">
      <alignment horizontal="center" vertical="center" wrapText="1"/>
    </xf>
    <xf numFmtId="0" fontId="68" fillId="0" borderId="22" xfId="0" applyFont="1" applyBorder="1" applyAlignment="1">
      <alignment horizontal="center" vertical="center" textRotation="90"/>
    </xf>
    <xf numFmtId="0" fontId="68" fillId="0" borderId="19" xfId="0" applyFont="1" applyBorder="1" applyAlignment="1">
      <alignment horizontal="center" vertical="center" textRotation="90"/>
    </xf>
    <xf numFmtId="1" fontId="8" fillId="0" borderId="0" xfId="317" applyNumberFormat="1" applyFont="1" applyAlignment="1">
      <alignment horizontal="left" vertical="center"/>
    </xf>
    <xf numFmtId="0" fontId="62" fillId="0" borderId="0" xfId="0" applyFont="1"/>
    <xf numFmtId="0" fontId="0" fillId="0" borderId="0" xfId="0" applyAlignment="1">
      <alignment textRotation="90"/>
    </xf>
    <xf numFmtId="0" fontId="58" fillId="0" borderId="0" xfId="0" applyFont="1"/>
    <xf numFmtId="0" fontId="61" fillId="0" borderId="0" xfId="0" applyFont="1" applyAlignment="1">
      <alignment horizontal="center" vertical="center" textRotation="90"/>
    </xf>
    <xf numFmtId="0" fontId="69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13" fillId="44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0" fillId="46" borderId="6" xfId="0" applyFont="1" applyFill="1" applyBorder="1" applyAlignment="1">
      <alignment horizontal="center" vertical="center" wrapText="1"/>
    </xf>
    <xf numFmtId="0" fontId="59" fillId="6" borderId="6" xfId="0" applyFont="1" applyFill="1" applyBorder="1" applyAlignment="1">
      <alignment horizontal="center" vertical="center" wrapText="1"/>
    </xf>
    <xf numFmtId="0" fontId="6" fillId="44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13" fillId="0" borderId="0" xfId="0" applyFont="1" applyAlignment="1">
      <alignment horizontal="center" vertical="center" textRotation="90"/>
    </xf>
    <xf numFmtId="0" fontId="71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72" fillId="3" borderId="0" xfId="0" applyFont="1" applyFill="1" applyAlignment="1">
      <alignment horizontal="center" vertical="center"/>
    </xf>
    <xf numFmtId="0" fontId="58" fillId="3" borderId="8" xfId="0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 applyProtection="1">
      <alignment horizontal="center" vertical="center"/>
      <protection locked="0"/>
    </xf>
    <xf numFmtId="0" fontId="0" fillId="44" borderId="22" xfId="0" applyFill="1" applyBorder="1" applyAlignment="1">
      <alignment horizontal="center" vertical="center"/>
    </xf>
    <xf numFmtId="0" fontId="0" fillId="44" borderId="24" xfId="0" applyFill="1" applyBorder="1" applyAlignment="1">
      <alignment horizontal="center" vertical="center"/>
    </xf>
    <xf numFmtId="0" fontId="58" fillId="44" borderId="7" xfId="0" applyFont="1" applyFill="1" applyBorder="1" applyAlignment="1" applyProtection="1">
      <alignment horizontal="center" vertical="center"/>
      <protection locked="0"/>
    </xf>
    <xf numFmtId="0" fontId="0" fillId="44" borderId="0" xfId="0" applyFill="1" applyAlignment="1" applyProtection="1">
      <alignment horizontal="center" vertical="center"/>
      <protection locked="0"/>
    </xf>
    <xf numFmtId="0" fontId="0" fillId="44" borderId="7" xfId="0" applyFill="1" applyBorder="1" applyAlignment="1" applyProtection="1">
      <alignment horizontal="center" vertical="center"/>
      <protection locked="0"/>
    </xf>
    <xf numFmtId="0" fontId="0" fillId="44" borderId="19" xfId="0" applyFill="1" applyBorder="1" applyAlignment="1">
      <alignment horizontal="center" vertical="center"/>
    </xf>
    <xf numFmtId="0" fontId="0" fillId="44" borderId="28" xfId="0" applyFill="1" applyBorder="1" applyAlignment="1">
      <alignment horizontal="center" vertical="center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0" fontId="58" fillId="44" borderId="28" xfId="0" applyFont="1" applyFill="1" applyBorder="1" applyAlignment="1" applyProtection="1">
      <alignment horizontal="center" vertical="center"/>
      <protection locked="0"/>
    </xf>
    <xf numFmtId="0" fontId="58" fillId="3" borderId="28" xfId="0" applyFont="1" applyFill="1" applyBorder="1" applyAlignment="1" applyProtection="1">
      <alignment horizontal="center" vertical="center"/>
      <protection locked="0"/>
    </xf>
    <xf numFmtId="0" fontId="58" fillId="44" borderId="26" xfId="0" applyFont="1" applyFill="1" applyBorder="1" applyAlignment="1" applyProtection="1">
      <alignment horizontal="center" vertical="center"/>
      <protection locked="0"/>
    </xf>
    <xf numFmtId="0" fontId="0" fillId="44" borderId="4" xfId="0" applyFill="1" applyBorder="1" applyAlignment="1" applyProtection="1">
      <alignment horizontal="center" vertical="center"/>
      <protection locked="0"/>
    </xf>
    <xf numFmtId="0" fontId="0" fillId="44" borderId="9" xfId="0" applyFill="1" applyBorder="1" applyAlignment="1" applyProtection="1">
      <alignment horizontal="center" vertical="center"/>
      <protection locked="0"/>
    </xf>
    <xf numFmtId="0" fontId="0" fillId="44" borderId="25" xfId="0" applyFill="1" applyBorder="1" applyAlignment="1">
      <alignment horizontal="center" vertical="center"/>
    </xf>
    <xf numFmtId="0" fontId="0" fillId="44" borderId="26" xfId="0" applyFill="1" applyBorder="1" applyAlignment="1">
      <alignment horizontal="center" vertical="center"/>
    </xf>
    <xf numFmtId="2" fontId="52" fillId="0" borderId="0" xfId="0" applyNumberFormat="1" applyFont="1" applyAlignment="1">
      <alignment horizontal="center" vertical="center"/>
    </xf>
    <xf numFmtId="0" fontId="52" fillId="0" borderId="0" xfId="0" applyFont="1" applyAlignment="1">
      <alignment horizontal="left" vertical="center"/>
    </xf>
    <xf numFmtId="170" fontId="64" fillId="0" borderId="0" xfId="0" applyNumberFormat="1" applyFont="1" applyAlignment="1">
      <alignment horizontal="right" vertical="center"/>
    </xf>
    <xf numFmtId="0" fontId="41" fillId="0" borderId="0" xfId="0" applyFont="1" applyAlignment="1">
      <alignment horizontal="left" vertical="center"/>
    </xf>
    <xf numFmtId="0" fontId="6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62" fillId="0" borderId="20" xfId="0" applyFont="1" applyBorder="1" applyAlignment="1">
      <alignment horizontal="center" vertical="center"/>
    </xf>
    <xf numFmtId="0" fontId="62" fillId="44" borderId="2" xfId="0" applyFont="1" applyFill="1" applyBorder="1" applyAlignment="1">
      <alignment horizontal="center" vertical="center"/>
    </xf>
    <xf numFmtId="0" fontId="62" fillId="0" borderId="0" xfId="0" applyFont="1" applyAlignment="1">
      <alignment horizontal="right" wrapText="1"/>
    </xf>
    <xf numFmtId="0" fontId="59" fillId="42" borderId="6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58" fillId="44" borderId="8" xfId="0" applyFont="1" applyFill="1" applyBorder="1" applyAlignment="1" applyProtection="1">
      <alignment horizontal="center" vertical="center"/>
      <protection locked="0"/>
    </xf>
    <xf numFmtId="0" fontId="0" fillId="44" borderId="24" xfId="0" applyFill="1" applyBorder="1" applyAlignment="1" applyProtection="1">
      <alignment horizontal="center" vertical="center"/>
      <protection locked="0"/>
    </xf>
    <xf numFmtId="0" fontId="0" fillId="44" borderId="8" xfId="0" applyFill="1" applyBorder="1" applyAlignment="1" applyProtection="1">
      <alignment horizontal="center" vertical="center"/>
      <protection locked="0"/>
    </xf>
    <xf numFmtId="0" fontId="0" fillId="44" borderId="22" xfId="0" applyFill="1" applyBorder="1" applyAlignment="1" applyProtection="1">
      <alignment horizontal="center" vertical="center"/>
      <protection locked="0"/>
    </xf>
    <xf numFmtId="0" fontId="58" fillId="3" borderId="9" xfId="0" applyFon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44" borderId="19" xfId="0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0" fillId="3" borderId="19" xfId="0" applyFill="1" applyBorder="1" applyAlignment="1" applyProtection="1">
      <alignment horizontal="center" vertical="center"/>
      <protection locked="0"/>
    </xf>
    <xf numFmtId="0" fontId="58" fillId="3" borderId="6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center" vertical="center"/>
    </xf>
    <xf numFmtId="0" fontId="58" fillId="3" borderId="26" xfId="0" applyFont="1" applyFill="1" applyBorder="1" applyAlignment="1" applyProtection="1">
      <alignment horizontal="center" vertical="center"/>
      <protection locked="0"/>
    </xf>
    <xf numFmtId="167" fontId="0" fillId="3" borderId="9" xfId="0" applyNumberFormat="1" applyFill="1" applyBorder="1" applyAlignment="1" applyProtection="1">
      <alignment horizontal="center" vertical="center"/>
      <protection locked="0"/>
    </xf>
    <xf numFmtId="0" fontId="58" fillId="3" borderId="0" xfId="0" applyFont="1" applyFill="1" applyAlignment="1">
      <alignment horizontal="center" vertical="center"/>
    </xf>
    <xf numFmtId="0" fontId="58" fillId="44" borderId="24" xfId="0" applyFont="1" applyFill="1" applyBorder="1" applyAlignment="1" applyProtection="1">
      <alignment horizontal="center" vertical="center"/>
      <protection locked="0"/>
    </xf>
    <xf numFmtId="0" fontId="52" fillId="0" borderId="0" xfId="0" applyFont="1" applyAlignment="1">
      <alignment horizontal="right" vertical="center"/>
    </xf>
    <xf numFmtId="0" fontId="13" fillId="0" borderId="0" xfId="0" applyFont="1" applyAlignment="1">
      <alignment horizontal="right" wrapText="1"/>
    </xf>
    <xf numFmtId="0" fontId="65" fillId="0" borderId="0" xfId="0" applyFont="1" applyAlignment="1">
      <alignment horizontal="center"/>
    </xf>
    <xf numFmtId="0" fontId="41" fillId="0" borderId="6" xfId="0" applyFont="1" applyBorder="1" applyAlignment="1">
      <alignment horizontal="center" vertical="center"/>
    </xf>
    <xf numFmtId="0" fontId="0" fillId="3" borderId="22" xfId="0" applyFill="1" applyBorder="1" applyAlignment="1" applyProtection="1">
      <alignment horizontal="center" vertical="center"/>
      <protection locked="0"/>
    </xf>
    <xf numFmtId="0" fontId="56" fillId="0" borderId="19" xfId="0" applyFont="1" applyBorder="1" applyAlignment="1">
      <alignment horizontal="center" vertical="center" textRotation="90"/>
    </xf>
    <xf numFmtId="0" fontId="74" fillId="0" borderId="19" xfId="0" applyFont="1" applyBorder="1" applyAlignment="1">
      <alignment horizontal="center" vertical="center" textRotation="90"/>
    </xf>
    <xf numFmtId="0" fontId="0" fillId="44" borderId="25" xfId="0" applyFill="1" applyBorder="1" applyAlignment="1" applyProtection="1">
      <alignment horizontal="center" vertical="center"/>
      <protection locked="0"/>
    </xf>
    <xf numFmtId="0" fontId="41" fillId="0" borderId="0" xfId="0" applyFont="1" applyAlignment="1">
      <alignment vertical="center"/>
    </xf>
    <xf numFmtId="0" fontId="68" fillId="0" borderId="0" xfId="0" applyFont="1" applyAlignment="1">
      <alignment horizontal="center"/>
    </xf>
    <xf numFmtId="0" fontId="62" fillId="0" borderId="0" xfId="0" applyFont="1" applyAlignment="1">
      <alignment horizontal="right" vertical="center" wrapText="1"/>
    </xf>
    <xf numFmtId="0" fontId="41" fillId="0" borderId="25" xfId="0" applyFont="1" applyBorder="1" applyAlignment="1">
      <alignment horizontal="center" vertical="center"/>
    </xf>
    <xf numFmtId="0" fontId="13" fillId="3" borderId="0" xfId="0" applyFont="1" applyFill="1" applyAlignment="1">
      <alignment horizontal="center" vertical="center" textRotation="90"/>
    </xf>
    <xf numFmtId="0" fontId="60" fillId="3" borderId="0" xfId="0" applyFont="1" applyFill="1" applyAlignment="1">
      <alignment horizontal="center" vertical="center" wrapText="1"/>
    </xf>
    <xf numFmtId="0" fontId="62" fillId="3" borderId="0" xfId="0" applyFont="1" applyFill="1" applyAlignment="1">
      <alignment horizontal="center" vertical="center" wrapText="1"/>
    </xf>
    <xf numFmtId="0" fontId="54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4" fillId="0" borderId="22" xfId="0" applyFont="1" applyBorder="1" applyAlignment="1">
      <alignment horizontal="center" vertical="center" textRotation="90"/>
    </xf>
    <xf numFmtId="0" fontId="58" fillId="3" borderId="2" xfId="0" quotePrefix="1" applyFont="1" applyFill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 textRotation="90"/>
    </xf>
    <xf numFmtId="1" fontId="0" fillId="0" borderId="0" xfId="0" applyNumberFormat="1"/>
    <xf numFmtId="1" fontId="0" fillId="2" borderId="0" xfId="0" applyNumberFormat="1" applyFill="1"/>
    <xf numFmtId="0" fontId="0" fillId="50" borderId="0" xfId="0" applyFill="1"/>
    <xf numFmtId="0" fontId="76" fillId="0" borderId="0" xfId="0" applyFont="1" applyAlignment="1">
      <alignment horizontal="right" vertical="center"/>
    </xf>
    <xf numFmtId="0" fontId="64" fillId="0" borderId="0" xfId="0" applyFont="1" applyAlignment="1">
      <alignment horizontal="center" vertical="center"/>
    </xf>
    <xf numFmtId="0" fontId="64" fillId="0" borderId="0" xfId="0" applyFont="1"/>
    <xf numFmtId="0" fontId="64" fillId="3" borderId="0" xfId="0" applyFont="1" applyFill="1" applyAlignment="1">
      <alignment horizontal="center" vertical="center" wrapText="1" shrinkToFit="1"/>
    </xf>
    <xf numFmtId="0" fontId="77" fillId="0" borderId="0" xfId="0" applyFont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6" fillId="0" borderId="0" xfId="0" applyFont="1" applyAlignment="1">
      <alignment horizontal="right"/>
    </xf>
    <xf numFmtId="0" fontId="64" fillId="3" borderId="0" xfId="0" applyFont="1" applyFill="1" applyAlignment="1">
      <alignment horizontal="center" vertical="center" wrapText="1"/>
    </xf>
    <xf numFmtId="0" fontId="78" fillId="3" borderId="0" xfId="0" applyFont="1" applyFill="1" applyAlignment="1">
      <alignment horizontal="left" vertical="center"/>
    </xf>
    <xf numFmtId="0" fontId="60" fillId="3" borderId="0" xfId="0" applyFont="1" applyFill="1" applyAlignment="1">
      <alignment wrapText="1"/>
    </xf>
    <xf numFmtId="0" fontId="60" fillId="0" borderId="0" xfId="0" applyFont="1" applyAlignment="1">
      <alignment horizontal="center" vertical="center" wrapText="1"/>
    </xf>
    <xf numFmtId="0" fontId="60" fillId="0" borderId="0" xfId="0" applyFont="1" applyAlignment="1">
      <alignment wrapText="1"/>
    </xf>
    <xf numFmtId="0" fontId="60" fillId="44" borderId="0" xfId="0" applyFont="1" applyFill="1" applyAlignment="1">
      <alignment horizontal="center" vertical="center" wrapText="1"/>
    </xf>
    <xf numFmtId="0" fontId="60" fillId="44" borderId="4" xfId="0" applyFont="1" applyFill="1" applyBorder="1" applyAlignment="1">
      <alignment horizontal="center" vertical="center" wrapText="1"/>
    </xf>
    <xf numFmtId="0" fontId="60" fillId="51" borderId="0" xfId="0" applyFont="1" applyFill="1"/>
    <xf numFmtId="0" fontId="64" fillId="51" borderId="0" xfId="0" applyFont="1" applyFill="1" applyAlignment="1">
      <alignment horizontal="center" vertical="center"/>
    </xf>
    <xf numFmtId="0" fontId="60" fillId="51" borderId="0" xfId="0" applyFont="1" applyFill="1" applyAlignment="1">
      <alignment horizontal="center" vertical="center" wrapText="1"/>
    </xf>
    <xf numFmtId="0" fontId="60" fillId="51" borderId="0" xfId="0" applyFont="1" applyFill="1" applyAlignment="1">
      <alignment horizontal="center" vertical="center"/>
    </xf>
    <xf numFmtId="1" fontId="15" fillId="0" borderId="22" xfId="317" applyNumberFormat="1" applyFont="1" applyBorder="1" applyAlignment="1">
      <alignment horizontal="center" vertical="center"/>
    </xf>
    <xf numFmtId="0" fontId="0" fillId="0" borderId="0" xfId="0" quotePrefix="1"/>
    <xf numFmtId="0" fontId="0" fillId="0" borderId="19" xfId="0" applyBorder="1" applyAlignment="1">
      <alignment horizontal="center" vertical="center"/>
    </xf>
    <xf numFmtId="0" fontId="80" fillId="44" borderId="23" xfId="0" applyFont="1" applyFill="1" applyBorder="1" applyAlignment="1">
      <alignment horizontal="center" vertical="center"/>
    </xf>
    <xf numFmtId="0" fontId="52" fillId="44" borderId="23" xfId="0" applyFont="1" applyFill="1" applyBorder="1" applyAlignment="1">
      <alignment horizontal="center" vertical="center"/>
    </xf>
    <xf numFmtId="0" fontId="81" fillId="4" borderId="23" xfId="0" applyFont="1" applyFill="1" applyBorder="1" applyAlignment="1">
      <alignment horizontal="center" vertical="center"/>
    </xf>
    <xf numFmtId="0" fontId="76" fillId="48" borderId="23" xfId="0" applyFont="1" applyFill="1" applyBorder="1" applyAlignment="1">
      <alignment horizontal="center" vertical="center"/>
    </xf>
    <xf numFmtId="0" fontId="76" fillId="47" borderId="23" xfId="0" applyFont="1" applyFill="1" applyBorder="1" applyAlignment="1">
      <alignment horizontal="center" vertical="center"/>
    </xf>
    <xf numFmtId="0" fontId="76" fillId="44" borderId="23" xfId="0" applyFont="1" applyFill="1" applyBorder="1" applyAlignment="1">
      <alignment horizontal="center" vertical="center" wrapText="1"/>
    </xf>
    <xf numFmtId="0" fontId="80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6" fillId="48" borderId="0" xfId="0" applyFont="1" applyFill="1" applyAlignment="1">
      <alignment horizontal="center" vertical="center"/>
    </xf>
    <xf numFmtId="0" fontId="76" fillId="47" borderId="0" xfId="0" applyFont="1" applyFill="1" applyAlignment="1">
      <alignment horizontal="center" vertical="center"/>
    </xf>
    <xf numFmtId="0" fontId="76" fillId="3" borderId="0" xfId="0" applyFont="1" applyFill="1" applyAlignment="1">
      <alignment horizontal="center" vertical="center" wrapText="1"/>
    </xf>
    <xf numFmtId="0" fontId="80" fillId="44" borderId="0" xfId="0" applyFont="1" applyFill="1" applyAlignment="1">
      <alignment horizontal="center" vertical="center"/>
    </xf>
    <xf numFmtId="0" fontId="52" fillId="44" borderId="0" xfId="0" applyFont="1" applyFill="1" applyAlignment="1">
      <alignment horizontal="center" vertical="center"/>
    </xf>
    <xf numFmtId="0" fontId="76" fillId="44" borderId="0" xfId="0" applyFont="1" applyFill="1" applyAlignment="1">
      <alignment horizontal="center" vertical="center" wrapText="1"/>
    </xf>
    <xf numFmtId="0" fontId="82" fillId="44" borderId="0" xfId="0" applyFont="1" applyFill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0" fontId="52" fillId="0" borderId="4" xfId="0" applyFont="1" applyBorder="1" applyAlignment="1">
      <alignment horizontal="center" vertical="center"/>
    </xf>
    <xf numFmtId="0" fontId="76" fillId="48" borderId="4" xfId="0" applyFont="1" applyFill="1" applyBorder="1" applyAlignment="1">
      <alignment horizontal="center" vertical="center"/>
    </xf>
    <xf numFmtId="0" fontId="76" fillId="47" borderId="4" xfId="0" applyFont="1" applyFill="1" applyBorder="1" applyAlignment="1">
      <alignment horizontal="center" vertical="center"/>
    </xf>
    <xf numFmtId="0" fontId="76" fillId="3" borderId="4" xfId="0" applyFont="1" applyFill="1" applyBorder="1" applyAlignment="1">
      <alignment horizontal="center" vertical="center" wrapText="1"/>
    </xf>
    <xf numFmtId="0" fontId="52" fillId="44" borderId="23" xfId="0" applyFont="1" applyFill="1" applyBorder="1"/>
    <xf numFmtId="0" fontId="52" fillId="44" borderId="0" xfId="0" applyFont="1" applyFill="1"/>
    <xf numFmtId="0" fontId="52" fillId="0" borderId="4" xfId="0" applyFont="1" applyBorder="1"/>
    <xf numFmtId="0" fontId="52" fillId="3" borderId="4" xfId="0" applyFont="1" applyFill="1" applyBorder="1" applyAlignment="1">
      <alignment horizontal="center" vertical="center"/>
    </xf>
    <xf numFmtId="0" fontId="76" fillId="44" borderId="4" xfId="0" applyFont="1" applyFill="1" applyBorder="1" applyAlignment="1">
      <alignment horizontal="center" vertical="center"/>
    </xf>
    <xf numFmtId="0" fontId="76" fillId="44" borderId="23" xfId="0" applyFont="1" applyFill="1" applyBorder="1" applyAlignment="1">
      <alignment horizontal="center" vertical="center"/>
    </xf>
    <xf numFmtId="0" fontId="76" fillId="44" borderId="0" xfId="0" applyFont="1" applyFill="1" applyAlignment="1">
      <alignment horizontal="center" vertical="center"/>
    </xf>
    <xf numFmtId="0" fontId="52" fillId="44" borderId="23" xfId="0" applyFont="1" applyFill="1" applyBorder="1" applyAlignment="1">
      <alignment horizontal="center" vertical="center" wrapText="1" shrinkToFit="1"/>
    </xf>
    <xf numFmtId="0" fontId="80" fillId="3" borderId="4" xfId="0" applyFont="1" applyFill="1" applyBorder="1" applyAlignment="1">
      <alignment horizontal="center" vertical="center"/>
    </xf>
    <xf numFmtId="0" fontId="52" fillId="3" borderId="4" xfId="0" applyFont="1" applyFill="1" applyBorder="1" applyAlignment="1">
      <alignment horizontal="center" vertical="center" wrapText="1"/>
    </xf>
    <xf numFmtId="0" fontId="52" fillId="3" borderId="4" xfId="0" applyFont="1" applyFill="1" applyBorder="1" applyAlignment="1">
      <alignment horizontal="center" vertical="center" wrapText="1" shrinkToFit="1"/>
    </xf>
    <xf numFmtId="0" fontId="80" fillId="3" borderId="0" xfId="0" applyFont="1" applyFill="1" applyAlignment="1">
      <alignment horizontal="center" vertical="center"/>
    </xf>
    <xf numFmtId="0" fontId="52" fillId="3" borderId="0" xfId="0" applyFont="1" applyFill="1" applyAlignment="1">
      <alignment horizontal="center" vertical="center"/>
    </xf>
    <xf numFmtId="0" fontId="52" fillId="3" borderId="0" xfId="0" applyFont="1" applyFill="1" applyAlignment="1">
      <alignment horizontal="center" vertical="center" wrapText="1" shrinkToFit="1"/>
    </xf>
    <xf numFmtId="0" fontId="52" fillId="44" borderId="0" xfId="0" applyFont="1" applyFill="1" applyAlignment="1">
      <alignment horizontal="center" vertical="center" wrapText="1" shrinkToFit="1"/>
    </xf>
    <xf numFmtId="0" fontId="52" fillId="3" borderId="0" xfId="0" applyFont="1" applyFill="1" applyAlignment="1">
      <alignment horizontal="center" vertical="center" wrapText="1"/>
    </xf>
    <xf numFmtId="0" fontId="52" fillId="44" borderId="0" xfId="0" applyFont="1" applyFill="1" applyAlignment="1">
      <alignment horizontal="center" vertical="center" wrapText="1"/>
    </xf>
    <xf numFmtId="0" fontId="52" fillId="48" borderId="0" xfId="0" applyFont="1" applyFill="1" applyAlignment="1">
      <alignment horizontal="center" vertical="center"/>
    </xf>
    <xf numFmtId="0" fontId="52" fillId="47" borderId="0" xfId="0" applyFont="1" applyFill="1" applyAlignment="1">
      <alignment horizontal="center" vertical="center"/>
    </xf>
    <xf numFmtId="166" fontId="60" fillId="3" borderId="0" xfId="0" applyNumberFormat="1" applyFont="1" applyFill="1" applyAlignment="1">
      <alignment horizontal="center" vertical="center"/>
    </xf>
    <xf numFmtId="166" fontId="41" fillId="3" borderId="28" xfId="0" applyNumberFormat="1" applyFont="1" applyFill="1" applyBorder="1" applyAlignment="1">
      <alignment horizontal="center" vertical="center"/>
    </xf>
    <xf numFmtId="166" fontId="60" fillId="44" borderId="0" xfId="0" applyNumberFormat="1" applyFont="1" applyFill="1" applyAlignment="1">
      <alignment horizontal="center" vertical="center"/>
    </xf>
    <xf numFmtId="166" fontId="41" fillId="44" borderId="28" xfId="0" applyNumberFormat="1" applyFont="1" applyFill="1" applyBorder="1" applyAlignment="1">
      <alignment horizontal="center" vertical="center"/>
    </xf>
    <xf numFmtId="166" fontId="41" fillId="44" borderId="19" xfId="0" applyNumberFormat="1" applyFont="1" applyFill="1" applyBorder="1" applyAlignment="1">
      <alignment horizontal="center" vertical="center"/>
    </xf>
    <xf numFmtId="166" fontId="76" fillId="44" borderId="23" xfId="0" applyNumberFormat="1" applyFont="1" applyFill="1" applyBorder="1" applyAlignment="1">
      <alignment horizontal="center" vertical="center"/>
    </xf>
    <xf numFmtId="166" fontId="52" fillId="44" borderId="24" xfId="0" applyNumberFormat="1" applyFont="1" applyFill="1" applyBorder="1" applyAlignment="1">
      <alignment horizontal="center" vertical="center"/>
    </xf>
    <xf numFmtId="166" fontId="76" fillId="3" borderId="0" xfId="0" applyNumberFormat="1" applyFont="1" applyFill="1" applyAlignment="1">
      <alignment horizontal="center" vertical="center"/>
    </xf>
    <xf numFmtId="166" fontId="52" fillId="3" borderId="28" xfId="0" applyNumberFormat="1" applyFont="1" applyFill="1" applyBorder="1" applyAlignment="1">
      <alignment horizontal="center" vertical="center"/>
    </xf>
    <xf numFmtId="166" fontId="52" fillId="44" borderId="0" xfId="0" applyNumberFormat="1" applyFont="1" applyFill="1" applyAlignment="1">
      <alignment horizontal="center" vertical="center"/>
    </xf>
    <xf numFmtId="166" fontId="76" fillId="44" borderId="0" xfId="0" applyNumberFormat="1" applyFont="1" applyFill="1" applyAlignment="1">
      <alignment horizontal="center" vertical="center"/>
    </xf>
    <xf numFmtId="166" fontId="52" fillId="44" borderId="28" xfId="0" applyNumberFormat="1" applyFont="1" applyFill="1" applyBorder="1" applyAlignment="1">
      <alignment horizontal="center" vertical="center"/>
    </xf>
    <xf numFmtId="166" fontId="76" fillId="3" borderId="4" xfId="0" applyNumberFormat="1" applyFont="1" applyFill="1" applyBorder="1" applyAlignment="1">
      <alignment horizontal="center" vertical="center"/>
    </xf>
    <xf numFmtId="166" fontId="52" fillId="3" borderId="26" xfId="0" applyNumberFormat="1" applyFont="1" applyFill="1" applyBorder="1" applyAlignment="1">
      <alignment horizontal="center" vertical="center"/>
    </xf>
    <xf numFmtId="166" fontId="52" fillId="3" borderId="4" xfId="0" applyNumberFormat="1" applyFont="1" applyFill="1" applyBorder="1" applyAlignment="1">
      <alignment horizontal="center" vertical="center"/>
    </xf>
    <xf numFmtId="166" fontId="52" fillId="44" borderId="19" xfId="0" applyNumberFormat="1" applyFont="1" applyFill="1" applyBorder="1" applyAlignment="1">
      <alignment horizontal="center" vertical="center"/>
    </xf>
    <xf numFmtId="166" fontId="76" fillId="0" borderId="4" xfId="0" applyNumberFormat="1" applyFont="1" applyBorder="1" applyAlignment="1">
      <alignment horizontal="center" vertical="center"/>
    </xf>
    <xf numFmtId="166" fontId="76" fillId="0" borderId="0" xfId="0" applyNumberFormat="1" applyFont="1" applyAlignment="1">
      <alignment horizontal="center" vertical="center"/>
    </xf>
    <xf numFmtId="166" fontId="52" fillId="0" borderId="28" xfId="0" applyNumberFormat="1" applyFont="1" applyBorder="1" applyAlignment="1">
      <alignment horizontal="center" vertical="center"/>
    </xf>
    <xf numFmtId="166" fontId="52" fillId="0" borderId="26" xfId="0" applyNumberFormat="1" applyFont="1" applyBorder="1" applyAlignment="1">
      <alignment horizontal="center" vertical="center"/>
    </xf>
    <xf numFmtId="0" fontId="84" fillId="3" borderId="0" xfId="0" applyFont="1" applyFill="1" applyAlignment="1">
      <alignment horizontal="center" vertical="center"/>
    </xf>
    <xf numFmtId="166" fontId="41" fillId="3" borderId="22" xfId="0" applyNumberFormat="1" applyFont="1" applyFill="1" applyBorder="1" applyAlignment="1">
      <alignment horizontal="center" vertical="center"/>
    </xf>
    <xf numFmtId="166" fontId="60" fillId="3" borderId="23" xfId="0" applyNumberFormat="1" applyFont="1" applyFill="1" applyBorder="1" applyAlignment="1">
      <alignment horizontal="center" vertical="center"/>
    </xf>
    <xf numFmtId="166" fontId="41" fillId="3" borderId="24" xfId="0" applyNumberFormat="1" applyFont="1" applyFill="1" applyBorder="1" applyAlignment="1">
      <alignment horizontal="center" vertical="center"/>
    </xf>
    <xf numFmtId="166" fontId="41" fillId="3" borderId="19" xfId="0" applyNumberFormat="1" applyFont="1" applyFill="1" applyBorder="1" applyAlignment="1">
      <alignment horizontal="center" vertical="center"/>
    </xf>
    <xf numFmtId="166" fontId="41" fillId="44" borderId="25" xfId="0" applyNumberFormat="1" applyFont="1" applyFill="1" applyBorder="1" applyAlignment="1">
      <alignment horizontal="center" vertical="center"/>
    </xf>
    <xf numFmtId="166" fontId="60" fillId="44" borderId="4" xfId="0" applyNumberFormat="1" applyFont="1" applyFill="1" applyBorder="1" applyAlignment="1">
      <alignment horizontal="center" vertical="center"/>
    </xf>
    <xf numFmtId="166" fontId="41" fillId="44" borderId="26" xfId="0" applyNumberFormat="1" applyFont="1" applyFill="1" applyBorder="1" applyAlignment="1">
      <alignment horizontal="center" vertical="center"/>
    </xf>
    <xf numFmtId="166" fontId="52" fillId="3" borderId="22" xfId="0" applyNumberFormat="1" applyFont="1" applyFill="1" applyBorder="1" applyAlignment="1">
      <alignment horizontal="center" vertical="center"/>
    </xf>
    <xf numFmtId="166" fontId="76" fillId="3" borderId="23" xfId="0" applyNumberFormat="1" applyFont="1" applyFill="1" applyBorder="1" applyAlignment="1">
      <alignment horizontal="center" vertical="center"/>
    </xf>
    <xf numFmtId="166" fontId="52" fillId="3" borderId="24" xfId="0" applyNumberFormat="1" applyFont="1" applyFill="1" applyBorder="1" applyAlignment="1">
      <alignment horizontal="center" vertical="center"/>
    </xf>
    <xf numFmtId="166" fontId="52" fillId="3" borderId="19" xfId="0" applyNumberFormat="1" applyFont="1" applyFill="1" applyBorder="1" applyAlignment="1">
      <alignment horizontal="center" vertical="center"/>
    </xf>
    <xf numFmtId="166" fontId="52" fillId="44" borderId="25" xfId="0" applyNumberFormat="1" applyFont="1" applyFill="1" applyBorder="1" applyAlignment="1">
      <alignment horizontal="center" vertical="center"/>
    </xf>
    <xf numFmtId="166" fontId="76" fillId="44" borderId="4" xfId="0" applyNumberFormat="1" applyFont="1" applyFill="1" applyBorder="1" applyAlignment="1">
      <alignment horizontal="center" vertical="center"/>
    </xf>
    <xf numFmtId="166" fontId="52" fillId="44" borderId="26" xfId="0" applyNumberFormat="1" applyFont="1" applyFill="1" applyBorder="1" applyAlignment="1">
      <alignment horizontal="center" vertical="center"/>
    </xf>
    <xf numFmtId="0" fontId="41" fillId="3" borderId="23" xfId="0" applyFont="1" applyFill="1" applyBorder="1" applyAlignment="1">
      <alignment horizontal="left" vertical="center"/>
    </xf>
    <xf numFmtId="0" fontId="41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83" fillId="3" borderId="23" xfId="0" applyFont="1" applyFill="1" applyBorder="1" applyAlignment="1">
      <alignment horizontal="center" vertical="center"/>
    </xf>
    <xf numFmtId="0" fontId="76" fillId="3" borderId="23" xfId="0" applyFont="1" applyFill="1" applyBorder="1" applyAlignment="1">
      <alignment horizontal="center" vertical="center"/>
    </xf>
    <xf numFmtId="0" fontId="52" fillId="3" borderId="23" xfId="0" applyFont="1" applyFill="1" applyBorder="1" applyAlignment="1">
      <alignment horizontal="center" vertical="center"/>
    </xf>
    <xf numFmtId="0" fontId="83" fillId="44" borderId="0" xfId="0" applyFont="1" applyFill="1" applyAlignment="1">
      <alignment horizontal="center" vertical="center"/>
    </xf>
    <xf numFmtId="0" fontId="83" fillId="3" borderId="0" xfId="0" applyFont="1" applyFill="1" applyAlignment="1">
      <alignment horizontal="center" vertical="center"/>
    </xf>
    <xf numFmtId="0" fontId="80" fillId="44" borderId="4" xfId="0" applyFont="1" applyFill="1" applyBorder="1" applyAlignment="1">
      <alignment horizontal="center" vertical="center"/>
    </xf>
    <xf numFmtId="0" fontId="52" fillId="44" borderId="4" xfId="0" applyFont="1" applyFill="1" applyBorder="1" applyAlignment="1">
      <alignment horizontal="center" vertical="center"/>
    </xf>
    <xf numFmtId="0" fontId="60" fillId="3" borderId="0" xfId="0" applyFont="1" applyFill="1" applyAlignment="1">
      <alignment vertical="center"/>
    </xf>
    <xf numFmtId="0" fontId="58" fillId="0" borderId="0" xfId="0" applyFont="1" applyAlignment="1">
      <alignment horizontal="center" vertical="center"/>
    </xf>
    <xf numFmtId="0" fontId="70" fillId="46" borderId="4" xfId="0" applyFont="1" applyFill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52" borderId="4" xfId="0" applyFont="1" applyFill="1" applyBorder="1" applyAlignment="1">
      <alignment horizontal="center" vertical="center" wrapText="1"/>
    </xf>
    <xf numFmtId="0" fontId="41" fillId="53" borderId="4" xfId="0" applyFont="1" applyFill="1" applyBorder="1" applyAlignment="1">
      <alignment horizontal="center" vertical="center" wrapText="1"/>
    </xf>
    <xf numFmtId="0" fontId="59" fillId="54" borderId="4" xfId="0" applyFont="1" applyFill="1" applyBorder="1" applyAlignment="1">
      <alignment horizontal="center" vertical="center" wrapText="1"/>
    </xf>
    <xf numFmtId="0" fontId="41" fillId="55" borderId="4" xfId="0" applyFont="1" applyFill="1" applyBorder="1" applyAlignment="1">
      <alignment horizontal="center" vertical="center" wrapText="1"/>
    </xf>
    <xf numFmtId="0" fontId="60" fillId="56" borderId="4" xfId="0" applyFont="1" applyFill="1" applyBorder="1" applyAlignment="1">
      <alignment horizontal="center" vertical="center" wrapText="1"/>
    </xf>
    <xf numFmtId="0" fontId="59" fillId="6" borderId="4" xfId="0" applyFont="1" applyFill="1" applyBorder="1" applyAlignment="1">
      <alignment horizontal="center" vertical="center" wrapText="1"/>
    </xf>
    <xf numFmtId="0" fontId="41" fillId="41" borderId="4" xfId="0" applyFont="1" applyFill="1" applyBorder="1" applyAlignment="1">
      <alignment horizontal="center" vertical="center" wrapText="1"/>
    </xf>
    <xf numFmtId="0" fontId="59" fillId="57" borderId="21" xfId="0" applyFont="1" applyFill="1" applyBorder="1" applyAlignment="1">
      <alignment horizontal="center" vertical="center" wrapText="1"/>
    </xf>
    <xf numFmtId="0" fontId="60" fillId="56" borderId="6" xfId="0" applyFont="1" applyFill="1" applyBorder="1" applyAlignment="1">
      <alignment horizontal="center" vertical="center" wrapText="1"/>
    </xf>
    <xf numFmtId="0" fontId="80" fillId="0" borderId="6" xfId="0" applyFont="1" applyBorder="1" applyAlignment="1">
      <alignment horizontal="center" vertical="center"/>
    </xf>
    <xf numFmtId="0" fontId="80" fillId="3" borderId="6" xfId="0" applyFont="1" applyFill="1" applyBorder="1" applyAlignment="1">
      <alignment horizontal="center" vertical="center"/>
    </xf>
    <xf numFmtId="0" fontId="76" fillId="48" borderId="6" xfId="0" applyFont="1" applyFill="1" applyBorder="1" applyAlignment="1">
      <alignment horizontal="center" vertical="center" wrapText="1"/>
    </xf>
    <xf numFmtId="0" fontId="76" fillId="47" borderId="6" xfId="0" applyFont="1" applyFill="1" applyBorder="1" applyAlignment="1">
      <alignment horizontal="center" vertical="center" wrapText="1"/>
    </xf>
    <xf numFmtId="0" fontId="83" fillId="3" borderId="6" xfId="0" applyFont="1" applyFill="1" applyBorder="1" applyAlignment="1">
      <alignment horizontal="center" vertical="center" wrapText="1"/>
    </xf>
    <xf numFmtId="0" fontId="80" fillId="0" borderId="6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 shrinkToFit="1"/>
    </xf>
    <xf numFmtId="0" fontId="76" fillId="41" borderId="6" xfId="0" applyFont="1" applyFill="1" applyBorder="1" applyAlignment="1">
      <alignment horizontal="center" vertical="center" wrapText="1"/>
    </xf>
    <xf numFmtId="0" fontId="76" fillId="51" borderId="6" xfId="0" applyFont="1" applyFill="1" applyBorder="1" applyAlignment="1">
      <alignment horizontal="center" vertical="center" wrapText="1"/>
    </xf>
    <xf numFmtId="0" fontId="76" fillId="47" borderId="6" xfId="0" applyFont="1" applyFill="1" applyBorder="1" applyAlignment="1">
      <alignment horizontal="center" vertical="center"/>
    </xf>
    <xf numFmtId="0" fontId="75" fillId="0" borderId="0" xfId="0" applyFont="1" applyAlignment="1">
      <alignment horizontal="right"/>
    </xf>
    <xf numFmtId="0" fontId="52" fillId="0" borderId="0" xfId="0" applyFont="1" applyAlignment="1">
      <alignment horizontal="left" vertical="top"/>
    </xf>
    <xf numFmtId="0" fontId="68" fillId="3" borderId="19" xfId="0" applyFont="1" applyFill="1" applyBorder="1" applyAlignment="1">
      <alignment horizontal="center" vertical="center" textRotation="90"/>
    </xf>
    <xf numFmtId="0" fontId="68" fillId="3" borderId="25" xfId="0" applyFont="1" applyFill="1" applyBorder="1" applyAlignment="1">
      <alignment horizontal="center" vertical="center" textRotation="90"/>
    </xf>
    <xf numFmtId="0" fontId="40" fillId="3" borderId="0" xfId="0" applyFont="1" applyFill="1" applyAlignment="1">
      <alignment horizontal="left" vertical="center"/>
    </xf>
    <xf numFmtId="0" fontId="58" fillId="3" borderId="19" xfId="0" applyFont="1" applyFill="1" applyBorder="1" applyAlignment="1" applyProtection="1">
      <alignment horizontal="center" vertical="center"/>
      <protection locked="0"/>
    </xf>
    <xf numFmtId="0" fontId="56" fillId="0" borderId="25" xfId="0" applyFont="1" applyBorder="1" applyAlignment="1">
      <alignment horizontal="center" vertical="center" textRotation="90"/>
    </xf>
    <xf numFmtId="0" fontId="40" fillId="3" borderId="4" xfId="0" applyFont="1" applyFill="1" applyBorder="1" applyAlignment="1">
      <alignment horizontal="left" vertical="center"/>
    </xf>
    <xf numFmtId="0" fontId="83" fillId="44" borderId="4" xfId="0" applyFont="1" applyFill="1" applyBorder="1" applyAlignment="1">
      <alignment horizontal="center" vertical="center"/>
    </xf>
    <xf numFmtId="0" fontId="58" fillId="44" borderId="9" xfId="0" applyFont="1" applyFill="1" applyBorder="1" applyAlignment="1" applyProtection="1">
      <alignment horizontal="center" vertical="center"/>
      <protection locked="0"/>
    </xf>
    <xf numFmtId="0" fontId="58" fillId="44" borderId="19" xfId="0" applyFont="1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/>
    </xf>
    <xf numFmtId="0" fontId="80" fillId="3" borderId="23" xfId="0" applyFont="1" applyFill="1" applyBorder="1" applyAlignment="1">
      <alignment horizontal="center" vertical="center"/>
    </xf>
    <xf numFmtId="0" fontId="52" fillId="3" borderId="23" xfId="0" applyFont="1" applyFill="1" applyBorder="1" applyAlignment="1">
      <alignment horizontal="center" vertical="center" wrapText="1" shrinkToFit="1"/>
    </xf>
    <xf numFmtId="0" fontId="52" fillId="3" borderId="23" xfId="0" applyFont="1" applyFill="1" applyBorder="1" applyAlignment="1">
      <alignment horizontal="center" vertical="center" wrapText="1"/>
    </xf>
    <xf numFmtId="0" fontId="58" fillId="3" borderId="24" xfId="0" applyFont="1" applyFill="1" applyBorder="1" applyAlignment="1" applyProtection="1">
      <alignment horizontal="center" vertical="center"/>
      <protection locked="0"/>
    </xf>
    <xf numFmtId="0" fontId="56" fillId="3" borderId="23" xfId="0" applyFont="1" applyFill="1" applyBorder="1" applyAlignment="1">
      <alignment horizontal="center" vertical="center" textRotation="90"/>
    </xf>
    <xf numFmtId="0" fontId="56" fillId="44" borderId="0" xfId="0" applyFont="1" applyFill="1" applyAlignment="1">
      <alignment horizontal="center" vertical="center" textRotation="90"/>
    </xf>
    <xf numFmtId="0" fontId="56" fillId="0" borderId="0" xfId="0" applyFont="1" applyAlignment="1">
      <alignment horizontal="center" vertical="center" textRotation="90"/>
    </xf>
    <xf numFmtId="0" fontId="56" fillId="3" borderId="0" xfId="0" applyFont="1" applyFill="1" applyAlignment="1">
      <alignment horizontal="center" vertical="center" textRotation="90"/>
    </xf>
    <xf numFmtId="0" fontId="56" fillId="44" borderId="4" xfId="0" applyFont="1" applyFill="1" applyBorder="1" applyAlignment="1">
      <alignment horizontal="center" vertical="center" textRotation="90"/>
    </xf>
    <xf numFmtId="0" fontId="0" fillId="0" borderId="2" xfId="0" applyBorder="1" applyAlignment="1">
      <alignment horizontal="center" vertical="center"/>
    </xf>
    <xf numFmtId="0" fontId="60" fillId="0" borderId="6" xfId="0" applyFont="1" applyBorder="1" applyAlignment="1">
      <alignment horizontal="center" vertical="center"/>
    </xf>
    <xf numFmtId="0" fontId="68" fillId="0" borderId="21" xfId="0" applyFont="1" applyBorder="1" applyAlignment="1">
      <alignment horizontal="center" vertical="center"/>
    </xf>
    <xf numFmtId="0" fontId="54" fillId="3" borderId="22" xfId="0" applyFont="1" applyFill="1" applyBorder="1" applyAlignment="1">
      <alignment horizontal="center" vertical="center" textRotation="90"/>
    </xf>
    <xf numFmtId="0" fontId="54" fillId="3" borderId="25" xfId="0" applyFont="1" applyFill="1" applyBorder="1" applyAlignment="1">
      <alignment horizontal="center" vertical="center" textRotation="90"/>
    </xf>
    <xf numFmtId="0" fontId="54" fillId="3" borderId="19" xfId="0" applyFont="1" applyFill="1" applyBorder="1" applyAlignment="1">
      <alignment horizontal="center" vertical="center" textRotation="90"/>
    </xf>
    <xf numFmtId="0" fontId="0" fillId="3" borderId="0" xfId="0" applyFill="1" applyAlignment="1">
      <alignment textRotation="90"/>
    </xf>
    <xf numFmtId="0" fontId="41" fillId="0" borderId="20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1" fillId="47" borderId="0" xfId="0" applyFont="1" applyFill="1"/>
    <xf numFmtId="0" fontId="62" fillId="47" borderId="0" xfId="0" applyFont="1" applyFill="1" applyAlignment="1">
      <alignment horizontal="center" vertical="center"/>
    </xf>
    <xf numFmtId="0" fontId="41" fillId="47" borderId="6" xfId="0" applyFont="1" applyFill="1" applyBorder="1" applyAlignment="1">
      <alignment horizontal="center" vertical="center"/>
    </xf>
    <xf numFmtId="2" fontId="62" fillId="47" borderId="0" xfId="0" applyNumberFormat="1" applyFont="1" applyFill="1" applyAlignment="1">
      <alignment horizontal="center" vertical="center"/>
    </xf>
    <xf numFmtId="2" fontId="52" fillId="47" borderId="23" xfId="0" applyNumberFormat="1" applyFont="1" applyFill="1" applyBorder="1" applyAlignment="1">
      <alignment horizontal="center" vertical="center"/>
    </xf>
    <xf numFmtId="0" fontId="52" fillId="47" borderId="23" xfId="0" applyFont="1" applyFill="1" applyBorder="1" applyAlignment="1">
      <alignment horizontal="center" vertical="center"/>
    </xf>
    <xf numFmtId="2" fontId="52" fillId="47" borderId="0" xfId="0" applyNumberFormat="1" applyFont="1" applyFill="1" applyAlignment="1">
      <alignment horizontal="center" vertical="center"/>
    </xf>
    <xf numFmtId="2" fontId="52" fillId="47" borderId="4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wrapText="1"/>
    </xf>
    <xf numFmtId="1" fontId="0" fillId="39" borderId="2" xfId="494" applyNumberFormat="1" applyFont="1" applyFill="1" applyBorder="1" applyProtection="1">
      <protection locked="0"/>
    </xf>
    <xf numFmtId="9" fontId="0" fillId="0" borderId="0" xfId="494" applyFont="1" applyProtection="1"/>
    <xf numFmtId="2" fontId="0" fillId="0" borderId="0" xfId="0" applyNumberFormat="1" applyAlignment="1">
      <alignment horizontal="center" vertical="center"/>
    </xf>
    <xf numFmtId="0" fontId="13" fillId="0" borderId="23" xfId="0" applyFont="1" applyBorder="1" applyAlignment="1">
      <alignment horizontal="left" vertical="center"/>
    </xf>
    <xf numFmtId="2" fontId="0" fillId="0" borderId="23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3" fillId="39" borderId="20" xfId="0" applyFont="1" applyFill="1" applyBorder="1" applyAlignment="1">
      <alignment horizontal="center" vertical="center"/>
    </xf>
    <xf numFmtId="0" fontId="13" fillId="39" borderId="6" xfId="0" applyFont="1" applyFill="1" applyBorder="1" applyAlignment="1">
      <alignment horizontal="right" vertical="center"/>
    </xf>
    <xf numFmtId="0" fontId="13" fillId="39" borderId="6" xfId="0" applyFont="1" applyFill="1" applyBorder="1" applyAlignment="1">
      <alignment horizontal="center" vertical="center"/>
    </xf>
    <xf numFmtId="164" fontId="13" fillId="39" borderId="6" xfId="0" applyNumberFormat="1" applyFont="1" applyFill="1" applyBorder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0" fillId="0" borderId="0" xfId="0" applyAlignment="1">
      <alignment vertical="top" wrapText="1"/>
    </xf>
    <xf numFmtId="0" fontId="62" fillId="0" borderId="6" xfId="0" applyFont="1" applyBorder="1" applyAlignment="1">
      <alignment horizontal="center" vertical="center" textRotation="90"/>
    </xf>
    <xf numFmtId="0" fontId="16" fillId="3" borderId="0" xfId="0" applyFont="1" applyFill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58" fillId="0" borderId="4" xfId="0" applyFont="1" applyBorder="1" applyAlignment="1">
      <alignment horizontal="center" vertical="center"/>
    </xf>
    <xf numFmtId="0" fontId="58" fillId="0" borderId="4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5" fillId="3" borderId="0" xfId="0" applyFont="1" applyFill="1" applyAlignment="1">
      <alignment horizontal="center" vertical="center" wrapText="1"/>
    </xf>
    <xf numFmtId="0" fontId="76" fillId="3" borderId="6" xfId="0" applyFont="1" applyFill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 textRotation="90"/>
    </xf>
    <xf numFmtId="0" fontId="41" fillId="3" borderId="0" xfId="0" applyFont="1" applyFill="1" applyAlignment="1">
      <alignment vertical="center"/>
    </xf>
    <xf numFmtId="166" fontId="41" fillId="3" borderId="23" xfId="0" applyNumberFormat="1" applyFont="1" applyFill="1" applyBorder="1" applyAlignment="1">
      <alignment horizontal="center" vertical="center"/>
    </xf>
    <xf numFmtId="166" fontId="41" fillId="3" borderId="0" xfId="0" applyNumberFormat="1" applyFont="1" applyFill="1" applyAlignment="1">
      <alignment horizontal="center" vertical="center"/>
    </xf>
    <xf numFmtId="0" fontId="61" fillId="3" borderId="0" xfId="0" applyFont="1" applyFill="1" applyAlignment="1">
      <alignment horizontal="center" vertical="center"/>
    </xf>
    <xf numFmtId="0" fontId="68" fillId="3" borderId="21" xfId="0" applyFont="1" applyFill="1" applyBorder="1" applyAlignment="1">
      <alignment horizontal="center" vertical="center"/>
    </xf>
    <xf numFmtId="166" fontId="41" fillId="3" borderId="4" xfId="0" applyNumberFormat="1" applyFont="1" applyFill="1" applyBorder="1" applyAlignment="1">
      <alignment horizontal="center" vertical="center"/>
    </xf>
    <xf numFmtId="0" fontId="64" fillId="3" borderId="6" xfId="0" applyFont="1" applyFill="1" applyBorder="1" applyAlignment="1">
      <alignment horizontal="center" vertical="center" wrapText="1"/>
    </xf>
    <xf numFmtId="0" fontId="64" fillId="0" borderId="23" xfId="0" applyFont="1" applyBorder="1" applyAlignment="1">
      <alignment horizontal="center" vertical="center" wrapText="1"/>
    </xf>
    <xf numFmtId="0" fontId="41" fillId="60" borderId="0" xfId="0" applyFont="1" applyFill="1"/>
    <xf numFmtId="0" fontId="62" fillId="60" borderId="0" xfId="0" applyFont="1" applyFill="1" applyAlignment="1">
      <alignment horizontal="center" vertical="center"/>
    </xf>
    <xf numFmtId="0" fontId="52" fillId="60" borderId="6" xfId="0" applyFont="1" applyFill="1" applyBorder="1" applyAlignment="1">
      <alignment horizontal="center" vertical="center"/>
    </xf>
    <xf numFmtId="0" fontId="41" fillId="60" borderId="0" xfId="0" applyFont="1" applyFill="1" applyAlignment="1">
      <alignment horizontal="center" vertical="center"/>
    </xf>
    <xf numFmtId="2" fontId="62" fillId="60" borderId="0" xfId="0" applyNumberFormat="1" applyFont="1" applyFill="1" applyAlignment="1">
      <alignment horizontal="center" vertical="center"/>
    </xf>
    <xf numFmtId="2" fontId="41" fillId="60" borderId="23" xfId="0" applyNumberFormat="1" applyFont="1" applyFill="1" applyBorder="1" applyAlignment="1">
      <alignment horizontal="center" vertical="center"/>
    </xf>
    <xf numFmtId="2" fontId="41" fillId="60" borderId="0" xfId="0" applyNumberFormat="1" applyFont="1" applyFill="1" applyAlignment="1">
      <alignment horizontal="center" vertical="center"/>
    </xf>
    <xf numFmtId="2" fontId="41" fillId="60" borderId="4" xfId="0" applyNumberFormat="1" applyFont="1" applyFill="1" applyBorder="1" applyAlignment="1">
      <alignment horizontal="center" vertical="center"/>
    </xf>
    <xf numFmtId="0" fontId="52" fillId="47" borderId="6" xfId="0" applyFont="1" applyFill="1" applyBorder="1" applyAlignment="1">
      <alignment horizontal="center" vertical="center"/>
    </xf>
    <xf numFmtId="0" fontId="16" fillId="3" borderId="0" xfId="493" applyNumberFormat="1" applyFont="1" applyFill="1" applyBorder="1" applyAlignment="1" applyProtection="1">
      <alignment horizontal="center" vertical="center"/>
    </xf>
    <xf numFmtId="0" fontId="52" fillId="60" borderId="23" xfId="0" applyFont="1" applyFill="1" applyBorder="1" applyAlignment="1">
      <alignment horizontal="center" vertical="center"/>
    </xf>
    <xf numFmtId="0" fontId="52" fillId="60" borderId="4" xfId="0" applyFont="1" applyFill="1" applyBorder="1" applyAlignment="1">
      <alignment horizontal="center" vertical="center"/>
    </xf>
    <xf numFmtId="0" fontId="52" fillId="60" borderId="0" xfId="0" applyFont="1" applyFill="1" applyAlignment="1">
      <alignment horizontal="center" vertical="center"/>
    </xf>
    <xf numFmtId="2" fontId="52" fillId="60" borderId="0" xfId="0" applyNumberFormat="1" applyFont="1" applyFill="1" applyAlignment="1">
      <alignment horizontal="center" vertical="center"/>
    </xf>
    <xf numFmtId="0" fontId="41" fillId="60" borderId="4" xfId="0" applyFont="1" applyFill="1" applyBorder="1"/>
    <xf numFmtId="0" fontId="41" fillId="47" borderId="23" xfId="0" applyFont="1" applyFill="1" applyBorder="1" applyAlignment="1">
      <alignment horizontal="center" vertical="center"/>
    </xf>
    <xf numFmtId="0" fontId="76" fillId="2" borderId="6" xfId="0" applyFont="1" applyFill="1" applyBorder="1" applyAlignment="1">
      <alignment horizontal="center" vertical="center" wrapText="1"/>
    </xf>
    <xf numFmtId="0" fontId="81" fillId="4" borderId="6" xfId="0" applyFont="1" applyFill="1" applyBorder="1" applyAlignment="1">
      <alignment horizontal="center" vertical="center" wrapText="1"/>
    </xf>
    <xf numFmtId="0" fontId="76" fillId="7" borderId="6" xfId="0" applyFont="1" applyFill="1" applyBorder="1" applyAlignment="1">
      <alignment horizontal="center" vertical="center" wrapText="1"/>
    </xf>
    <xf numFmtId="0" fontId="60" fillId="61" borderId="0" xfId="0" applyFont="1" applyFill="1"/>
    <xf numFmtId="0" fontId="64" fillId="61" borderId="0" xfId="0" applyFont="1" applyFill="1" applyAlignment="1">
      <alignment horizontal="center" vertical="center"/>
    </xf>
    <xf numFmtId="0" fontId="76" fillId="61" borderId="6" xfId="0" applyFont="1" applyFill="1" applyBorder="1" applyAlignment="1">
      <alignment horizontal="center" vertical="center" wrapText="1"/>
    </xf>
    <xf numFmtId="0" fontId="60" fillId="61" borderId="0" xfId="0" applyFont="1" applyFill="1" applyAlignment="1">
      <alignment horizontal="center" vertical="center"/>
    </xf>
    <xf numFmtId="0" fontId="60" fillId="61" borderId="4" xfId="0" applyFont="1" applyFill="1" applyBorder="1" applyAlignment="1">
      <alignment horizontal="center" vertical="center"/>
    </xf>
    <xf numFmtId="0" fontId="60" fillId="50" borderId="0" xfId="0" applyFont="1" applyFill="1"/>
    <xf numFmtId="0" fontId="64" fillId="50" borderId="0" xfId="0" applyFont="1" applyFill="1" applyAlignment="1">
      <alignment horizontal="center" vertical="center"/>
    </xf>
    <xf numFmtId="0" fontId="76" fillId="50" borderId="6" xfId="0" applyFont="1" applyFill="1" applyBorder="1" applyAlignment="1">
      <alignment horizontal="center" vertical="center" wrapText="1"/>
    </xf>
    <xf numFmtId="0" fontId="60" fillId="50" borderId="0" xfId="0" applyFont="1" applyFill="1" applyAlignment="1">
      <alignment horizontal="center" vertical="center"/>
    </xf>
    <xf numFmtId="0" fontId="60" fillId="50" borderId="4" xfId="0" applyFont="1" applyFill="1" applyBorder="1" applyAlignment="1">
      <alignment horizontal="center" vertical="center"/>
    </xf>
    <xf numFmtId="0" fontId="76" fillId="5" borderId="6" xfId="0" applyFont="1" applyFill="1" applyBorder="1" applyAlignment="1">
      <alignment horizontal="center" vertical="center" wrapText="1"/>
    </xf>
    <xf numFmtId="0" fontId="76" fillId="6" borderId="6" xfId="0" applyFont="1" applyFill="1" applyBorder="1" applyAlignment="1">
      <alignment horizontal="center" vertical="center" wrapText="1"/>
    </xf>
    <xf numFmtId="0" fontId="81" fillId="6" borderId="23" xfId="0" applyFont="1" applyFill="1" applyBorder="1" applyAlignment="1">
      <alignment horizontal="center" vertical="center"/>
    </xf>
    <xf numFmtId="0" fontId="60" fillId="62" borderId="0" xfId="0" applyFont="1" applyFill="1"/>
    <xf numFmtId="0" fontId="64" fillId="62" borderId="0" xfId="0" applyFont="1" applyFill="1" applyAlignment="1">
      <alignment horizontal="center" vertical="center"/>
    </xf>
    <xf numFmtId="0" fontId="76" fillId="62" borderId="6" xfId="0" applyFont="1" applyFill="1" applyBorder="1" applyAlignment="1">
      <alignment horizontal="center" vertical="center" wrapText="1"/>
    </xf>
    <xf numFmtId="0" fontId="60" fillId="62" borderId="0" xfId="0" applyFont="1" applyFill="1" applyAlignment="1">
      <alignment horizontal="center" vertical="center"/>
    </xf>
    <xf numFmtId="0" fontId="60" fillId="62" borderId="4" xfId="0" applyFont="1" applyFill="1" applyBorder="1" applyAlignment="1">
      <alignment horizontal="center" vertical="center"/>
    </xf>
    <xf numFmtId="0" fontId="60" fillId="56" borderId="0" xfId="0" applyFont="1" applyFill="1"/>
    <xf numFmtId="0" fontId="64" fillId="56" borderId="0" xfId="0" applyFont="1" applyFill="1" applyAlignment="1">
      <alignment horizontal="center" vertical="center"/>
    </xf>
    <xf numFmtId="0" fontId="76" fillId="56" borderId="6" xfId="0" applyFont="1" applyFill="1" applyBorder="1" applyAlignment="1">
      <alignment horizontal="center" vertical="center" wrapText="1"/>
    </xf>
    <xf numFmtId="0" fontId="60" fillId="56" borderId="0" xfId="0" applyFont="1" applyFill="1" applyAlignment="1">
      <alignment horizontal="center" vertical="center"/>
    </xf>
    <xf numFmtId="0" fontId="60" fillId="56" borderId="4" xfId="0" applyFont="1" applyFill="1" applyBorder="1" applyAlignment="1">
      <alignment horizontal="center" vertical="center"/>
    </xf>
    <xf numFmtId="0" fontId="60" fillId="63" borderId="0" xfId="0" applyFont="1" applyFill="1"/>
    <xf numFmtId="0" fontId="64" fillId="63" borderId="0" xfId="0" applyFont="1" applyFill="1" applyAlignment="1">
      <alignment horizontal="center" vertical="center"/>
    </xf>
    <xf numFmtId="0" fontId="76" fillId="63" borderId="6" xfId="0" applyFont="1" applyFill="1" applyBorder="1" applyAlignment="1">
      <alignment horizontal="center" vertical="center" wrapText="1"/>
    </xf>
    <xf numFmtId="0" fontId="60" fillId="63" borderId="0" xfId="0" applyFont="1" applyFill="1" applyAlignment="1">
      <alignment horizontal="center" vertical="center"/>
    </xf>
    <xf numFmtId="0" fontId="60" fillId="63" borderId="4" xfId="0" applyFont="1" applyFill="1" applyBorder="1" applyAlignment="1">
      <alignment horizontal="center" vertical="center"/>
    </xf>
    <xf numFmtId="0" fontId="60" fillId="58" borderId="0" xfId="0" applyFont="1" applyFill="1"/>
    <xf numFmtId="0" fontId="64" fillId="58" borderId="0" xfId="0" applyFont="1" applyFill="1" applyAlignment="1">
      <alignment horizontal="center" vertical="center"/>
    </xf>
    <xf numFmtId="0" fontId="76" fillId="58" borderId="6" xfId="0" applyFont="1" applyFill="1" applyBorder="1" applyAlignment="1">
      <alignment horizontal="center" vertical="center" wrapText="1"/>
    </xf>
    <xf numFmtId="0" fontId="60" fillId="58" borderId="0" xfId="0" applyFont="1" applyFill="1" applyAlignment="1">
      <alignment horizontal="center" vertical="center"/>
    </xf>
    <xf numFmtId="0" fontId="60" fillId="58" borderId="23" xfId="0" applyFont="1" applyFill="1" applyBorder="1" applyAlignment="1">
      <alignment horizontal="center" vertical="center"/>
    </xf>
    <xf numFmtId="0" fontId="76" fillId="2" borderId="23" xfId="0" applyFont="1" applyFill="1" applyBorder="1" applyAlignment="1">
      <alignment horizontal="center" vertical="center"/>
    </xf>
    <xf numFmtId="0" fontId="76" fillId="7" borderId="23" xfId="0" applyFont="1" applyFill="1" applyBorder="1" applyAlignment="1">
      <alignment horizontal="center" vertical="center"/>
    </xf>
    <xf numFmtId="0" fontId="76" fillId="61" borderId="23" xfId="0" applyFont="1" applyFill="1" applyBorder="1" applyAlignment="1">
      <alignment horizontal="center" vertical="center"/>
    </xf>
    <xf numFmtId="0" fontId="76" fillId="50" borderId="23" xfId="0" applyFont="1" applyFill="1" applyBorder="1" applyAlignment="1">
      <alignment horizontal="center" vertical="center"/>
    </xf>
    <xf numFmtId="0" fontId="76" fillId="63" borderId="23" xfId="0" applyFont="1" applyFill="1" applyBorder="1" applyAlignment="1">
      <alignment horizontal="center" vertical="center"/>
    </xf>
    <xf numFmtId="0" fontId="76" fillId="58" borderId="23" xfId="0" applyFont="1" applyFill="1" applyBorder="1" applyAlignment="1">
      <alignment horizontal="center" vertical="center"/>
    </xf>
    <xf numFmtId="0" fontId="76" fillId="56" borderId="23" xfId="0" applyFont="1" applyFill="1" applyBorder="1" applyAlignment="1">
      <alignment horizontal="center" vertical="center"/>
    </xf>
    <xf numFmtId="0" fontId="76" fillId="5" borderId="23" xfId="0" applyFont="1" applyFill="1" applyBorder="1" applyAlignment="1">
      <alignment horizontal="center" vertical="center"/>
    </xf>
    <xf numFmtId="0" fontId="76" fillId="6" borderId="23" xfId="0" applyFont="1" applyFill="1" applyBorder="1" applyAlignment="1">
      <alignment horizontal="center" vertical="center"/>
    </xf>
    <xf numFmtId="0" fontId="76" fillId="41" borderId="23" xfId="0" applyFont="1" applyFill="1" applyBorder="1" applyAlignment="1">
      <alignment horizontal="center" vertical="center"/>
    </xf>
    <xf numFmtId="0" fontId="76" fillId="62" borderId="23" xfId="0" applyFont="1" applyFill="1" applyBorder="1" applyAlignment="1">
      <alignment horizontal="center" vertical="center"/>
    </xf>
    <xf numFmtId="0" fontId="60" fillId="52" borderId="4" xfId="0" applyFont="1" applyFill="1" applyBorder="1" applyAlignment="1">
      <alignment horizontal="center" vertical="center" wrapText="1"/>
    </xf>
    <xf numFmtId="0" fontId="60" fillId="58" borderId="4" xfId="0" applyFont="1" applyFill="1" applyBorder="1" applyAlignment="1">
      <alignment horizontal="center" vertical="center" wrapText="1"/>
    </xf>
    <xf numFmtId="0" fontId="60" fillId="45" borderId="4" xfId="0" applyFont="1" applyFill="1" applyBorder="1" applyAlignment="1">
      <alignment horizontal="center" vertical="center" wrapText="1"/>
    </xf>
    <xf numFmtId="0" fontId="60" fillId="43" borderId="4" xfId="0" applyFont="1" applyFill="1" applyBorder="1" applyAlignment="1">
      <alignment horizontal="center" vertical="center" wrapText="1"/>
    </xf>
    <xf numFmtId="0" fontId="83" fillId="48" borderId="0" xfId="0" applyFont="1" applyFill="1" applyAlignment="1">
      <alignment horizontal="center" vertical="center"/>
    </xf>
    <xf numFmtId="0" fontId="86" fillId="48" borderId="0" xfId="0" applyFont="1" applyFill="1" applyAlignment="1">
      <alignment horizontal="center" vertical="center"/>
    </xf>
    <xf numFmtId="0" fontId="59" fillId="4" borderId="6" xfId="0" applyFont="1" applyFill="1" applyBorder="1" applyAlignment="1">
      <alignment horizontal="center" vertical="center" wrapText="1"/>
    </xf>
    <xf numFmtId="0" fontId="60" fillId="3" borderId="6" xfId="0" applyFont="1" applyFill="1" applyBorder="1" applyAlignment="1">
      <alignment horizontal="center" vertical="center" wrapText="1"/>
    </xf>
    <xf numFmtId="0" fontId="60" fillId="2" borderId="6" xfId="0" applyFont="1" applyFill="1" applyBorder="1" applyAlignment="1">
      <alignment horizontal="center" vertical="center" wrapText="1"/>
    </xf>
    <xf numFmtId="0" fontId="60" fillId="7" borderId="6" xfId="0" applyFont="1" applyFill="1" applyBorder="1" applyAlignment="1">
      <alignment horizontal="center" vertical="center" wrapText="1"/>
    </xf>
    <xf numFmtId="0" fontId="60" fillId="61" borderId="6" xfId="0" applyFont="1" applyFill="1" applyBorder="1" applyAlignment="1">
      <alignment horizontal="center" vertical="center" wrapText="1"/>
    </xf>
    <xf numFmtId="0" fontId="60" fillId="65" borderId="0" xfId="0" applyFont="1" applyFill="1"/>
    <xf numFmtId="0" fontId="64" fillId="65" borderId="0" xfId="0" applyFont="1" applyFill="1" applyAlignment="1">
      <alignment horizontal="center" vertical="center"/>
    </xf>
    <xf numFmtId="0" fontId="60" fillId="65" borderId="6" xfId="0" applyFont="1" applyFill="1" applyBorder="1" applyAlignment="1">
      <alignment horizontal="center" vertical="center" wrapText="1"/>
    </xf>
    <xf numFmtId="0" fontId="60" fillId="65" borderId="0" xfId="0" applyFont="1" applyFill="1" applyAlignment="1">
      <alignment horizontal="center" vertical="center"/>
    </xf>
    <xf numFmtId="0" fontId="76" fillId="65" borderId="23" xfId="0" applyFont="1" applyFill="1" applyBorder="1" applyAlignment="1">
      <alignment horizontal="center" vertical="center"/>
    </xf>
    <xf numFmtId="0" fontId="60" fillId="44" borderId="0" xfId="0" applyFont="1" applyFill="1"/>
    <xf numFmtId="0" fontId="64" fillId="44" borderId="0" xfId="0" applyFont="1" applyFill="1" applyAlignment="1">
      <alignment horizontal="center" vertical="center"/>
    </xf>
    <xf numFmtId="0" fontId="60" fillId="44" borderId="6" xfId="0" applyFont="1" applyFill="1" applyBorder="1" applyAlignment="1">
      <alignment horizontal="center" vertical="center" wrapText="1"/>
    </xf>
    <xf numFmtId="0" fontId="59" fillId="6" borderId="0" xfId="0" applyFont="1" applyFill="1"/>
    <xf numFmtId="0" fontId="63" fillId="6" borderId="0" xfId="0" applyFont="1" applyFill="1" applyAlignment="1">
      <alignment horizontal="center" vertical="center"/>
    </xf>
    <xf numFmtId="0" fontId="59" fillId="6" borderId="0" xfId="0" applyFont="1" applyFill="1" applyAlignment="1">
      <alignment horizontal="center" vertical="center"/>
    </xf>
    <xf numFmtId="0" fontId="60" fillId="49" borderId="0" xfId="0" applyFont="1" applyFill="1"/>
    <xf numFmtId="0" fontId="64" fillId="49" borderId="0" xfId="0" applyFont="1" applyFill="1" applyAlignment="1">
      <alignment horizontal="center" vertical="center"/>
    </xf>
    <xf numFmtId="0" fontId="60" fillId="49" borderId="6" xfId="0" applyFont="1" applyFill="1" applyBorder="1" applyAlignment="1">
      <alignment horizontal="center" vertical="center" wrapText="1"/>
    </xf>
    <xf numFmtId="0" fontId="60" fillId="49" borderId="0" xfId="0" applyFont="1" applyFill="1" applyAlignment="1">
      <alignment horizontal="center" vertical="center"/>
    </xf>
    <xf numFmtId="0" fontId="76" fillId="49" borderId="23" xfId="0" applyFont="1" applyFill="1" applyBorder="1" applyAlignment="1">
      <alignment horizontal="center" vertical="center"/>
    </xf>
    <xf numFmtId="0" fontId="60" fillId="66" borderId="0" xfId="0" applyFont="1" applyFill="1"/>
    <xf numFmtId="0" fontId="64" fillId="66" borderId="0" xfId="0" applyFont="1" applyFill="1" applyAlignment="1">
      <alignment horizontal="center" vertical="center"/>
    </xf>
    <xf numFmtId="0" fontId="60" fillId="66" borderId="6" xfId="0" applyFont="1" applyFill="1" applyBorder="1" applyAlignment="1">
      <alignment horizontal="center" vertical="center" wrapText="1"/>
    </xf>
    <xf numFmtId="0" fontId="60" fillId="66" borderId="0" xfId="0" applyFont="1" applyFill="1" applyAlignment="1">
      <alignment horizontal="center" vertical="center"/>
    </xf>
    <xf numFmtId="0" fontId="76" fillId="66" borderId="23" xfId="0" applyFont="1" applyFill="1" applyBorder="1" applyAlignment="1">
      <alignment horizontal="center" vertical="center"/>
    </xf>
    <xf numFmtId="0" fontId="60" fillId="67" borderId="0" xfId="0" applyFont="1" applyFill="1"/>
    <xf numFmtId="0" fontId="64" fillId="67" borderId="0" xfId="0" applyFont="1" applyFill="1" applyAlignment="1">
      <alignment horizontal="center" vertical="center"/>
    </xf>
    <xf numFmtId="0" fontId="60" fillId="67" borderId="6" xfId="0" applyFont="1" applyFill="1" applyBorder="1" applyAlignment="1">
      <alignment horizontal="center" vertical="center" wrapText="1"/>
    </xf>
    <xf numFmtId="0" fontId="60" fillId="67" borderId="0" xfId="0" applyFont="1" applyFill="1" applyAlignment="1">
      <alignment horizontal="center" vertical="center"/>
    </xf>
    <xf numFmtId="0" fontId="76" fillId="67" borderId="23" xfId="0" applyFont="1" applyFill="1" applyBorder="1" applyAlignment="1">
      <alignment horizontal="center" vertical="center"/>
    </xf>
    <xf numFmtId="0" fontId="60" fillId="48" borderId="0" xfId="0" applyFont="1" applyFill="1" applyAlignment="1">
      <alignment horizontal="center" vertical="center" wrapText="1"/>
    </xf>
    <xf numFmtId="0" fontId="52" fillId="60" borderId="6" xfId="0" applyFont="1" applyFill="1" applyBorder="1" applyAlignment="1">
      <alignment horizontal="center" vertical="center" wrapText="1"/>
    </xf>
    <xf numFmtId="0" fontId="52" fillId="47" borderId="6" xfId="0" applyFont="1" applyFill="1" applyBorder="1" applyAlignment="1">
      <alignment horizontal="center" vertical="center" wrapText="1"/>
    </xf>
    <xf numFmtId="0" fontId="83" fillId="47" borderId="0" xfId="0" applyFont="1" applyFill="1" applyAlignment="1">
      <alignment horizontal="center" vertical="center"/>
    </xf>
    <xf numFmtId="0" fontId="60" fillId="68" borderId="0" xfId="0" applyFont="1" applyFill="1"/>
    <xf numFmtId="0" fontId="64" fillId="68" borderId="0" xfId="0" applyFont="1" applyFill="1" applyAlignment="1">
      <alignment horizontal="center" vertical="center"/>
    </xf>
    <xf numFmtId="0" fontId="76" fillId="68" borderId="6" xfId="0" applyFont="1" applyFill="1" applyBorder="1" applyAlignment="1">
      <alignment horizontal="center" vertical="center" wrapText="1"/>
    </xf>
    <xf numFmtId="0" fontId="60" fillId="68" borderId="0" xfId="0" applyFont="1" applyFill="1" applyAlignment="1">
      <alignment horizontal="center" vertical="center"/>
    </xf>
    <xf numFmtId="0" fontId="81" fillId="6" borderId="6" xfId="0" applyFont="1" applyFill="1" applyBorder="1" applyAlignment="1">
      <alignment horizontal="center" vertical="center" wrapText="1"/>
    </xf>
    <xf numFmtId="0" fontId="60" fillId="69" borderId="0" xfId="0" applyFont="1" applyFill="1"/>
    <xf numFmtId="0" fontId="64" fillId="69" borderId="0" xfId="0" applyFont="1" applyFill="1" applyAlignment="1">
      <alignment horizontal="center" vertical="center"/>
    </xf>
    <xf numFmtId="0" fontId="76" fillId="69" borderId="6" xfId="0" applyFont="1" applyFill="1" applyBorder="1" applyAlignment="1">
      <alignment horizontal="center" vertical="center" wrapText="1"/>
    </xf>
    <xf numFmtId="0" fontId="60" fillId="69" borderId="0" xfId="0" applyFont="1" applyFill="1" applyAlignment="1">
      <alignment horizontal="center" vertical="center" wrapText="1"/>
    </xf>
    <xf numFmtId="0" fontId="60" fillId="69" borderId="0" xfId="0" applyFont="1" applyFill="1" applyAlignment="1">
      <alignment horizontal="center" vertical="center"/>
    </xf>
    <xf numFmtId="0" fontId="60" fillId="55" borderId="0" xfId="0" applyFont="1" applyFill="1"/>
    <xf numFmtId="0" fontId="64" fillId="55" borderId="0" xfId="0" applyFont="1" applyFill="1" applyAlignment="1">
      <alignment horizontal="center" vertical="center"/>
    </xf>
    <xf numFmtId="0" fontId="76" fillId="55" borderId="6" xfId="0" applyFont="1" applyFill="1" applyBorder="1" applyAlignment="1">
      <alignment horizontal="center" vertical="center" wrapText="1"/>
    </xf>
    <xf numFmtId="0" fontId="60" fillId="55" borderId="0" xfId="0" applyFont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3" fillId="70" borderId="0" xfId="0" applyFont="1" applyFill="1" applyAlignment="1">
      <alignment horizontal="center" vertical="center"/>
    </xf>
    <xf numFmtId="0" fontId="69" fillId="70" borderId="0" xfId="0" applyFont="1" applyFill="1" applyAlignment="1">
      <alignment horizontal="center" vertical="center"/>
    </xf>
    <xf numFmtId="0" fontId="80" fillId="3" borderId="6" xfId="0" applyFont="1" applyFill="1" applyBorder="1" applyAlignment="1">
      <alignment horizontal="center" vertical="center" textRotation="90"/>
    </xf>
    <xf numFmtId="0" fontId="76" fillId="3" borderId="0" xfId="0" applyFont="1" applyFill="1" applyAlignment="1">
      <alignment horizontal="center" vertical="center" wrapText="1" shrinkToFit="1"/>
    </xf>
    <xf numFmtId="0" fontId="76" fillId="44" borderId="0" xfId="0" applyFont="1" applyFill="1" applyAlignment="1">
      <alignment horizontal="center" vertical="center" wrapText="1" shrinkToFit="1"/>
    </xf>
    <xf numFmtId="0" fontId="76" fillId="3" borderId="4" xfId="0" applyFont="1" applyFill="1" applyBorder="1" applyAlignment="1">
      <alignment horizontal="center" vertical="center" wrapText="1" shrinkToFit="1"/>
    </xf>
    <xf numFmtId="0" fontId="69" fillId="70" borderId="0" xfId="0" applyFont="1" applyFill="1" applyAlignment="1">
      <alignment horizontal="center" vertical="center" wrapText="1"/>
    </xf>
    <xf numFmtId="0" fontId="60" fillId="3" borderId="23" xfId="0" applyFont="1" applyFill="1" applyBorder="1" applyAlignment="1">
      <alignment horizontal="center" vertical="center" wrapText="1"/>
    </xf>
    <xf numFmtId="0" fontId="60" fillId="3" borderId="0" xfId="0" applyFont="1" applyFill="1" applyAlignment="1">
      <alignment horizontal="center" vertical="center" wrapText="1" shrinkToFit="1"/>
    </xf>
    <xf numFmtId="0" fontId="60" fillId="44" borderId="0" xfId="0" applyFont="1" applyFill="1" applyAlignment="1">
      <alignment horizontal="center" vertical="center" wrapText="1" shrinkToFit="1"/>
    </xf>
    <xf numFmtId="170" fontId="76" fillId="44" borderId="24" xfId="0" applyNumberFormat="1" applyFont="1" applyFill="1" applyBorder="1" applyAlignment="1">
      <alignment horizontal="center" vertical="center"/>
    </xf>
    <xf numFmtId="170" fontId="76" fillId="3" borderId="26" xfId="0" applyNumberFormat="1" applyFont="1" applyFill="1" applyBorder="1" applyAlignment="1">
      <alignment horizontal="center" vertical="center"/>
    </xf>
    <xf numFmtId="170" fontId="76" fillId="44" borderId="24" xfId="493" applyNumberFormat="1" applyFont="1" applyFill="1" applyBorder="1" applyAlignment="1">
      <alignment horizontal="center" vertical="center"/>
    </xf>
    <xf numFmtId="170" fontId="76" fillId="3" borderId="28" xfId="493" applyNumberFormat="1" applyFont="1" applyFill="1" applyBorder="1" applyAlignment="1">
      <alignment horizontal="center" vertical="center"/>
    </xf>
    <xf numFmtId="170" fontId="76" fillId="44" borderId="28" xfId="493" applyNumberFormat="1" applyFont="1" applyFill="1" applyBorder="1" applyAlignment="1">
      <alignment horizontal="center" vertical="center"/>
    </xf>
    <xf numFmtId="170" fontId="76" fillId="3" borderId="26" xfId="493" applyNumberFormat="1" applyFont="1" applyFill="1" applyBorder="1" applyAlignment="1">
      <alignment horizontal="center" vertical="center"/>
    </xf>
    <xf numFmtId="170" fontId="76" fillId="44" borderId="23" xfId="493" applyNumberFormat="1" applyFont="1" applyFill="1" applyBorder="1" applyAlignment="1">
      <alignment horizontal="center" vertical="center"/>
    </xf>
    <xf numFmtId="170" fontId="76" fillId="3" borderId="0" xfId="493" applyNumberFormat="1" applyFont="1" applyFill="1" applyAlignment="1">
      <alignment horizontal="center" vertical="center"/>
    </xf>
    <xf numFmtId="170" fontId="76" fillId="44" borderId="0" xfId="493" applyNumberFormat="1" applyFont="1" applyFill="1" applyAlignment="1">
      <alignment horizontal="center" vertical="center"/>
    </xf>
    <xf numFmtId="170" fontId="76" fillId="3" borderId="4" xfId="493" applyNumberFormat="1" applyFont="1" applyFill="1" applyBorder="1" applyAlignment="1">
      <alignment horizontal="center" vertical="center"/>
    </xf>
    <xf numFmtId="170" fontId="52" fillId="3" borderId="24" xfId="493" applyNumberFormat="1" applyFont="1" applyFill="1" applyBorder="1" applyAlignment="1">
      <alignment horizontal="center" vertical="center"/>
    </xf>
    <xf numFmtId="170" fontId="52" fillId="3" borderId="28" xfId="493" applyNumberFormat="1" applyFont="1" applyFill="1" applyBorder="1" applyAlignment="1">
      <alignment horizontal="center" vertical="center"/>
    </xf>
    <xf numFmtId="170" fontId="52" fillId="44" borderId="28" xfId="493" applyNumberFormat="1" applyFont="1" applyFill="1" applyBorder="1" applyAlignment="1">
      <alignment horizontal="center" vertical="center"/>
    </xf>
    <xf numFmtId="170" fontId="76" fillId="44" borderId="4" xfId="493" applyNumberFormat="1" applyFont="1" applyFill="1" applyBorder="1" applyAlignment="1">
      <alignment horizontal="center" vertical="center"/>
    </xf>
    <xf numFmtId="170" fontId="76" fillId="3" borderId="23" xfId="493" applyNumberFormat="1" applyFont="1" applyFill="1" applyBorder="1" applyAlignment="1">
      <alignment horizontal="center" vertical="center"/>
    </xf>
    <xf numFmtId="170" fontId="76" fillId="44" borderId="26" xfId="493" applyNumberFormat="1" applyFont="1" applyFill="1" applyBorder="1" applyAlignment="1">
      <alignment horizontal="center" vertical="center"/>
    </xf>
    <xf numFmtId="1" fontId="42" fillId="0" borderId="0" xfId="317" applyNumberFormat="1" applyFont="1" applyAlignment="1">
      <alignment horizontal="center"/>
    </xf>
    <xf numFmtId="0" fontId="59" fillId="64" borderId="4" xfId="0" applyFont="1" applyFill="1" applyBorder="1" applyAlignment="1">
      <alignment horizontal="center" vertical="center" wrapText="1"/>
    </xf>
    <xf numFmtId="0" fontId="87" fillId="0" borderId="0" xfId="0" applyFont="1" applyAlignment="1">
      <alignment horizontal="center"/>
    </xf>
    <xf numFmtId="166" fontId="52" fillId="3" borderId="6" xfId="0" applyNumberFormat="1" applyFont="1" applyFill="1" applyBorder="1" applyAlignment="1">
      <alignment horizontal="center" vertical="center"/>
    </xf>
    <xf numFmtId="0" fontId="79" fillId="0" borderId="0" xfId="0" applyFont="1" applyAlignment="1">
      <alignment vertical="center"/>
    </xf>
    <xf numFmtId="0" fontId="0" fillId="3" borderId="0" xfId="0" applyFill="1" applyAlignment="1" applyProtection="1">
      <alignment vertical="center"/>
      <protection locked="0"/>
    </xf>
    <xf numFmtId="0" fontId="0" fillId="3" borderId="0" xfId="0" applyFill="1" applyProtection="1">
      <protection locked="0"/>
    </xf>
    <xf numFmtId="0" fontId="13" fillId="3" borderId="0" xfId="0" applyFont="1" applyFill="1" applyAlignment="1">
      <alignment vertical="center"/>
    </xf>
    <xf numFmtId="0" fontId="0" fillId="0" borderId="0" xfId="0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0" fillId="3" borderId="0" xfId="493" applyNumberFormat="1" applyFont="1" applyFill="1" applyBorder="1" applyAlignment="1" applyProtection="1">
      <alignment horizontal="center" vertical="center"/>
    </xf>
    <xf numFmtId="0" fontId="60" fillId="50" borderId="6" xfId="0" applyFont="1" applyFill="1" applyBorder="1" applyAlignment="1">
      <alignment horizontal="center" vertical="center" wrapText="1"/>
    </xf>
    <xf numFmtId="1" fontId="16" fillId="0" borderId="2" xfId="317" applyNumberFormat="1" applyFont="1" applyBorder="1" applyAlignment="1">
      <alignment horizontal="center" vertical="center"/>
    </xf>
    <xf numFmtId="0" fontId="45" fillId="0" borderId="35" xfId="317" applyNumberFormat="1" applyFont="1" applyBorder="1" applyAlignment="1">
      <alignment horizontal="left" vertical="center"/>
    </xf>
    <xf numFmtId="0" fontId="18" fillId="0" borderId="36" xfId="317" applyNumberFormat="1" applyFont="1" applyBorder="1" applyAlignment="1">
      <alignment horizontal="center" vertical="center"/>
    </xf>
    <xf numFmtId="0" fontId="41" fillId="0" borderId="0" xfId="0" applyFont="1" applyAlignment="1">
      <alignment horizontal="right"/>
    </xf>
    <xf numFmtId="0" fontId="73" fillId="0" borderId="0" xfId="0" applyFont="1" applyAlignment="1">
      <alignment horizontal="right"/>
    </xf>
    <xf numFmtId="0" fontId="73" fillId="0" borderId="0" xfId="0" applyFont="1" applyAlignment="1">
      <alignment horizontal="left"/>
    </xf>
    <xf numFmtId="0" fontId="17" fillId="0" borderId="37" xfId="317" applyNumberFormat="1" applyFont="1" applyBorder="1" applyAlignment="1">
      <alignment horizontal="center" vertical="center" wrapText="1"/>
    </xf>
    <xf numFmtId="0" fontId="33" fillId="0" borderId="20" xfId="317" applyNumberFormat="1" applyFont="1" applyBorder="1" applyAlignment="1">
      <alignment horizontal="center" vertical="center"/>
    </xf>
    <xf numFmtId="0" fontId="16" fillId="0" borderId="2" xfId="317" applyNumberFormat="1" applyFont="1" applyBorder="1" applyAlignment="1">
      <alignment horizontal="center" vertical="center"/>
    </xf>
    <xf numFmtId="0" fontId="0" fillId="3" borderId="0" xfId="0" applyFill="1" applyAlignment="1" applyProtection="1">
      <alignment horizontal="center"/>
      <protection locked="0"/>
    </xf>
    <xf numFmtId="0" fontId="58" fillId="3" borderId="0" xfId="493" applyNumberFormat="1" applyFont="1" applyFill="1" applyBorder="1" applyAlignment="1" applyProtection="1">
      <alignment horizontal="center" vertical="center"/>
    </xf>
    <xf numFmtId="164" fontId="13" fillId="3" borderId="19" xfId="0" applyNumberFormat="1" applyFont="1" applyFill="1" applyBorder="1" applyAlignment="1">
      <alignment horizontal="center" vertical="center"/>
    </xf>
    <xf numFmtId="0" fontId="58" fillId="3" borderId="0" xfId="0" applyFont="1" applyFill="1" applyAlignment="1">
      <alignment horizontal="right" vertical="center"/>
    </xf>
    <xf numFmtId="0" fontId="13" fillId="0" borderId="0" xfId="0" applyFont="1"/>
    <xf numFmtId="0" fontId="80" fillId="0" borderId="0" xfId="0" applyFont="1"/>
    <xf numFmtId="0" fontId="80" fillId="0" borderId="0" xfId="0" applyFont="1" applyAlignment="1">
      <alignment horizontal="right"/>
    </xf>
    <xf numFmtId="165" fontId="80" fillId="0" borderId="0" xfId="0" applyNumberFormat="1" applyFont="1" applyAlignment="1">
      <alignment horizontal="center" vertical="center"/>
    </xf>
    <xf numFmtId="0" fontId="80" fillId="0" borderId="0" xfId="0" applyFont="1" applyAlignment="1">
      <alignment horizontal="left" vertical="top"/>
    </xf>
    <xf numFmtId="165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167" fontId="41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top"/>
    </xf>
    <xf numFmtId="167" fontId="0" fillId="0" borderId="0" xfId="0" applyNumberFormat="1" applyAlignment="1">
      <alignment horizontal="right" vertical="center"/>
    </xf>
    <xf numFmtId="0" fontId="72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69" fillId="3" borderId="6" xfId="0" applyFont="1" applyFill="1" applyBorder="1" applyAlignment="1">
      <alignment horizontal="center" vertical="center"/>
    </xf>
    <xf numFmtId="0" fontId="58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8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69" fillId="3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70" fontId="59" fillId="0" borderId="6" xfId="0" applyNumberFormat="1" applyFont="1" applyBorder="1" applyAlignment="1">
      <alignment horizontal="center" vertical="center" wrapText="1"/>
    </xf>
    <xf numFmtId="166" fontId="0" fillId="3" borderId="22" xfId="0" applyNumberFormat="1" applyFill="1" applyBorder="1" applyAlignment="1">
      <alignment horizontal="center" vertical="center"/>
    </xf>
    <xf numFmtId="166" fontId="58" fillId="3" borderId="8" xfId="0" applyNumberFormat="1" applyFont="1" applyFill="1" applyBorder="1" applyAlignment="1">
      <alignment horizontal="center" vertical="center"/>
    </xf>
    <xf numFmtId="170" fontId="13" fillId="0" borderId="0" xfId="0" applyNumberFormat="1" applyFont="1" applyAlignment="1">
      <alignment horizontal="center" vertical="center" wrapText="1"/>
    </xf>
    <xf numFmtId="166" fontId="0" fillId="3" borderId="23" xfId="0" applyNumberFormat="1" applyFill="1" applyBorder="1" applyAlignment="1">
      <alignment horizontal="center" vertical="center"/>
    </xf>
    <xf numFmtId="166" fontId="58" fillId="3" borderId="23" xfId="0" applyNumberFormat="1" applyFont="1" applyFill="1" applyBorder="1" applyAlignment="1">
      <alignment horizontal="center" vertical="center"/>
    </xf>
    <xf numFmtId="0" fontId="88" fillId="3" borderId="0" xfId="0" applyFont="1" applyFill="1" applyAlignment="1">
      <alignment horizontal="left" vertical="center"/>
    </xf>
    <xf numFmtId="170" fontId="88" fillId="3" borderId="0" xfId="0" applyNumberFormat="1" applyFont="1" applyFill="1" applyAlignment="1">
      <alignment horizontal="center" vertical="center"/>
    </xf>
    <xf numFmtId="0" fontId="89" fillId="3" borderId="0" xfId="0" applyFont="1" applyFill="1" applyAlignment="1">
      <alignment horizontal="center" vertical="center"/>
    </xf>
    <xf numFmtId="166" fontId="0" fillId="3" borderId="4" xfId="0" applyNumberFormat="1" applyFill="1" applyBorder="1" applyAlignment="1">
      <alignment horizontal="center" vertical="center"/>
    </xf>
    <xf numFmtId="166" fontId="58" fillId="3" borderId="4" xfId="0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left"/>
    </xf>
    <xf numFmtId="0" fontId="41" fillId="0" borderId="4" xfId="0" applyFont="1" applyBorder="1" applyAlignment="1">
      <alignment horizontal="left"/>
    </xf>
    <xf numFmtId="0" fontId="13" fillId="3" borderId="20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/>
    </xf>
    <xf numFmtId="0" fontId="0" fillId="0" borderId="20" xfId="0" applyBorder="1"/>
    <xf numFmtId="0" fontId="13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left"/>
    </xf>
    <xf numFmtId="0" fontId="0" fillId="0" borderId="6" xfId="0" applyBorder="1"/>
    <xf numFmtId="0" fontId="58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19" xfId="0" applyFont="1" applyBorder="1" applyAlignment="1">
      <alignment vertical="center"/>
    </xf>
    <xf numFmtId="0" fontId="16" fillId="71" borderId="2" xfId="0" applyFont="1" applyFill="1" applyBorder="1" applyAlignment="1">
      <alignment horizontal="center" vertical="center"/>
    </xf>
    <xf numFmtId="0" fontId="58" fillId="70" borderId="20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62" fillId="3" borderId="6" xfId="0" applyFont="1" applyFill="1" applyBorder="1" applyAlignment="1">
      <alignment horizontal="center" vertical="center" wrapText="1"/>
    </xf>
    <xf numFmtId="0" fontId="41" fillId="3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170" fontId="41" fillId="3" borderId="6" xfId="0" applyNumberFormat="1" applyFont="1" applyFill="1" applyBorder="1" applyAlignment="1">
      <alignment horizontal="center" vertical="center"/>
    </xf>
    <xf numFmtId="166" fontId="0" fillId="3" borderId="20" xfId="0" applyNumberFormat="1" applyFill="1" applyBorder="1" applyAlignment="1">
      <alignment horizontal="center" vertical="center"/>
    </xf>
    <xf numFmtId="166" fontId="58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/>
      <protection locked="0"/>
    </xf>
    <xf numFmtId="170" fontId="76" fillId="3" borderId="0" xfId="0" applyNumberFormat="1" applyFont="1" applyFill="1" applyAlignment="1">
      <alignment horizontal="center" vertical="center"/>
    </xf>
    <xf numFmtId="0" fontId="0" fillId="3" borderId="28" xfId="0" applyFill="1" applyBorder="1" applyAlignment="1" applyProtection="1">
      <alignment horizontal="center" vertical="center"/>
      <protection locked="0"/>
    </xf>
    <xf numFmtId="0" fontId="0" fillId="44" borderId="28" xfId="0" applyFill="1" applyBorder="1" applyAlignment="1" applyProtection="1">
      <alignment horizontal="center" vertical="center"/>
      <protection locked="0"/>
    </xf>
    <xf numFmtId="167" fontId="0" fillId="3" borderId="28" xfId="0" applyNumberFormat="1" applyFill="1" applyBorder="1" applyAlignment="1" applyProtection="1">
      <alignment horizontal="center" vertical="center"/>
      <protection locked="0"/>
    </xf>
    <xf numFmtId="170" fontId="76" fillId="3" borderId="28" xfId="0" applyNumberFormat="1" applyFont="1" applyFill="1" applyBorder="1" applyAlignment="1">
      <alignment horizontal="center" vertical="center"/>
    </xf>
    <xf numFmtId="167" fontId="0" fillId="3" borderId="7" xfId="0" applyNumberFormat="1" applyFill="1" applyBorder="1" applyAlignment="1" applyProtection="1">
      <alignment horizontal="center" vertical="center"/>
      <protection locked="0"/>
    </xf>
    <xf numFmtId="170" fontId="76" fillId="44" borderId="28" xfId="0" applyNumberFormat="1" applyFont="1" applyFill="1" applyBorder="1" applyAlignment="1">
      <alignment horizontal="center" vertical="center"/>
    </xf>
    <xf numFmtId="167" fontId="0" fillId="44" borderId="7" xfId="0" applyNumberFormat="1" applyFill="1" applyBorder="1" applyAlignment="1" applyProtection="1">
      <alignment horizontal="center" vertical="center"/>
      <protection locked="0"/>
    </xf>
    <xf numFmtId="170" fontId="76" fillId="44" borderId="0" xfId="0" applyNumberFormat="1" applyFont="1" applyFill="1" applyAlignment="1">
      <alignment horizontal="center" vertical="center"/>
    </xf>
    <xf numFmtId="167" fontId="0" fillId="44" borderId="28" xfId="0" applyNumberFormat="1" applyFill="1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80" fillId="70" borderId="4" xfId="0" applyFont="1" applyFill="1" applyBorder="1" applyAlignment="1">
      <alignment horizontal="center" vertical="center"/>
    </xf>
    <xf numFmtId="0" fontId="76" fillId="70" borderId="4" xfId="0" applyFont="1" applyFill="1" applyBorder="1" applyAlignment="1">
      <alignment horizontal="center" vertical="center" wrapText="1"/>
    </xf>
    <xf numFmtId="0" fontId="52" fillId="70" borderId="4" xfId="0" applyFont="1" applyFill="1" applyBorder="1" applyAlignment="1">
      <alignment horizontal="center" vertical="center" wrapText="1" shrinkToFit="1"/>
    </xf>
    <xf numFmtId="0" fontId="52" fillId="70" borderId="4" xfId="0" applyFont="1" applyFill="1" applyBorder="1" applyAlignment="1">
      <alignment horizontal="center" vertical="center"/>
    </xf>
    <xf numFmtId="170" fontId="76" fillId="70" borderId="26" xfId="493" applyNumberFormat="1" applyFont="1" applyFill="1" applyBorder="1" applyAlignment="1">
      <alignment horizontal="center" vertical="center"/>
    </xf>
    <xf numFmtId="0" fontId="58" fillId="70" borderId="26" xfId="0" applyFont="1" applyFill="1" applyBorder="1" applyAlignment="1" applyProtection="1">
      <alignment horizontal="center" vertical="center"/>
      <protection locked="0"/>
    </xf>
    <xf numFmtId="0" fontId="0" fillId="70" borderId="9" xfId="0" applyFill="1" applyBorder="1" applyAlignment="1" applyProtection="1">
      <alignment horizontal="center" vertical="center"/>
      <protection locked="0"/>
    </xf>
    <xf numFmtId="0" fontId="0" fillId="70" borderId="25" xfId="0" applyFill="1" applyBorder="1" applyAlignment="1" applyProtection="1">
      <alignment horizontal="center" vertical="center"/>
      <protection locked="0"/>
    </xf>
    <xf numFmtId="166" fontId="76" fillId="70" borderId="4" xfId="0" applyNumberFormat="1" applyFont="1" applyFill="1" applyBorder="1" applyAlignment="1">
      <alignment horizontal="center" vertical="center"/>
    </xf>
    <xf numFmtId="166" fontId="52" fillId="70" borderId="26" xfId="0" applyNumberFormat="1" applyFont="1" applyFill="1" applyBorder="1" applyAlignment="1">
      <alignment horizontal="center" vertical="center"/>
    </xf>
    <xf numFmtId="0" fontId="13" fillId="70" borderId="0" xfId="0" applyFont="1" applyFill="1" applyAlignment="1">
      <alignment horizontal="center" vertical="center" wrapText="1"/>
    </xf>
    <xf numFmtId="0" fontId="17" fillId="0" borderId="4" xfId="0" applyFont="1" applyBorder="1" applyAlignment="1">
      <alignment horizontal="right"/>
    </xf>
    <xf numFmtId="0" fontId="66" fillId="3" borderId="0" xfId="0" applyFont="1" applyFill="1" applyAlignment="1">
      <alignment horizontal="center" vertical="center"/>
    </xf>
    <xf numFmtId="0" fontId="62" fillId="3" borderId="23" xfId="0" applyFont="1" applyFill="1" applyBorder="1" applyAlignment="1">
      <alignment horizontal="center" vertical="center"/>
    </xf>
    <xf numFmtId="0" fontId="62" fillId="3" borderId="4" xfId="0" applyFont="1" applyFill="1" applyBorder="1" applyAlignment="1">
      <alignment horizontal="center" vertical="center"/>
    </xf>
    <xf numFmtId="0" fontId="90" fillId="44" borderId="23" xfId="0" applyFont="1" applyFill="1" applyBorder="1" applyAlignment="1">
      <alignment horizontal="center" vertical="center" textRotation="90"/>
    </xf>
    <xf numFmtId="0" fontId="90" fillId="0" borderId="0" xfId="0" applyFont="1" applyAlignment="1">
      <alignment horizontal="center" vertical="center" textRotation="90"/>
    </xf>
    <xf numFmtId="0" fontId="90" fillId="44" borderId="0" xfId="0" applyFont="1" applyFill="1" applyAlignment="1">
      <alignment horizontal="center" vertical="center" textRotation="90"/>
    </xf>
    <xf numFmtId="0" fontId="90" fillId="3" borderId="0" xfId="0" applyFont="1" applyFill="1" applyAlignment="1">
      <alignment horizontal="center" vertical="center" textRotation="90"/>
    </xf>
    <xf numFmtId="0" fontId="90" fillId="70" borderId="4" xfId="0" applyFont="1" applyFill="1" applyBorder="1" applyAlignment="1">
      <alignment horizontal="center" vertical="center" textRotation="90"/>
    </xf>
    <xf numFmtId="0" fontId="13" fillId="39" borderId="30" xfId="317" applyNumberFormat="1" applyFont="1" applyFill="1" applyBorder="1" applyAlignment="1">
      <alignment horizontal="center" vertical="center"/>
    </xf>
    <xf numFmtId="0" fontId="15" fillId="39" borderId="2" xfId="317" applyNumberFormat="1" applyFont="1" applyFill="1" applyBorder="1" applyAlignment="1">
      <alignment horizontal="center" vertical="center"/>
    </xf>
    <xf numFmtId="0" fontId="15" fillId="3" borderId="2" xfId="317" applyNumberFormat="1" applyFont="1" applyFill="1" applyBorder="1" applyAlignment="1">
      <alignment horizontal="center" vertical="center"/>
    </xf>
    <xf numFmtId="0" fontId="13" fillId="70" borderId="4" xfId="0" applyFont="1" applyFill="1" applyBorder="1" applyAlignment="1">
      <alignment vertical="center"/>
    </xf>
    <xf numFmtId="0" fontId="69" fillId="70" borderId="4" xfId="0" applyFont="1" applyFill="1" applyBorder="1" applyAlignment="1">
      <alignment vertical="center"/>
    </xf>
    <xf numFmtId="0" fontId="13" fillId="70" borderId="25" xfId="0" applyFont="1" applyFill="1" applyBorder="1" applyAlignment="1">
      <alignment horizontal="center" vertical="center"/>
    </xf>
    <xf numFmtId="0" fontId="13" fillId="70" borderId="4" xfId="0" applyFont="1" applyFill="1" applyBorder="1" applyAlignment="1">
      <alignment horizontal="center" vertical="center"/>
    </xf>
    <xf numFmtId="0" fontId="69" fillId="70" borderId="4" xfId="0" applyFont="1" applyFill="1" applyBorder="1" applyAlignment="1">
      <alignment horizontal="center" vertical="center"/>
    </xf>
    <xf numFmtId="0" fontId="77" fillId="3" borderId="0" xfId="0" applyFont="1" applyFill="1" applyAlignment="1">
      <alignment horizontal="center" vertical="center"/>
    </xf>
    <xf numFmtId="0" fontId="52" fillId="0" borderId="7" xfId="0" applyFont="1" applyBorder="1"/>
    <xf numFmtId="0" fontId="52" fillId="0" borderId="24" xfId="0" applyFont="1" applyBorder="1"/>
    <xf numFmtId="0" fontId="52" fillId="0" borderId="26" xfId="0" applyFont="1" applyBorder="1"/>
    <xf numFmtId="0" fontId="91" fillId="0" borderId="19" xfId="542" applyFont="1" applyBorder="1" applyAlignment="1">
      <alignment horizontal="left" vertical="center"/>
    </xf>
    <xf numFmtId="0" fontId="92" fillId="0" borderId="28" xfId="542" applyFont="1" applyBorder="1" applyAlignment="1">
      <alignment horizontal="center" vertical="center" wrapText="1"/>
    </xf>
    <xf numFmtId="0" fontId="80" fillId="70" borderId="0" xfId="0" applyFont="1" applyFill="1" applyAlignment="1">
      <alignment horizontal="center" vertical="center"/>
    </xf>
    <xf numFmtId="0" fontId="90" fillId="70" borderId="0" xfId="0" applyFont="1" applyFill="1" applyAlignment="1">
      <alignment horizontal="center" vertical="center" textRotation="90"/>
    </xf>
    <xf numFmtId="0" fontId="76" fillId="70" borderId="0" xfId="0" applyFont="1" applyFill="1" applyAlignment="1">
      <alignment horizontal="center" vertical="center" wrapText="1"/>
    </xf>
    <xf numFmtId="0" fontId="52" fillId="70" borderId="0" xfId="0" applyFont="1" applyFill="1" applyAlignment="1">
      <alignment horizontal="center" vertical="center" wrapText="1" shrinkToFit="1"/>
    </xf>
    <xf numFmtId="0" fontId="52" fillId="70" borderId="0" xfId="0" applyFont="1" applyFill="1" applyAlignment="1">
      <alignment horizontal="center" vertical="center"/>
    </xf>
    <xf numFmtId="170" fontId="76" fillId="70" borderId="28" xfId="493" applyNumberFormat="1" applyFont="1" applyFill="1" applyBorder="1" applyAlignment="1">
      <alignment horizontal="center" vertical="center"/>
    </xf>
    <xf numFmtId="0" fontId="58" fillId="70" borderId="28" xfId="0" applyFont="1" applyFill="1" applyBorder="1" applyAlignment="1" applyProtection="1">
      <alignment horizontal="center" vertical="center"/>
      <protection locked="0"/>
    </xf>
    <xf numFmtId="0" fontId="0" fillId="70" borderId="7" xfId="0" applyFill="1" applyBorder="1" applyAlignment="1" applyProtection="1">
      <alignment horizontal="center" vertical="center"/>
      <protection locked="0"/>
    </xf>
    <xf numFmtId="0" fontId="0" fillId="70" borderId="19" xfId="0" applyFill="1" applyBorder="1" applyAlignment="1" applyProtection="1">
      <alignment horizontal="center" vertical="center"/>
      <protection locked="0"/>
    </xf>
    <xf numFmtId="166" fontId="52" fillId="70" borderId="19" xfId="0" applyNumberFormat="1" applyFont="1" applyFill="1" applyBorder="1" applyAlignment="1">
      <alignment horizontal="center" vertical="center"/>
    </xf>
    <xf numFmtId="166" fontId="76" fillId="70" borderId="0" xfId="0" applyNumberFormat="1" applyFont="1" applyFill="1" applyAlignment="1">
      <alignment horizontal="center" vertical="center"/>
    </xf>
    <xf numFmtId="166" fontId="52" fillId="70" borderId="28" xfId="0" applyNumberFormat="1" applyFont="1" applyFill="1" applyBorder="1" applyAlignment="1">
      <alignment horizontal="center" vertical="center"/>
    </xf>
    <xf numFmtId="0" fontId="41" fillId="3" borderId="4" xfId="0" applyFont="1" applyFill="1" applyBorder="1" applyAlignment="1">
      <alignment horizontal="left" vertical="center"/>
    </xf>
    <xf numFmtId="0" fontId="60" fillId="0" borderId="4" xfId="0" applyFont="1" applyBorder="1" applyAlignment="1">
      <alignment horizontal="center" vertical="center"/>
    </xf>
    <xf numFmtId="170" fontId="76" fillId="0" borderId="4" xfId="493" applyNumberFormat="1" applyFont="1" applyFill="1" applyBorder="1" applyAlignment="1">
      <alignment horizontal="center" vertical="center"/>
    </xf>
    <xf numFmtId="0" fontId="58" fillId="0" borderId="9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166" fontId="41" fillId="0" borderId="25" xfId="0" applyNumberFormat="1" applyFont="1" applyBorder="1" applyAlignment="1">
      <alignment horizontal="center" vertical="center"/>
    </xf>
    <xf numFmtId="166" fontId="60" fillId="0" borderId="4" xfId="0" applyNumberFormat="1" applyFont="1" applyBorder="1" applyAlignment="1">
      <alignment horizontal="center" vertical="center"/>
    </xf>
    <xf numFmtId="166" fontId="41" fillId="0" borderId="26" xfId="0" applyNumberFormat="1" applyFont="1" applyBorder="1" applyAlignment="1">
      <alignment horizontal="center" vertical="center"/>
    </xf>
    <xf numFmtId="0" fontId="41" fillId="3" borderId="23" xfId="0" applyFont="1" applyFill="1" applyBorder="1" applyAlignment="1">
      <alignment horizontal="center" vertical="center" textRotation="90"/>
    </xf>
    <xf numFmtId="0" fontId="41" fillId="44" borderId="0" xfId="0" applyFont="1" applyFill="1" applyAlignment="1">
      <alignment horizontal="center" vertical="center" textRotation="90"/>
    </xf>
    <xf numFmtId="0" fontId="41" fillId="0" borderId="0" xfId="0" applyFont="1" applyAlignment="1">
      <alignment horizontal="center" vertical="center" textRotation="90"/>
    </xf>
    <xf numFmtId="0" fontId="87" fillId="0" borderId="22" xfId="0" applyFont="1" applyBorder="1" applyAlignment="1">
      <alignment horizontal="center" vertical="center" textRotation="90"/>
    </xf>
    <xf numFmtId="0" fontId="87" fillId="0" borderId="19" xfId="0" applyFont="1" applyBorder="1" applyAlignment="1">
      <alignment horizontal="center" vertical="center" textRotation="90"/>
    </xf>
    <xf numFmtId="0" fontId="87" fillId="0" borderId="25" xfId="0" applyFont="1" applyBorder="1" applyAlignment="1">
      <alignment horizontal="center" vertical="center" textRotation="90"/>
    </xf>
    <xf numFmtId="0" fontId="0" fillId="0" borderId="0" xfId="317" applyNumberFormat="1" applyFont="1" applyAlignment="1">
      <alignment horizontal="left" vertical="center"/>
    </xf>
    <xf numFmtId="1" fontId="0" fillId="0" borderId="0" xfId="317" applyNumberFormat="1" applyFont="1" applyAlignment="1">
      <alignment horizontal="left" vertical="center"/>
    </xf>
    <xf numFmtId="164" fontId="0" fillId="39" borderId="0" xfId="493" applyFont="1" applyFill="1" applyBorder="1" applyAlignment="1" applyProtection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59" fillId="42" borderId="4" xfId="0" applyFont="1" applyFill="1" applyBorder="1" applyAlignment="1">
      <alignment horizontal="center" vertical="center" wrapText="1"/>
    </xf>
    <xf numFmtId="0" fontId="58" fillId="3" borderId="0" xfId="0" quotePrefix="1" applyFont="1" applyFill="1" applyAlignment="1">
      <alignment horizontal="center" vertical="center" wrapText="1"/>
    </xf>
    <xf numFmtId="0" fontId="0" fillId="3" borderId="0" xfId="0" quotePrefix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95" fillId="3" borderId="0" xfId="0" applyFont="1" applyFill="1" applyAlignment="1">
      <alignment horizontal="center" vertical="center" wrapText="1"/>
    </xf>
    <xf numFmtId="0" fontId="0" fillId="60" borderId="0" xfId="0" applyFill="1" applyAlignment="1">
      <alignment horizontal="center" vertical="center"/>
    </xf>
    <xf numFmtId="0" fontId="0" fillId="47" borderId="0" xfId="0" applyFill="1" applyAlignment="1">
      <alignment horizontal="center" vertical="center"/>
    </xf>
    <xf numFmtId="0" fontId="71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6" fillId="41" borderId="0" xfId="0" applyFont="1" applyFill="1" applyAlignment="1">
      <alignment horizontal="center" vertical="center" wrapText="1"/>
    </xf>
    <xf numFmtId="0" fontId="16" fillId="51" borderId="0" xfId="0" applyFont="1" applyFill="1" applyAlignment="1">
      <alignment horizontal="center" vertical="center" wrapText="1"/>
    </xf>
    <xf numFmtId="0" fontId="0" fillId="48" borderId="0" xfId="0" applyFill="1" applyAlignment="1">
      <alignment horizontal="center" vertical="center"/>
    </xf>
    <xf numFmtId="0" fontId="96" fillId="3" borderId="23" xfId="0" applyFont="1" applyFill="1" applyBorder="1" applyAlignment="1">
      <alignment horizontal="center" vertical="center" textRotation="90"/>
    </xf>
    <xf numFmtId="0" fontId="0" fillId="0" borderId="23" xfId="0" applyBorder="1" applyAlignment="1">
      <alignment horizontal="center" vertical="center" wrapText="1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166" fontId="0" fillId="0" borderId="23" xfId="0" applyNumberFormat="1" applyBorder="1" applyAlignment="1">
      <alignment horizontal="center" vertical="center"/>
    </xf>
    <xf numFmtId="166" fontId="58" fillId="3" borderId="24" xfId="0" applyNumberFormat="1" applyFont="1" applyFill="1" applyBorder="1" applyAlignment="1">
      <alignment horizontal="center" vertical="center"/>
    </xf>
    <xf numFmtId="0" fontId="58" fillId="47" borderId="23" xfId="0" applyFont="1" applyFill="1" applyBorder="1" applyAlignment="1">
      <alignment horizontal="center" vertical="center"/>
    </xf>
    <xf numFmtId="0" fontId="74" fillId="44" borderId="4" xfId="0" applyFont="1" applyFill="1" applyBorder="1" applyAlignment="1">
      <alignment horizontal="center" vertical="center"/>
    </xf>
    <xf numFmtId="0" fontId="0" fillId="44" borderId="4" xfId="0" applyFill="1" applyBorder="1" applyAlignment="1">
      <alignment horizontal="center" vertical="center" wrapText="1"/>
    </xf>
    <xf numFmtId="0" fontId="0" fillId="44" borderId="4" xfId="0" applyFill="1" applyBorder="1" applyAlignment="1">
      <alignment horizontal="center" vertical="center"/>
    </xf>
    <xf numFmtId="0" fontId="0" fillId="44" borderId="26" xfId="0" applyFill="1" applyBorder="1" applyAlignment="1" applyProtection="1">
      <alignment horizontal="center" vertical="center"/>
      <protection locked="0"/>
    </xf>
    <xf numFmtId="166" fontId="0" fillId="44" borderId="4" xfId="0" applyNumberFormat="1" applyFill="1" applyBorder="1" applyAlignment="1">
      <alignment horizontal="center" vertical="center"/>
    </xf>
    <xf numFmtId="166" fontId="58" fillId="44" borderId="26" xfId="0" applyNumberFormat="1" applyFont="1" applyFill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94" fillId="0" borderId="4" xfId="0" applyFont="1" applyBorder="1" applyAlignment="1">
      <alignment vertical="center"/>
    </xf>
    <xf numFmtId="0" fontId="60" fillId="3" borderId="23" xfId="0" applyFont="1" applyFill="1" applyBorder="1" applyAlignment="1">
      <alignment horizontal="center" vertical="center" textRotation="90"/>
    </xf>
    <xf numFmtId="0" fontId="60" fillId="44" borderId="0" xfId="0" applyFont="1" applyFill="1" applyAlignment="1">
      <alignment horizontal="center" vertical="center" textRotation="90"/>
    </xf>
    <xf numFmtId="0" fontId="60" fillId="3" borderId="0" xfId="0" applyFont="1" applyFill="1" applyAlignment="1">
      <alignment horizontal="center" vertical="center" textRotation="90"/>
    </xf>
    <xf numFmtId="0" fontId="60" fillId="44" borderId="4" xfId="0" applyFont="1" applyFill="1" applyBorder="1" applyAlignment="1">
      <alignment horizontal="center" vertical="center" textRotation="90"/>
    </xf>
    <xf numFmtId="0" fontId="80" fillId="0" borderId="23" xfId="0" applyFont="1" applyBorder="1" applyAlignment="1">
      <alignment horizontal="center" vertical="center"/>
    </xf>
    <xf numFmtId="170" fontId="52" fillId="0" borderId="23" xfId="0" applyNumberFormat="1" applyFont="1" applyBorder="1" applyAlignment="1">
      <alignment horizontal="center" vertical="center"/>
    </xf>
    <xf numFmtId="170" fontId="52" fillId="44" borderId="4" xfId="0" applyNumberFormat="1" applyFont="1" applyFill="1" applyBorder="1" applyAlignment="1">
      <alignment horizontal="center" vertical="center"/>
    </xf>
    <xf numFmtId="2" fontId="18" fillId="0" borderId="8" xfId="317" applyNumberFormat="1" applyFont="1" applyBorder="1" applyAlignment="1">
      <alignment horizontal="center" vertical="center"/>
    </xf>
    <xf numFmtId="1" fontId="40" fillId="0" borderId="0" xfId="317" applyNumberFormat="1" applyFont="1" applyAlignment="1">
      <alignment vertical="center"/>
    </xf>
    <xf numFmtId="2" fontId="8" fillId="0" borderId="8" xfId="317" applyNumberFormat="1" applyFont="1" applyBorder="1" applyAlignment="1">
      <alignment horizontal="center" vertical="center"/>
    </xf>
    <xf numFmtId="166" fontId="52" fillId="44" borderId="22" xfId="0" applyNumberFormat="1" applyFont="1" applyFill="1" applyBorder="1" applyAlignment="1">
      <alignment horizontal="center" vertical="center"/>
    </xf>
    <xf numFmtId="0" fontId="97" fillId="3" borderId="4" xfId="0" applyFont="1" applyFill="1" applyBorder="1" applyAlignment="1">
      <alignment horizontal="right" vertical="center"/>
    </xf>
    <xf numFmtId="0" fontId="97" fillId="3" borderId="0" xfId="493" applyNumberFormat="1" applyFont="1" applyFill="1" applyBorder="1" applyAlignment="1" applyProtection="1">
      <alignment horizontal="center" vertical="center"/>
    </xf>
    <xf numFmtId="0" fontId="97" fillId="3" borderId="23" xfId="493" applyNumberFormat="1" applyFont="1" applyFill="1" applyBorder="1" applyAlignment="1" applyProtection="1">
      <alignment horizontal="center" vertical="center"/>
    </xf>
    <xf numFmtId="164" fontId="97" fillId="3" borderId="0" xfId="493" applyFont="1" applyFill="1" applyBorder="1" applyAlignment="1" applyProtection="1">
      <alignment horizontal="center" vertical="center"/>
    </xf>
    <xf numFmtId="0" fontId="62" fillId="3" borderId="2" xfId="0" applyFont="1" applyFill="1" applyBorder="1" applyAlignment="1">
      <alignment horizontal="center" vertical="center"/>
    </xf>
    <xf numFmtId="2" fontId="0" fillId="44" borderId="22" xfId="0" applyNumberFormat="1" applyFill="1" applyBorder="1" applyAlignment="1">
      <alignment horizontal="center" vertical="center"/>
    </xf>
    <xf numFmtId="2" fontId="0" fillId="44" borderId="19" xfId="0" applyNumberFormat="1" applyFill="1" applyBorder="1" applyAlignment="1">
      <alignment horizontal="center" vertical="center"/>
    </xf>
    <xf numFmtId="2" fontId="0" fillId="44" borderId="25" xfId="0" applyNumberFormat="1" applyFill="1" applyBorder="1" applyAlignment="1">
      <alignment horizontal="center" vertical="center"/>
    </xf>
    <xf numFmtId="1" fontId="16" fillId="3" borderId="2" xfId="317" applyNumberFormat="1" applyFont="1" applyFill="1" applyBorder="1" applyAlignment="1">
      <alignment horizontal="center" vertical="center"/>
    </xf>
    <xf numFmtId="1" fontId="54" fillId="3" borderId="2" xfId="317" applyNumberFormat="1" applyFont="1" applyFill="1" applyBorder="1" applyAlignment="1">
      <alignment horizontal="center" vertical="center"/>
    </xf>
    <xf numFmtId="0" fontId="37" fillId="0" borderId="27" xfId="317" applyNumberFormat="1" applyFont="1" applyBorder="1" applyAlignment="1">
      <alignment horizontal="center" vertical="center" wrapText="1"/>
    </xf>
    <xf numFmtId="0" fontId="8" fillId="0" borderId="2" xfId="317" applyNumberFormat="1" applyFont="1" applyBorder="1" applyAlignment="1">
      <alignment horizontal="center" vertical="center"/>
    </xf>
    <xf numFmtId="0" fontId="0" fillId="0" borderId="2" xfId="317" applyNumberFormat="1" applyFont="1" applyBorder="1" applyAlignment="1">
      <alignment horizontal="center" vertical="center" wrapText="1"/>
    </xf>
    <xf numFmtId="1" fontId="13" fillId="0" borderId="38" xfId="317" applyNumberFormat="1" applyFont="1" applyBorder="1" applyAlignment="1">
      <alignment horizontal="center" vertical="center"/>
    </xf>
    <xf numFmtId="1" fontId="13" fillId="0" borderId="39" xfId="317" applyNumberFormat="1" applyFont="1" applyBorder="1" applyAlignment="1">
      <alignment horizontal="center" vertical="center"/>
    </xf>
    <xf numFmtId="0" fontId="45" fillId="0" borderId="2" xfId="541" applyNumberFormat="1" applyFont="1" applyBorder="1" applyAlignment="1">
      <alignment horizontal="center" vertical="center" wrapText="1"/>
    </xf>
    <xf numFmtId="0" fontId="98" fillId="0" borderId="0" xfId="317" applyNumberFormat="1" applyFont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13" fillId="0" borderId="0" xfId="0" quotePrefix="1" applyFont="1" applyAlignment="1">
      <alignment horizontal="center" vertical="center"/>
    </xf>
    <xf numFmtId="170" fontId="76" fillId="3" borderId="0" xfId="493" applyNumberFormat="1" applyFont="1" applyFill="1" applyBorder="1" applyAlignment="1">
      <alignment horizontal="center" vertical="center"/>
    </xf>
    <xf numFmtId="170" fontId="76" fillId="44" borderId="0" xfId="493" applyNumberFormat="1" applyFont="1" applyFill="1" applyBorder="1" applyAlignment="1">
      <alignment horizontal="center" vertical="center"/>
    </xf>
    <xf numFmtId="166" fontId="52" fillId="3" borderId="0" xfId="0" applyNumberFormat="1" applyFont="1" applyFill="1" applyAlignment="1">
      <alignment horizontal="center" vertical="center"/>
    </xf>
    <xf numFmtId="0" fontId="58" fillId="3" borderId="0" xfId="0" applyFont="1" applyFill="1" applyAlignment="1" applyProtection="1">
      <alignment horizontal="center" vertical="center"/>
      <protection locked="0"/>
    </xf>
    <xf numFmtId="0" fontId="58" fillId="44" borderId="22" xfId="0" applyFont="1" applyFill="1" applyBorder="1" applyAlignment="1" applyProtection="1">
      <alignment horizontal="center" vertical="center"/>
      <protection locked="0"/>
    </xf>
    <xf numFmtId="0" fontId="0" fillId="44" borderId="23" xfId="0" applyFill="1" applyBorder="1" applyAlignment="1" applyProtection="1">
      <alignment horizontal="center" vertical="center"/>
      <protection locked="0"/>
    </xf>
    <xf numFmtId="0" fontId="58" fillId="3" borderId="25" xfId="0" applyFont="1" applyFill="1" applyBorder="1" applyAlignment="1" applyProtection="1">
      <alignment horizontal="center" vertical="center"/>
      <protection locked="0"/>
    </xf>
    <xf numFmtId="0" fontId="0" fillId="3" borderId="26" xfId="0" applyFill="1" applyBorder="1" applyAlignment="1" applyProtection="1">
      <alignment horizontal="center" vertical="center"/>
      <protection locked="0"/>
    </xf>
    <xf numFmtId="166" fontId="52" fillId="44" borderId="23" xfId="0" applyNumberFormat="1" applyFont="1" applyFill="1" applyBorder="1" applyAlignment="1">
      <alignment horizontal="center" vertical="center"/>
    </xf>
    <xf numFmtId="0" fontId="99" fillId="0" borderId="0" xfId="0" applyFont="1" applyAlignment="1">
      <alignment horizontal="left" vertical="center"/>
    </xf>
    <xf numFmtId="0" fontId="41" fillId="0" borderId="4" xfId="0" applyFont="1" applyBorder="1" applyAlignment="1">
      <alignment horizontal="center" vertical="center" textRotation="90"/>
    </xf>
    <xf numFmtId="0" fontId="76" fillId="0" borderId="4" xfId="0" applyFont="1" applyBorder="1" applyAlignment="1">
      <alignment horizontal="center" vertical="center"/>
    </xf>
    <xf numFmtId="170" fontId="52" fillId="3" borderId="26" xfId="493" applyNumberFormat="1" applyFont="1" applyFill="1" applyBorder="1" applyAlignment="1">
      <alignment horizontal="center" vertical="center"/>
    </xf>
    <xf numFmtId="166" fontId="52" fillId="3" borderId="25" xfId="0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170" fontId="76" fillId="0" borderId="0" xfId="493" applyNumberFormat="1" applyFont="1" applyFill="1" applyAlignment="1">
      <alignment horizontal="center" vertical="center"/>
    </xf>
    <xf numFmtId="0" fontId="58" fillId="0" borderId="19" xfId="0" applyFont="1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6" fontId="52" fillId="0" borderId="19" xfId="0" applyNumberFormat="1" applyFont="1" applyBorder="1" applyAlignment="1">
      <alignment horizontal="center" vertical="center"/>
    </xf>
    <xf numFmtId="0" fontId="52" fillId="0" borderId="0" xfId="0" applyFont="1" applyAlignment="1">
      <alignment horizontal="center" vertical="center" wrapText="1" shrinkToFit="1"/>
    </xf>
    <xf numFmtId="170" fontId="52" fillId="0" borderId="28" xfId="493" applyNumberFormat="1" applyFont="1" applyFill="1" applyBorder="1" applyAlignment="1">
      <alignment horizontal="center" vertical="center"/>
    </xf>
    <xf numFmtId="0" fontId="58" fillId="0" borderId="28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76" fillId="0" borderId="0" xfId="0" applyFont="1" applyAlignment="1">
      <alignment horizontal="center" vertical="center" wrapText="1" shrinkToFit="1"/>
    </xf>
    <xf numFmtId="0" fontId="52" fillId="0" borderId="4" xfId="0" applyFont="1" applyBorder="1" applyAlignment="1">
      <alignment horizontal="center" vertical="center" wrapText="1" shrinkToFit="1"/>
    </xf>
    <xf numFmtId="170" fontId="52" fillId="0" borderId="26" xfId="493" applyNumberFormat="1" applyFont="1" applyFill="1" applyBorder="1" applyAlignment="1">
      <alignment horizontal="center" vertical="center"/>
    </xf>
    <xf numFmtId="0" fontId="58" fillId="0" borderId="26" xfId="0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166" fontId="52" fillId="0" borderId="25" xfId="0" applyNumberFormat="1" applyFont="1" applyBorder="1" applyAlignment="1">
      <alignment horizontal="center" vertical="center"/>
    </xf>
    <xf numFmtId="0" fontId="41" fillId="44" borderId="23" xfId="0" applyFont="1" applyFill="1" applyBorder="1" applyAlignment="1">
      <alignment horizontal="center" vertical="center" textRotation="90"/>
    </xf>
    <xf numFmtId="0" fontId="52" fillId="44" borderId="23" xfId="0" applyFont="1" applyFill="1" applyBorder="1" applyAlignment="1">
      <alignment horizontal="center" vertical="center" wrapText="1"/>
    </xf>
    <xf numFmtId="170" fontId="52" fillId="44" borderId="24" xfId="493" applyNumberFormat="1" applyFont="1" applyFill="1" applyBorder="1" applyAlignment="1">
      <alignment horizontal="center" vertical="center"/>
    </xf>
    <xf numFmtId="0" fontId="16" fillId="57" borderId="4" xfId="0" applyFont="1" applyFill="1" applyBorder="1" applyAlignment="1">
      <alignment horizontal="center" vertical="center" wrapText="1"/>
    </xf>
    <xf numFmtId="0" fontId="100" fillId="72" borderId="40" xfId="0" applyFont="1" applyFill="1" applyBorder="1" applyAlignment="1">
      <alignment horizontal="center" vertical="center" wrapText="1"/>
    </xf>
    <xf numFmtId="0" fontId="100" fillId="73" borderId="6" xfId="0" applyFont="1" applyFill="1" applyBorder="1" applyAlignment="1">
      <alignment horizontal="center" vertical="center" wrapText="1"/>
    </xf>
    <xf numFmtId="0" fontId="100" fillId="74" borderId="6" xfId="0" applyFont="1" applyFill="1" applyBorder="1" applyAlignment="1">
      <alignment horizontal="center" vertical="center" wrapText="1"/>
    </xf>
    <xf numFmtId="0" fontId="100" fillId="75" borderId="21" xfId="0" applyFont="1" applyFill="1" applyBorder="1" applyAlignment="1">
      <alignment horizontal="center" vertical="center" wrapText="1"/>
    </xf>
    <xf numFmtId="0" fontId="60" fillId="57" borderId="0" xfId="0" applyFont="1" applyFill="1"/>
    <xf numFmtId="0" fontId="64" fillId="57" borderId="0" xfId="0" applyFont="1" applyFill="1" applyAlignment="1">
      <alignment horizontal="center" vertical="center"/>
    </xf>
    <xf numFmtId="0" fontId="60" fillId="57" borderId="6" xfId="0" applyFont="1" applyFill="1" applyBorder="1" applyAlignment="1">
      <alignment horizontal="center" vertical="center" wrapText="1"/>
    </xf>
    <xf numFmtId="0" fontId="60" fillId="57" borderId="0" xfId="0" applyFont="1" applyFill="1" applyAlignment="1">
      <alignment horizontal="center" vertical="center"/>
    </xf>
    <xf numFmtId="0" fontId="58" fillId="57" borderId="0" xfId="0" applyFont="1" applyFill="1" applyAlignment="1">
      <alignment horizontal="center" vertical="center"/>
    </xf>
    <xf numFmtId="0" fontId="76" fillId="57" borderId="23" xfId="0" applyFont="1" applyFill="1" applyBorder="1" applyAlignment="1">
      <alignment horizontal="center" vertical="center"/>
    </xf>
    <xf numFmtId="0" fontId="60" fillId="72" borderId="0" xfId="0" applyFont="1" applyFill="1"/>
    <xf numFmtId="0" fontId="64" fillId="72" borderId="0" xfId="0" applyFont="1" applyFill="1" applyAlignment="1">
      <alignment horizontal="center" vertical="center"/>
    </xf>
    <xf numFmtId="0" fontId="60" fillId="72" borderId="6" xfId="0" applyFont="1" applyFill="1" applyBorder="1" applyAlignment="1">
      <alignment horizontal="center" vertical="center" wrapText="1"/>
    </xf>
    <xf numFmtId="0" fontId="60" fillId="72" borderId="0" xfId="0" applyFont="1" applyFill="1" applyAlignment="1">
      <alignment horizontal="center" vertical="center"/>
    </xf>
    <xf numFmtId="0" fontId="58" fillId="72" borderId="0" xfId="0" applyFont="1" applyFill="1" applyAlignment="1">
      <alignment horizontal="center" vertical="center"/>
    </xf>
    <xf numFmtId="0" fontId="76" fillId="72" borderId="23" xfId="0" applyFont="1" applyFill="1" applyBorder="1" applyAlignment="1">
      <alignment horizontal="center" vertical="center"/>
    </xf>
    <xf numFmtId="0" fontId="60" fillId="73" borderId="0" xfId="0" applyFont="1" applyFill="1"/>
    <xf numFmtId="0" fontId="64" fillId="73" borderId="0" xfId="0" applyFont="1" applyFill="1" applyAlignment="1">
      <alignment horizontal="center" vertical="center"/>
    </xf>
    <xf numFmtId="0" fontId="60" fillId="73" borderId="6" xfId="0" applyFont="1" applyFill="1" applyBorder="1" applyAlignment="1">
      <alignment horizontal="center" vertical="center" wrapText="1"/>
    </xf>
    <xf numFmtId="0" fontId="60" fillId="73" borderId="0" xfId="0" applyFont="1" applyFill="1" applyAlignment="1">
      <alignment horizontal="center" vertical="center"/>
    </xf>
    <xf numFmtId="0" fontId="58" fillId="73" borderId="0" xfId="0" applyFont="1" applyFill="1" applyAlignment="1">
      <alignment horizontal="center" vertical="center"/>
    </xf>
    <xf numFmtId="0" fontId="76" fillId="73" borderId="23" xfId="0" applyFont="1" applyFill="1" applyBorder="1" applyAlignment="1">
      <alignment horizontal="center" vertical="center"/>
    </xf>
    <xf numFmtId="0" fontId="60" fillId="74" borderId="0" xfId="0" applyFont="1" applyFill="1"/>
    <xf numFmtId="0" fontId="64" fillId="74" borderId="0" xfId="0" applyFont="1" applyFill="1" applyAlignment="1">
      <alignment horizontal="center" vertical="center"/>
    </xf>
    <xf numFmtId="0" fontId="60" fillId="74" borderId="6" xfId="0" applyFont="1" applyFill="1" applyBorder="1" applyAlignment="1">
      <alignment horizontal="center" vertical="center" wrapText="1"/>
    </xf>
    <xf numFmtId="0" fontId="60" fillId="74" borderId="0" xfId="0" applyFont="1" applyFill="1" applyAlignment="1">
      <alignment horizontal="center" vertical="center"/>
    </xf>
    <xf numFmtId="0" fontId="58" fillId="74" borderId="0" xfId="0" applyFont="1" applyFill="1" applyAlignment="1">
      <alignment horizontal="center" vertical="center"/>
    </xf>
    <xf numFmtId="0" fontId="76" fillId="74" borderId="23" xfId="0" applyFont="1" applyFill="1" applyBorder="1" applyAlignment="1">
      <alignment horizontal="center" vertical="center"/>
    </xf>
    <xf numFmtId="0" fontId="60" fillId="75" borderId="0" xfId="0" applyFont="1" applyFill="1"/>
    <xf numFmtId="0" fontId="64" fillId="75" borderId="0" xfId="0" applyFont="1" applyFill="1" applyAlignment="1">
      <alignment horizontal="center" vertical="center"/>
    </xf>
    <xf numFmtId="0" fontId="60" fillId="75" borderId="6" xfId="0" applyFont="1" applyFill="1" applyBorder="1" applyAlignment="1">
      <alignment horizontal="center" vertical="center" wrapText="1"/>
    </xf>
    <xf numFmtId="0" fontId="60" fillId="75" borderId="0" xfId="0" applyFont="1" applyFill="1" applyAlignment="1">
      <alignment horizontal="center" vertical="center"/>
    </xf>
    <xf numFmtId="0" fontId="58" fillId="75" borderId="0" xfId="0" applyFont="1" applyFill="1" applyAlignment="1">
      <alignment horizontal="center" vertical="center"/>
    </xf>
    <xf numFmtId="0" fontId="76" fillId="75" borderId="23" xfId="0" applyFont="1" applyFill="1" applyBorder="1" applyAlignment="1">
      <alignment horizontal="center" vertical="center"/>
    </xf>
    <xf numFmtId="0" fontId="60" fillId="64" borderId="0" xfId="0" applyFont="1" applyFill="1"/>
    <xf numFmtId="0" fontId="64" fillId="64" borderId="0" xfId="0" applyFont="1" applyFill="1" applyAlignment="1">
      <alignment horizontal="center" vertical="center"/>
    </xf>
    <xf numFmtId="0" fontId="60" fillId="64" borderId="6" xfId="0" applyFont="1" applyFill="1" applyBorder="1" applyAlignment="1">
      <alignment horizontal="center" vertical="center" wrapText="1"/>
    </xf>
    <xf numFmtId="0" fontId="60" fillId="64" borderId="0" xfId="0" applyFont="1" applyFill="1" applyAlignment="1">
      <alignment horizontal="center" vertical="center"/>
    </xf>
    <xf numFmtId="0" fontId="58" fillId="64" borderId="0" xfId="0" applyFont="1" applyFill="1" applyAlignment="1">
      <alignment horizontal="center" vertical="center" wrapText="1"/>
    </xf>
    <xf numFmtId="0" fontId="76" fillId="64" borderId="23" xfId="0" applyFont="1" applyFill="1" applyBorder="1" applyAlignment="1">
      <alignment horizontal="center" vertical="center"/>
    </xf>
    <xf numFmtId="0" fontId="58" fillId="3" borderId="20" xfId="0" quotePrefix="1" applyFont="1" applyFill="1" applyBorder="1" applyAlignment="1">
      <alignment horizontal="center" vertical="center" wrapText="1"/>
    </xf>
    <xf numFmtId="0" fontId="62" fillId="0" borderId="41" xfId="0" applyFont="1" applyBorder="1" applyAlignment="1">
      <alignment horizontal="center" vertical="center"/>
    </xf>
    <xf numFmtId="0" fontId="58" fillId="3" borderId="41" xfId="0" quotePrefix="1" applyFont="1" applyFill="1" applyBorder="1" applyAlignment="1">
      <alignment horizontal="center" vertical="center" wrapText="1"/>
    </xf>
    <xf numFmtId="0" fontId="58" fillId="3" borderId="42" xfId="0" applyFont="1" applyFill="1" applyBorder="1" applyAlignment="1">
      <alignment horizontal="center" vertical="center"/>
    </xf>
    <xf numFmtId="0" fontId="0" fillId="3" borderId="43" xfId="0" applyFill="1" applyBorder="1" applyAlignment="1" applyProtection="1">
      <alignment horizontal="center" vertical="center"/>
      <protection locked="0"/>
    </xf>
    <xf numFmtId="0" fontId="0" fillId="44" borderId="44" xfId="0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>
      <alignment horizontal="center" vertical="center"/>
    </xf>
    <xf numFmtId="0" fontId="0" fillId="3" borderId="45" xfId="0" applyFill="1" applyBorder="1" applyAlignment="1" applyProtection="1">
      <alignment horizontal="center" vertical="center"/>
      <protection locked="0"/>
    </xf>
    <xf numFmtId="0" fontId="0" fillId="44" borderId="42" xfId="0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 applyProtection="1">
      <alignment horizontal="center" vertical="center"/>
      <protection locked="0"/>
    </xf>
    <xf numFmtId="0" fontId="0" fillId="3" borderId="46" xfId="0" applyFill="1" applyBorder="1" applyAlignment="1" applyProtection="1">
      <alignment horizontal="center" vertical="center"/>
      <protection locked="0"/>
    </xf>
    <xf numFmtId="0" fontId="0" fillId="44" borderId="45" xfId="0" applyFill="1" applyBorder="1" applyAlignment="1" applyProtection="1">
      <alignment horizontal="center" vertical="center"/>
      <protection locked="0"/>
    </xf>
    <xf numFmtId="0" fontId="0" fillId="0" borderId="42" xfId="0" applyBorder="1" applyAlignment="1" applyProtection="1">
      <alignment horizontal="center" vertical="center"/>
      <protection locked="0"/>
    </xf>
    <xf numFmtId="0" fontId="0" fillId="0" borderId="46" xfId="0" applyBorder="1" applyAlignment="1" applyProtection="1">
      <alignment horizontal="center" vertical="center"/>
      <protection locked="0"/>
    </xf>
    <xf numFmtId="0" fontId="86" fillId="0" borderId="0" xfId="0" applyFont="1" applyAlignment="1">
      <alignment horizontal="center" vertical="center"/>
    </xf>
    <xf numFmtId="0" fontId="60" fillId="0" borderId="6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60" fillId="40" borderId="0" xfId="0" applyFont="1" applyFill="1"/>
    <xf numFmtId="0" fontId="64" fillId="40" borderId="0" xfId="0" applyFont="1" applyFill="1" applyAlignment="1">
      <alignment horizontal="center" vertical="center"/>
    </xf>
    <xf numFmtId="0" fontId="60" fillId="40" borderId="6" xfId="0" applyFont="1" applyFill="1" applyBorder="1" applyAlignment="1">
      <alignment horizontal="center" vertical="center" wrapText="1"/>
    </xf>
    <xf numFmtId="0" fontId="60" fillId="40" borderId="0" xfId="0" applyFont="1" applyFill="1" applyAlignment="1">
      <alignment horizontal="center" vertical="center" wrapText="1"/>
    </xf>
    <xf numFmtId="0" fontId="58" fillId="40" borderId="0" xfId="0" applyFont="1" applyFill="1" applyAlignment="1">
      <alignment horizontal="center" vertical="center" wrapText="1"/>
    </xf>
    <xf numFmtId="0" fontId="86" fillId="40" borderId="0" xfId="0" applyFont="1" applyFill="1" applyAlignment="1">
      <alignment horizontal="center" vertical="center"/>
    </xf>
    <xf numFmtId="0" fontId="58" fillId="40" borderId="0" xfId="0" applyFont="1" applyFill="1" applyAlignment="1">
      <alignment horizontal="center" vertical="center"/>
    </xf>
    <xf numFmtId="0" fontId="0" fillId="70" borderId="0" xfId="0" applyFill="1"/>
    <xf numFmtId="0" fontId="0" fillId="70" borderId="0" xfId="0" applyFill="1" applyAlignment="1">
      <alignment horizontal="center" vertical="center"/>
    </xf>
    <xf numFmtId="0" fontId="41" fillId="70" borderId="0" xfId="0" applyFont="1" applyFill="1"/>
    <xf numFmtId="0" fontId="58" fillId="48" borderId="0" xfId="0" applyFont="1" applyFill="1" applyAlignment="1">
      <alignment horizontal="center" vertical="center"/>
    </xf>
    <xf numFmtId="0" fontId="76" fillId="40" borderId="6" xfId="0" applyFont="1" applyFill="1" applyBorder="1" applyAlignment="1">
      <alignment horizontal="center" vertical="center"/>
    </xf>
    <xf numFmtId="0" fontId="76" fillId="0" borderId="6" xfId="0" applyFont="1" applyBorder="1" applyAlignment="1">
      <alignment horizontal="center" vertical="center"/>
    </xf>
    <xf numFmtId="0" fontId="76" fillId="48" borderId="6" xfId="0" applyFont="1" applyFill="1" applyBorder="1" applyAlignment="1">
      <alignment horizontal="center" vertical="center"/>
    </xf>
    <xf numFmtId="0" fontId="0" fillId="70" borderId="6" xfId="0" applyFill="1" applyBorder="1" applyAlignment="1">
      <alignment horizontal="center" vertical="center"/>
    </xf>
    <xf numFmtId="0" fontId="60" fillId="40" borderId="6" xfId="0" applyFont="1" applyFill="1" applyBorder="1" applyAlignment="1">
      <alignment horizontal="center" vertical="center"/>
    </xf>
    <xf numFmtId="0" fontId="60" fillId="48" borderId="6" xfId="0" applyFont="1" applyFill="1" applyBorder="1" applyAlignment="1">
      <alignment horizontal="center" vertical="center"/>
    </xf>
    <xf numFmtId="0" fontId="52" fillId="40" borderId="6" xfId="0" applyFont="1" applyFill="1" applyBorder="1" applyAlignment="1">
      <alignment horizontal="center" vertical="center"/>
    </xf>
    <xf numFmtId="0" fontId="41" fillId="48" borderId="0" xfId="0" applyFont="1" applyFill="1"/>
    <xf numFmtId="0" fontId="62" fillId="48" borderId="0" xfId="0" applyFont="1" applyFill="1" applyAlignment="1">
      <alignment horizontal="center" vertical="center"/>
    </xf>
    <xf numFmtId="0" fontId="41" fillId="48" borderId="6" xfId="0" applyFont="1" applyFill="1" applyBorder="1" applyAlignment="1">
      <alignment horizontal="center" vertical="center" wrapText="1"/>
    </xf>
    <xf numFmtId="0" fontId="41" fillId="48" borderId="0" xfId="0" applyFont="1" applyFill="1" applyAlignment="1">
      <alignment horizontal="center" vertical="center" wrapText="1"/>
    </xf>
    <xf numFmtId="0" fontId="52" fillId="48" borderId="6" xfId="0" applyFont="1" applyFill="1" applyBorder="1" applyAlignment="1">
      <alignment horizontal="center" vertical="center"/>
    </xf>
    <xf numFmtId="0" fontId="41" fillId="48" borderId="6" xfId="0" applyFont="1" applyFill="1" applyBorder="1" applyAlignment="1">
      <alignment horizontal="center" vertical="center"/>
    </xf>
    <xf numFmtId="0" fontId="0" fillId="44" borderId="0" xfId="0" applyFill="1"/>
    <xf numFmtId="0" fontId="0" fillId="44" borderId="0" xfId="0" applyFill="1" applyAlignment="1">
      <alignment horizontal="center" vertical="center"/>
    </xf>
    <xf numFmtId="0" fontId="13" fillId="44" borderId="0" xfId="0" applyFont="1" applyFill="1" applyAlignment="1">
      <alignment horizontal="center" vertical="center"/>
    </xf>
    <xf numFmtId="0" fontId="69" fillId="44" borderId="0" xfId="0" applyFont="1" applyFill="1" applyAlignment="1">
      <alignment horizontal="center" vertical="center"/>
    </xf>
    <xf numFmtId="0" fontId="0" fillId="44" borderId="6" xfId="0" applyFill="1" applyBorder="1" applyAlignment="1">
      <alignment horizontal="center" vertical="center"/>
    </xf>
    <xf numFmtId="1" fontId="45" fillId="0" borderId="21" xfId="317" applyNumberFormat="1" applyFont="1" applyBorder="1" applyAlignment="1">
      <alignment horizontal="center" vertical="center" wrapText="1"/>
    </xf>
    <xf numFmtId="1" fontId="101" fillId="0" borderId="2" xfId="317" applyNumberFormat="1" applyFont="1" applyBorder="1" applyAlignment="1">
      <alignment horizontal="center" vertical="center" wrapText="1"/>
    </xf>
    <xf numFmtId="0" fontId="52" fillId="44" borderId="4" xfId="0" applyFont="1" applyFill="1" applyBorder="1" applyAlignment="1">
      <alignment horizontal="center" vertical="center" wrapText="1" shrinkToFit="1"/>
    </xf>
    <xf numFmtId="170" fontId="52" fillId="44" borderId="26" xfId="493" applyNumberFormat="1" applyFont="1" applyFill="1" applyBorder="1" applyAlignment="1">
      <alignment horizontal="center" vertical="center"/>
    </xf>
    <xf numFmtId="0" fontId="0" fillId="44" borderId="46" xfId="0" applyFill="1" applyBorder="1" applyAlignment="1" applyProtection="1">
      <alignment horizontal="center" vertical="center"/>
      <protection locked="0"/>
    </xf>
    <xf numFmtId="0" fontId="68" fillId="0" borderId="25" xfId="0" applyFont="1" applyBorder="1" applyAlignment="1">
      <alignment horizontal="center" vertical="center" textRotation="90"/>
    </xf>
    <xf numFmtId="0" fontId="52" fillId="0" borderId="6" xfId="0" applyFont="1" applyBorder="1" applyAlignment="1">
      <alignment horizontal="center" vertical="center"/>
    </xf>
    <xf numFmtId="0" fontId="102" fillId="59" borderId="20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52" borderId="6" xfId="0" applyFont="1" applyFill="1" applyBorder="1" applyAlignment="1">
      <alignment horizontal="center" vertical="center" wrapText="1"/>
    </xf>
    <xf numFmtId="0" fontId="17" fillId="53" borderId="6" xfId="0" applyFont="1" applyFill="1" applyBorder="1" applyAlignment="1">
      <alignment horizontal="center" vertical="center" wrapText="1"/>
    </xf>
    <xf numFmtId="0" fontId="85" fillId="54" borderId="6" xfId="0" applyFont="1" applyFill="1" applyBorder="1" applyAlignment="1">
      <alignment horizontal="center" vertical="center" wrapText="1"/>
    </xf>
    <xf numFmtId="0" fontId="103" fillId="64" borderId="6" xfId="0" applyFont="1" applyFill="1" applyBorder="1" applyAlignment="1">
      <alignment horizontal="center" vertical="center" wrapText="1"/>
    </xf>
    <xf numFmtId="0" fontId="103" fillId="56" borderId="6" xfId="0" applyFont="1" applyFill="1" applyBorder="1" applyAlignment="1">
      <alignment horizontal="center" vertical="center" wrapText="1"/>
    </xf>
    <xf numFmtId="0" fontId="103" fillId="43" borderId="6" xfId="0" applyFont="1" applyFill="1" applyBorder="1" applyAlignment="1">
      <alignment horizontal="center" vertical="center" wrapText="1"/>
    </xf>
    <xf numFmtId="0" fontId="85" fillId="6" borderId="6" xfId="0" applyFont="1" applyFill="1" applyBorder="1" applyAlignment="1">
      <alignment horizontal="center" vertical="center" wrapText="1"/>
    </xf>
    <xf numFmtId="0" fontId="17" fillId="41" borderId="6" xfId="0" applyFont="1" applyFill="1" applyBorder="1" applyAlignment="1">
      <alignment horizontal="center" vertical="center" wrapText="1"/>
    </xf>
    <xf numFmtId="0" fontId="85" fillId="42" borderId="6" xfId="0" applyFont="1" applyFill="1" applyBorder="1" applyAlignment="1">
      <alignment horizontal="center" vertical="center" wrapText="1"/>
    </xf>
    <xf numFmtId="0" fontId="85" fillId="57" borderId="21" xfId="0" applyFont="1" applyFill="1" applyBorder="1" applyAlignment="1">
      <alignment horizontal="center" vertical="center" wrapText="1"/>
    </xf>
    <xf numFmtId="0" fontId="103" fillId="45" borderId="6" xfId="0" applyFont="1" applyFill="1" applyBorder="1" applyAlignment="1">
      <alignment horizontal="center" vertical="center" wrapText="1"/>
    </xf>
    <xf numFmtId="0" fontId="104" fillId="58" borderId="6" xfId="0" applyFont="1" applyFill="1" applyBorder="1" applyAlignment="1">
      <alignment horizontal="center" vertical="center" wrapText="1"/>
    </xf>
    <xf numFmtId="0" fontId="45" fillId="55" borderId="6" xfId="0" applyFont="1" applyFill="1" applyBorder="1" applyAlignment="1">
      <alignment horizontal="center" vertical="center" wrapText="1"/>
    </xf>
    <xf numFmtId="0" fontId="17" fillId="72" borderId="2" xfId="0" applyFont="1" applyFill="1" applyBorder="1" applyAlignment="1">
      <alignment horizontal="center" vertical="center" wrapText="1"/>
    </xf>
    <xf numFmtId="0" fontId="17" fillId="73" borderId="2" xfId="0" applyFont="1" applyFill="1" applyBorder="1" applyAlignment="1">
      <alignment horizontal="center" vertical="center" wrapText="1"/>
    </xf>
    <xf numFmtId="0" fontId="17" fillId="74" borderId="2" xfId="0" applyFont="1" applyFill="1" applyBorder="1" applyAlignment="1">
      <alignment horizontal="center" vertical="center" wrapText="1"/>
    </xf>
    <xf numFmtId="0" fontId="17" fillId="75" borderId="2" xfId="0" applyFont="1" applyFill="1" applyBorder="1" applyAlignment="1">
      <alignment horizontal="center" vertical="center" wrapText="1"/>
    </xf>
    <xf numFmtId="0" fontId="35" fillId="0" borderId="0" xfId="317" applyNumberFormat="1" applyFont="1" applyAlignment="1">
      <alignment horizontal="left" vertical="center"/>
    </xf>
    <xf numFmtId="0" fontId="8" fillId="0" borderId="0" xfId="317" applyNumberFormat="1" applyFont="1" applyAlignment="1">
      <alignment horizontal="left" vertical="center"/>
    </xf>
    <xf numFmtId="1" fontId="42" fillId="0" borderId="0" xfId="317" applyNumberFormat="1" applyFont="1" applyAlignment="1">
      <alignment horizontal="left"/>
    </xf>
    <xf numFmtId="0" fontId="13" fillId="0" borderId="27" xfId="317" applyNumberFormat="1" applyFont="1" applyBorder="1" applyAlignment="1">
      <alignment horizontal="left" vertical="center"/>
    </xf>
    <xf numFmtId="0" fontId="13" fillId="0" borderId="30" xfId="317" applyNumberFormat="1" applyFont="1" applyBorder="1" applyAlignment="1">
      <alignment horizontal="left" vertical="center"/>
    </xf>
    <xf numFmtId="1" fontId="101" fillId="0" borderId="21" xfId="317" applyNumberFormat="1" applyFont="1" applyBorder="1" applyAlignment="1">
      <alignment horizontal="center" vertical="center" wrapText="1"/>
    </xf>
    <xf numFmtId="1" fontId="45" fillId="0" borderId="6" xfId="317" applyNumberFormat="1" applyFont="1" applyBorder="1" applyAlignment="1">
      <alignment horizontal="center" vertical="center" wrapText="1"/>
    </xf>
    <xf numFmtId="1" fontId="8" fillId="0" borderId="6" xfId="317" applyNumberFormat="1" applyFont="1" applyBorder="1" applyAlignment="1">
      <alignment horizontal="center" vertical="center"/>
    </xf>
    <xf numFmtId="1" fontId="101" fillId="0" borderId="41" xfId="317" applyNumberFormat="1" applyFont="1" applyBorder="1" applyAlignment="1">
      <alignment horizontal="center" vertical="center" wrapText="1"/>
    </xf>
    <xf numFmtId="1" fontId="8" fillId="0" borderId="41" xfId="317" applyNumberFormat="1" applyFont="1" applyBorder="1" applyAlignment="1">
      <alignment horizontal="center" vertical="center"/>
    </xf>
    <xf numFmtId="1" fontId="45" fillId="0" borderId="41" xfId="317" applyNumberFormat="1" applyFont="1" applyBorder="1" applyAlignment="1">
      <alignment horizontal="center" vertical="center" wrapText="1"/>
    </xf>
    <xf numFmtId="0" fontId="2" fillId="0" borderId="6" xfId="317" applyNumberFormat="1" applyFont="1" applyBorder="1" applyAlignment="1">
      <alignment horizontal="center" vertical="center" wrapText="1"/>
    </xf>
    <xf numFmtId="0" fontId="57" fillId="0" borderId="6" xfId="317" applyNumberFormat="1" applyFont="1" applyBorder="1" applyAlignment="1">
      <alignment horizontal="center" vertical="center" wrapText="1"/>
    </xf>
    <xf numFmtId="1" fontId="45" fillId="0" borderId="47" xfId="317" applyNumberFormat="1" applyFont="1" applyBorder="1" applyAlignment="1">
      <alignment horizontal="center" vertical="center" wrapText="1"/>
    </xf>
    <xf numFmtId="1" fontId="8" fillId="0" borderId="47" xfId="317" applyNumberFormat="1" applyFont="1" applyBorder="1" applyAlignment="1">
      <alignment horizontal="center" vertical="center"/>
    </xf>
    <xf numFmtId="0" fontId="37" fillId="0" borderId="48" xfId="317" applyNumberFormat="1" applyFont="1" applyBorder="1" applyAlignment="1">
      <alignment horizontal="center" vertical="center" wrapText="1"/>
    </xf>
    <xf numFmtId="1" fontId="13" fillId="0" borderId="49" xfId="317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0" fillId="39" borderId="0" xfId="493" applyFont="1" applyFill="1" applyBorder="1" applyAlignment="1" applyProtection="1">
      <alignment horizontal="center" vertical="center"/>
    </xf>
    <xf numFmtId="164" fontId="0" fillId="39" borderId="23" xfId="493" applyFont="1" applyFill="1" applyBorder="1" applyAlignment="1" applyProtection="1">
      <alignment horizontal="center" vertical="center"/>
    </xf>
    <xf numFmtId="164" fontId="0" fillId="39" borderId="4" xfId="493" applyFont="1" applyFill="1" applyBorder="1" applyAlignment="1" applyProtection="1">
      <alignment horizontal="center" vertical="center"/>
    </xf>
    <xf numFmtId="164" fontId="13" fillId="39" borderId="6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39" borderId="4" xfId="0" applyFill="1" applyBorder="1" applyAlignment="1">
      <alignment horizontal="right" vertical="center"/>
    </xf>
    <xf numFmtId="0" fontId="0" fillId="39" borderId="2" xfId="0" applyFill="1" applyBorder="1" applyAlignment="1" applyProtection="1">
      <alignment horizontal="center" vertical="center"/>
      <protection locked="0"/>
    </xf>
    <xf numFmtId="0" fontId="0" fillId="39" borderId="2" xfId="0" applyFill="1" applyBorder="1" applyAlignment="1" applyProtection="1">
      <alignment horizontal="center"/>
      <protection locked="0"/>
    </xf>
    <xf numFmtId="0" fontId="0" fillId="44" borderId="8" xfId="0" applyFill="1" applyBorder="1" applyAlignment="1">
      <alignment horizontal="center" vertical="center" wrapText="1"/>
    </xf>
    <xf numFmtId="0" fontId="0" fillId="44" borderId="7" xfId="0" applyFill="1" applyBorder="1" applyAlignment="1">
      <alignment horizontal="center" vertical="center" wrapText="1"/>
    </xf>
    <xf numFmtId="0" fontId="0" fillId="44" borderId="9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165" fontId="73" fillId="0" borderId="0" xfId="0" applyNumberFormat="1" applyFont="1" applyAlignment="1">
      <alignment horizontal="center" wrapText="1"/>
    </xf>
    <xf numFmtId="167" fontId="52" fillId="0" borderId="0" xfId="0" applyNumberFormat="1" applyFont="1" applyAlignment="1">
      <alignment horizontal="center" vertical="center"/>
    </xf>
    <xf numFmtId="2" fontId="52" fillId="0" borderId="0" xfId="0" applyNumberFormat="1" applyFont="1" applyAlignment="1">
      <alignment horizontal="center" vertical="center"/>
    </xf>
    <xf numFmtId="0" fontId="58" fillId="3" borderId="2" xfId="0" applyFont="1" applyFill="1" applyBorder="1" applyAlignment="1">
      <alignment horizontal="center"/>
    </xf>
    <xf numFmtId="1" fontId="8" fillId="0" borderId="4" xfId="317" applyNumberFormat="1" applyFont="1" applyBorder="1" applyAlignment="1">
      <alignment horizontal="center" vertical="center"/>
    </xf>
    <xf numFmtId="1" fontId="67" fillId="0" borderId="20" xfId="317" applyNumberFormat="1" applyFont="1" applyBorder="1" applyAlignment="1">
      <alignment horizontal="center" vertical="center"/>
    </xf>
    <xf numFmtId="1" fontId="67" fillId="0" borderId="6" xfId="317" applyNumberFormat="1" applyFont="1" applyBorder="1" applyAlignment="1">
      <alignment horizontal="center" vertical="center"/>
    </xf>
    <xf numFmtId="1" fontId="67" fillId="0" borderId="21" xfId="317" applyNumberFormat="1" applyFont="1" applyBorder="1" applyAlignment="1">
      <alignment horizontal="center" vertical="center"/>
    </xf>
    <xf numFmtId="1" fontId="40" fillId="0" borderId="20" xfId="317" applyNumberFormat="1" applyFont="1" applyBorder="1" applyAlignment="1">
      <alignment horizontal="center" vertical="center"/>
    </xf>
    <xf numFmtId="1" fontId="40" fillId="0" borderId="6" xfId="317" applyNumberFormat="1" applyFont="1" applyBorder="1" applyAlignment="1">
      <alignment horizontal="center" vertical="center"/>
    </xf>
    <xf numFmtId="1" fontId="40" fillId="0" borderId="21" xfId="317" applyNumberFormat="1" applyFont="1" applyBorder="1" applyAlignment="1">
      <alignment horizontal="center" vertical="center"/>
    </xf>
    <xf numFmtId="1" fontId="48" fillId="0" borderId="0" xfId="317" applyNumberFormat="1" applyFont="1" applyAlignment="1">
      <alignment horizontal="left" vertical="center"/>
    </xf>
    <xf numFmtId="1" fontId="8" fillId="0" borderId="0" xfId="317" applyNumberFormat="1" applyFont="1" applyAlignment="1">
      <alignment horizontal="center" vertical="center"/>
    </xf>
    <xf numFmtId="1" fontId="42" fillId="0" borderId="20" xfId="317" applyNumberFormat="1" applyFont="1" applyBorder="1" applyAlignment="1">
      <alignment horizontal="center"/>
    </xf>
    <xf numFmtId="1" fontId="42" fillId="0" borderId="6" xfId="317" applyNumberFormat="1" applyFont="1" applyBorder="1" applyAlignment="1">
      <alignment horizontal="center"/>
    </xf>
    <xf numFmtId="1" fontId="42" fillId="0" borderId="21" xfId="317" applyNumberFormat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60" fillId="3" borderId="7" xfId="0" applyFont="1" applyFill="1" applyBorder="1" applyAlignment="1">
      <alignment horizontal="center" vertical="center"/>
    </xf>
    <xf numFmtId="0" fontId="62" fillId="74" borderId="22" xfId="0" applyFont="1" applyFill="1" applyBorder="1" applyAlignment="1">
      <alignment horizontal="center" vertical="center" wrapText="1"/>
    </xf>
    <xf numFmtId="0" fontId="62" fillId="74" borderId="23" xfId="0" applyFont="1" applyFill="1" applyBorder="1" applyAlignment="1">
      <alignment horizontal="center" vertical="center" wrapText="1"/>
    </xf>
    <xf numFmtId="0" fontId="62" fillId="74" borderId="24" xfId="0" applyFont="1" applyFill="1" applyBorder="1" applyAlignment="1">
      <alignment horizontal="center" vertical="center" wrapText="1"/>
    </xf>
    <xf numFmtId="0" fontId="62" fillId="74" borderId="19" xfId="0" applyFont="1" applyFill="1" applyBorder="1" applyAlignment="1">
      <alignment horizontal="center" vertical="center" wrapText="1"/>
    </xf>
    <xf numFmtId="0" fontId="62" fillId="74" borderId="0" xfId="0" applyFont="1" applyFill="1" applyAlignment="1">
      <alignment horizontal="center" vertical="center" wrapText="1"/>
    </xf>
    <xf numFmtId="0" fontId="62" fillId="74" borderId="28" xfId="0" applyFont="1" applyFill="1" applyBorder="1" applyAlignment="1">
      <alignment horizontal="center" vertical="center" wrapText="1"/>
    </xf>
    <xf numFmtId="0" fontId="62" fillId="74" borderId="25" xfId="0" applyFont="1" applyFill="1" applyBorder="1" applyAlignment="1">
      <alignment horizontal="center" vertical="center" wrapText="1"/>
    </xf>
    <xf numFmtId="0" fontId="62" fillId="74" borderId="4" xfId="0" applyFont="1" applyFill="1" applyBorder="1" applyAlignment="1">
      <alignment horizontal="center" vertical="center" wrapText="1"/>
    </xf>
    <xf numFmtId="0" fontId="62" fillId="74" borderId="26" xfId="0" applyFont="1" applyFill="1" applyBorder="1" applyAlignment="1">
      <alignment horizontal="center" vertical="center" wrapText="1"/>
    </xf>
    <xf numFmtId="1" fontId="93" fillId="0" borderId="20" xfId="317" applyNumberFormat="1" applyFont="1" applyBorder="1" applyAlignment="1">
      <alignment horizontal="center"/>
    </xf>
    <xf numFmtId="1" fontId="93" fillId="0" borderId="6" xfId="317" applyNumberFormat="1" applyFont="1" applyBorder="1" applyAlignment="1">
      <alignment horizontal="center"/>
    </xf>
    <xf numFmtId="1" fontId="93" fillId="0" borderId="21" xfId="317" applyNumberFormat="1" applyFont="1" applyBorder="1" applyAlignment="1">
      <alignment horizontal="center"/>
    </xf>
    <xf numFmtId="0" fontId="94" fillId="0" borderId="4" xfId="0" applyFont="1" applyBorder="1" applyAlignment="1">
      <alignment horizontal="left" vertical="center"/>
    </xf>
    <xf numFmtId="0" fontId="60" fillId="3" borderId="2" xfId="0" applyFont="1" applyFill="1" applyBorder="1" applyAlignment="1">
      <alignment horizontal="center" vertical="center"/>
    </xf>
    <xf numFmtId="0" fontId="80" fillId="74" borderId="22" xfId="0" applyFont="1" applyFill="1" applyBorder="1" applyAlignment="1">
      <alignment horizontal="center" vertical="center" wrapText="1"/>
    </xf>
    <xf numFmtId="0" fontId="80" fillId="74" borderId="23" xfId="0" applyFont="1" applyFill="1" applyBorder="1" applyAlignment="1">
      <alignment horizontal="center" vertical="center" wrapText="1"/>
    </xf>
    <xf numFmtId="0" fontId="80" fillId="74" borderId="24" xfId="0" applyFont="1" applyFill="1" applyBorder="1" applyAlignment="1">
      <alignment horizontal="center" vertical="center" wrapText="1"/>
    </xf>
    <xf numFmtId="0" fontId="80" fillId="74" borderId="19" xfId="0" applyFont="1" applyFill="1" applyBorder="1" applyAlignment="1">
      <alignment horizontal="center" vertical="center" wrapText="1"/>
    </xf>
    <xf numFmtId="0" fontId="80" fillId="74" borderId="0" xfId="0" applyFont="1" applyFill="1" applyAlignment="1">
      <alignment horizontal="center" vertical="center" wrapText="1"/>
    </xf>
    <xf numFmtId="0" fontId="80" fillId="74" borderId="28" xfId="0" applyFont="1" applyFill="1" applyBorder="1" applyAlignment="1">
      <alignment horizontal="center" vertical="center" wrapText="1"/>
    </xf>
    <xf numFmtId="0" fontId="80" fillId="74" borderId="25" xfId="0" applyFont="1" applyFill="1" applyBorder="1" applyAlignment="1">
      <alignment horizontal="center" vertical="center" wrapText="1"/>
    </xf>
    <xf numFmtId="0" fontId="80" fillId="74" borderId="4" xfId="0" applyFont="1" applyFill="1" applyBorder="1" applyAlignment="1">
      <alignment horizontal="center" vertical="center" wrapText="1"/>
    </xf>
    <xf numFmtId="0" fontId="80" fillId="74" borderId="26" xfId="0" applyFont="1" applyFill="1" applyBorder="1" applyAlignment="1">
      <alignment horizontal="center" vertical="center" wrapText="1"/>
    </xf>
    <xf numFmtId="1" fontId="0" fillId="0" borderId="20" xfId="317" applyNumberFormat="1" applyFont="1" applyBorder="1" applyAlignment="1">
      <alignment horizontal="center" vertical="center"/>
    </xf>
    <xf numFmtId="1" fontId="0" fillId="0" borderId="6" xfId="317" applyNumberFormat="1" applyFont="1" applyBorder="1" applyAlignment="1">
      <alignment horizontal="center" vertical="center"/>
    </xf>
    <xf numFmtId="1" fontId="0" fillId="0" borderId="21" xfId="317" applyNumberFormat="1" applyFont="1" applyBorder="1" applyAlignment="1">
      <alignment horizontal="center" vertical="center"/>
    </xf>
    <xf numFmtId="0" fontId="41" fillId="0" borderId="0" xfId="0" applyFont="1" applyAlignment="1">
      <alignment horizontal="left" vertical="top" wrapText="1"/>
    </xf>
    <xf numFmtId="0" fontId="41" fillId="3" borderId="2" xfId="0" applyFont="1" applyFill="1" applyBorder="1" applyAlignment="1">
      <alignment horizontal="center" vertical="center"/>
    </xf>
    <xf numFmtId="1" fontId="52" fillId="0" borderId="20" xfId="317" applyNumberFormat="1" applyFont="1" applyBorder="1" applyAlignment="1">
      <alignment horizontal="center" vertical="center"/>
    </xf>
    <xf numFmtId="1" fontId="52" fillId="0" borderId="6" xfId="317" applyNumberFormat="1" applyFont="1" applyBorder="1" applyAlignment="1">
      <alignment horizontal="center" vertical="center"/>
    </xf>
    <xf numFmtId="1" fontId="52" fillId="0" borderId="21" xfId="317" applyNumberFormat="1" applyFont="1" applyBorder="1" applyAlignment="1">
      <alignment horizontal="center" vertical="center"/>
    </xf>
    <xf numFmtId="1" fontId="67" fillId="0" borderId="2" xfId="317" applyNumberFormat="1" applyFont="1" applyBorder="1" applyAlignment="1">
      <alignment horizontal="center"/>
    </xf>
    <xf numFmtId="2" fontId="52" fillId="0" borderId="0" xfId="317" applyNumberFormat="1" applyFont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52" fillId="3" borderId="22" xfId="0" applyFont="1" applyFill="1" applyBorder="1" applyAlignment="1">
      <alignment horizontal="left" vertical="center"/>
    </xf>
    <xf numFmtId="0" fontId="52" fillId="3" borderId="24" xfId="0" applyFont="1" applyFill="1" applyBorder="1" applyAlignment="1">
      <alignment horizontal="left" vertical="center"/>
    </xf>
    <xf numFmtId="0" fontId="52" fillId="3" borderId="25" xfId="0" applyFont="1" applyFill="1" applyBorder="1" applyAlignment="1">
      <alignment horizontal="left" vertical="center"/>
    </xf>
    <xf numFmtId="0" fontId="52" fillId="3" borderId="26" xfId="0" applyFont="1" applyFill="1" applyBorder="1" applyAlignment="1">
      <alignment horizontal="left" vertical="center"/>
    </xf>
    <xf numFmtId="0" fontId="52" fillId="0" borderId="22" xfId="0" applyFont="1" applyBorder="1" applyAlignment="1">
      <alignment horizontal="left" vertical="center"/>
    </xf>
    <xf numFmtId="0" fontId="52" fillId="0" borderId="24" xfId="0" applyFont="1" applyBorder="1" applyAlignment="1">
      <alignment horizontal="left" vertical="center"/>
    </xf>
    <xf numFmtId="0" fontId="52" fillId="0" borderId="25" xfId="0" applyFont="1" applyBorder="1" applyAlignment="1">
      <alignment horizontal="left" vertical="center"/>
    </xf>
    <xf numFmtId="0" fontId="52" fillId="0" borderId="26" xfId="0" applyFont="1" applyBorder="1" applyAlignment="1">
      <alignment horizontal="left" vertical="center"/>
    </xf>
    <xf numFmtId="0" fontId="52" fillId="44" borderId="19" xfId="0" applyFont="1" applyFill="1" applyBorder="1" applyAlignment="1">
      <alignment horizontal="left" vertical="center"/>
    </xf>
    <xf numFmtId="0" fontId="52" fillId="44" borderId="28" xfId="0" applyFont="1" applyFill="1" applyBorder="1" applyAlignment="1">
      <alignment horizontal="left" vertical="center"/>
    </xf>
    <xf numFmtId="0" fontId="52" fillId="44" borderId="25" xfId="0" applyFont="1" applyFill="1" applyBorder="1" applyAlignment="1">
      <alignment horizontal="left" vertical="center"/>
    </xf>
    <xf numFmtId="0" fontId="52" fillId="44" borderId="26" xfId="0" applyFont="1" applyFill="1" applyBorder="1" applyAlignment="1">
      <alignment horizontal="left" vertical="center"/>
    </xf>
    <xf numFmtId="0" fontId="52" fillId="0" borderId="19" xfId="0" applyFont="1" applyBorder="1" applyAlignment="1">
      <alignment horizontal="left" vertical="center"/>
    </xf>
    <xf numFmtId="0" fontId="52" fillId="0" borderId="28" xfId="0" applyFont="1" applyBorder="1" applyAlignment="1">
      <alignment horizontal="left" vertical="center"/>
    </xf>
    <xf numFmtId="1" fontId="35" fillId="0" borderId="20" xfId="0" applyNumberFormat="1" applyFont="1" applyBorder="1" applyAlignment="1">
      <alignment horizontal="left" vertical="center"/>
    </xf>
    <xf numFmtId="0" fontId="35" fillId="0" borderId="6" xfId="0" applyFont="1" applyBorder="1" applyAlignment="1">
      <alignment horizontal="left" vertical="center"/>
    </xf>
    <xf numFmtId="0" fontId="35" fillId="0" borderId="21" xfId="0" applyFont="1" applyBorder="1" applyAlignment="1">
      <alignment horizontal="left" vertical="center"/>
    </xf>
    <xf numFmtId="1" fontId="40" fillId="0" borderId="20" xfId="0" applyNumberFormat="1" applyFont="1" applyBorder="1" applyAlignment="1">
      <alignment horizontal="left" vertical="center" wrapText="1"/>
    </xf>
    <xf numFmtId="0" fontId="40" fillId="0" borderId="6" xfId="0" applyFont="1" applyBorder="1" applyAlignment="1">
      <alignment horizontal="left" vertical="center" wrapText="1"/>
    </xf>
    <xf numFmtId="0" fontId="40" fillId="0" borderId="21" xfId="0" applyFont="1" applyBorder="1" applyAlignment="1">
      <alignment horizontal="left" vertical="center" wrapText="1"/>
    </xf>
    <xf numFmtId="0" fontId="52" fillId="0" borderId="0" xfId="0" applyFont="1" applyAlignment="1">
      <alignment horizontal="left" vertical="center"/>
    </xf>
    <xf numFmtId="0" fontId="52" fillId="0" borderId="22" xfId="0" applyFont="1" applyBorder="1" applyAlignment="1">
      <alignment horizontal="left" vertical="center" wrapText="1"/>
    </xf>
    <xf numFmtId="0" fontId="52" fillId="0" borderId="24" xfId="0" applyFont="1" applyBorder="1" applyAlignment="1">
      <alignment horizontal="left" vertical="center" wrapText="1"/>
    </xf>
    <xf numFmtId="0" fontId="52" fillId="0" borderId="25" xfId="0" applyFont="1" applyBorder="1" applyAlignment="1">
      <alignment horizontal="left" vertical="center" wrapText="1"/>
    </xf>
    <xf numFmtId="0" fontId="52" fillId="0" borderId="26" xfId="0" applyFont="1" applyBorder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0" fontId="52" fillId="44" borderId="22" xfId="0" applyFont="1" applyFill="1" applyBorder="1" applyAlignment="1">
      <alignment horizontal="left" vertical="center"/>
    </xf>
    <xf numFmtId="0" fontId="52" fillId="44" borderId="24" xfId="0" applyFont="1" applyFill="1" applyBorder="1" applyAlignment="1">
      <alignment horizontal="left" vertical="center"/>
    </xf>
    <xf numFmtId="0" fontId="52" fillId="3" borderId="19" xfId="0" applyFont="1" applyFill="1" applyBorder="1" applyAlignment="1">
      <alignment horizontal="left" vertical="center"/>
    </xf>
    <xf numFmtId="0" fontId="52" fillId="3" borderId="28" xfId="0" applyFont="1" applyFill="1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" fontId="41" fillId="0" borderId="0" xfId="0" applyNumberFormat="1" applyFont="1" applyAlignment="1">
      <alignment horizontal="left"/>
    </xf>
    <xf numFmtId="0" fontId="41" fillId="0" borderId="0" xfId="0" applyFont="1" applyAlignment="1">
      <alignment horizontal="left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</cellXfs>
  <cellStyles count="543">
    <cellStyle name="20 % - Akzent1" xfId="516" builtinId="30" customBuiltin="1"/>
    <cellStyle name="20 % - Akzent2" xfId="520" builtinId="34" customBuiltin="1"/>
    <cellStyle name="20 % - Akzent3" xfId="524" builtinId="38" customBuiltin="1"/>
    <cellStyle name="20 % - Akzent4" xfId="528" builtinId="42" customBuiltin="1"/>
    <cellStyle name="20 % - Akzent5" xfId="532" builtinId="46" customBuiltin="1"/>
    <cellStyle name="20 % - Akzent6" xfId="536" builtinId="50" customBuiltin="1"/>
    <cellStyle name="40 % - Akzent1" xfId="517" builtinId="31" customBuiltin="1"/>
    <cellStyle name="40 % - Akzent2" xfId="521" builtinId="35" customBuiltin="1"/>
    <cellStyle name="40 % - Akzent3" xfId="525" builtinId="39" customBuiltin="1"/>
    <cellStyle name="40 % - Akzent4" xfId="529" builtinId="43" customBuiltin="1"/>
    <cellStyle name="40 % - Akzent5" xfId="533" builtinId="47" customBuiltin="1"/>
    <cellStyle name="40 % - Akzent6" xfId="537" builtinId="51" customBuiltin="1"/>
    <cellStyle name="60 % - Akzent1" xfId="518" builtinId="32" customBuiltin="1"/>
    <cellStyle name="60 % - Akzent2" xfId="522" builtinId="36" customBuiltin="1"/>
    <cellStyle name="60 % - Akzent3" xfId="526" builtinId="40" customBuiltin="1"/>
    <cellStyle name="60 % - Akzent4" xfId="530" builtinId="44" customBuiltin="1"/>
    <cellStyle name="60 % - Akzent5" xfId="534" builtinId="48" customBuiltin="1"/>
    <cellStyle name="60 % - Akzent6" xfId="538" builtinId="52" customBuiltin="1"/>
    <cellStyle name="Akzent1" xfId="515" builtinId="29" customBuiltin="1"/>
    <cellStyle name="Akzent2" xfId="519" builtinId="33" customBuiltin="1"/>
    <cellStyle name="Akzent3" xfId="523" builtinId="37" customBuiltin="1"/>
    <cellStyle name="Akzent4" xfId="527" builtinId="41" customBuiltin="1"/>
    <cellStyle name="Akzent5" xfId="531" builtinId="45" customBuiltin="1"/>
    <cellStyle name="Akzent6" xfId="535" builtinId="49" customBuiltin="1"/>
    <cellStyle name="Ausgabe" xfId="508" builtinId="21" customBuiltin="1"/>
    <cellStyle name="Berechnung" xfId="509" builtinId="22" customBuiltin="1"/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Besuchter Hyperlink" xfId="178" builtinId="9" hidden="1"/>
    <cellStyle name="Besuchter Hyperlink" xfId="180" builtinId="9" hidden="1"/>
    <cellStyle name="Besuchter Hyperlink" xfId="182" builtinId="9" hidden="1"/>
    <cellStyle name="Besuchter Hyperlink" xfId="184" builtinId="9" hidden="1"/>
    <cellStyle name="Besuchter Hyperlink" xfId="186" builtinId="9" hidden="1"/>
    <cellStyle name="Besuchter Hyperlink" xfId="188" builtinId="9" hidden="1"/>
    <cellStyle name="Besuchter Hyperlink" xfId="190" builtinId="9" hidden="1"/>
    <cellStyle name="Besuchter Hyperlink" xfId="192" builtinId="9" hidden="1"/>
    <cellStyle name="Besuchter Hyperlink" xfId="194" builtinId="9" hidden="1"/>
    <cellStyle name="Besuchter Hyperlink" xfId="196" builtinId="9" hidden="1"/>
    <cellStyle name="Besuchter Hyperlink" xfId="198" builtinId="9" hidden="1"/>
    <cellStyle name="Besuchter Hyperlink" xfId="200" builtinId="9" hidden="1"/>
    <cellStyle name="Besuchter Hyperlink" xfId="202" builtinId="9" hidden="1"/>
    <cellStyle name="Besuchter Hyperlink" xfId="204" builtinId="9" hidden="1"/>
    <cellStyle name="Besuchter Hyperlink" xfId="206" builtinId="9" hidden="1"/>
    <cellStyle name="Besuchter Hyperlink" xfId="208" builtinId="9" hidden="1"/>
    <cellStyle name="Besuchter Hyperlink" xfId="210" builtinId="9" hidden="1"/>
    <cellStyle name="Besuchter Hyperlink" xfId="212" builtinId="9" hidden="1"/>
    <cellStyle name="Besuchter Hyperlink" xfId="214" builtinId="9" hidden="1"/>
    <cellStyle name="Besuchter Hyperlink" xfId="216" builtinId="9" hidden="1"/>
    <cellStyle name="Besuchter Hyperlink" xfId="218" builtinId="9" hidden="1"/>
    <cellStyle name="Besuchter Hyperlink" xfId="220" builtinId="9" hidden="1"/>
    <cellStyle name="Besuchter Hyperlink" xfId="222" builtinId="9" hidden="1"/>
    <cellStyle name="Besuchter Hyperlink" xfId="224" builtinId="9" hidden="1"/>
    <cellStyle name="Besuchter Hyperlink" xfId="226" builtinId="9" hidden="1"/>
    <cellStyle name="Besuchter Hyperlink" xfId="228" builtinId="9" hidden="1"/>
    <cellStyle name="Besuchter Hyperlink" xfId="230" builtinId="9" hidden="1"/>
    <cellStyle name="Besuchter Hyperlink" xfId="232" builtinId="9" hidden="1"/>
    <cellStyle name="Besuchter Hyperlink" xfId="234" builtinId="9" hidden="1"/>
    <cellStyle name="Besuchter Hyperlink" xfId="236" builtinId="9" hidden="1"/>
    <cellStyle name="Besuchter Hyperlink" xfId="238" builtinId="9" hidden="1"/>
    <cellStyle name="Besuchter Hyperlink" xfId="240" builtinId="9" hidden="1"/>
    <cellStyle name="Besuchter Hyperlink" xfId="242" builtinId="9" hidden="1"/>
    <cellStyle name="Besuchter Hyperlink" xfId="244" builtinId="9" hidden="1"/>
    <cellStyle name="Besuchter Hyperlink" xfId="246" builtinId="9" hidden="1"/>
    <cellStyle name="Besuchter Hyperlink" xfId="248" builtinId="9" hidden="1"/>
    <cellStyle name="Besuchter Hyperlink" xfId="250" builtinId="9" hidden="1"/>
    <cellStyle name="Besuchter Hyperlink" xfId="252" builtinId="9" hidden="1"/>
    <cellStyle name="Besuchter Hyperlink" xfId="254" builtinId="9" hidden="1"/>
    <cellStyle name="Besuchter Hyperlink" xfId="256" builtinId="9" hidden="1"/>
    <cellStyle name="Besuchter Hyperlink" xfId="258" builtinId="9" hidden="1"/>
    <cellStyle name="Besuchter Hyperlink" xfId="260" builtinId="9" hidden="1"/>
    <cellStyle name="Besuchter Hyperlink" xfId="262" builtinId="9" hidden="1"/>
    <cellStyle name="Besuchter Hyperlink" xfId="264" builtinId="9" hidden="1"/>
    <cellStyle name="Besuchter Hyperlink" xfId="266" builtinId="9" hidden="1"/>
    <cellStyle name="Besuchter Hyperlink" xfId="268" builtinId="9" hidden="1"/>
    <cellStyle name="Besuchter Hyperlink" xfId="270" builtinId="9" hidden="1"/>
    <cellStyle name="Besuchter Hyperlink" xfId="272" builtinId="9" hidden="1"/>
    <cellStyle name="Besuchter Hyperlink" xfId="274" builtinId="9" hidden="1"/>
    <cellStyle name="Besuchter Hyperlink" xfId="276" builtinId="9" hidden="1"/>
    <cellStyle name="Besuchter Hyperlink" xfId="278" builtinId="9" hidden="1"/>
    <cellStyle name="Besuchter Hyperlink" xfId="280" builtinId="9" hidden="1"/>
    <cellStyle name="Besuchter Hyperlink" xfId="282" builtinId="9" hidden="1"/>
    <cellStyle name="Besuchter Hyperlink" xfId="284" builtinId="9" hidden="1"/>
    <cellStyle name="Besuchter Hyperlink" xfId="286" builtinId="9" hidden="1"/>
    <cellStyle name="Besuchter Hyperlink" xfId="288" builtinId="9" hidden="1"/>
    <cellStyle name="Besuchter Hyperlink" xfId="290" builtinId="9" hidden="1"/>
    <cellStyle name="Besuchter Hyperlink" xfId="292" builtinId="9" hidden="1"/>
    <cellStyle name="Besuchter Hyperlink" xfId="294" builtinId="9" hidden="1"/>
    <cellStyle name="Besuchter Hyperlink" xfId="296" builtinId="9" hidden="1"/>
    <cellStyle name="Besuchter Hyperlink" xfId="298" builtinId="9" hidden="1"/>
    <cellStyle name="Besuchter Hyperlink" xfId="300" builtinId="9" hidden="1"/>
    <cellStyle name="Besuchter Hyperlink" xfId="302" builtinId="9" hidden="1"/>
    <cellStyle name="Besuchter Hyperlink" xfId="304" builtinId="9" hidden="1"/>
    <cellStyle name="Besuchter Hyperlink" xfId="306" builtinId="9" hidden="1"/>
    <cellStyle name="Besuchter Hyperlink" xfId="308" builtinId="9" hidden="1"/>
    <cellStyle name="Besuchter Hyperlink" xfId="310" builtinId="9" hidden="1"/>
    <cellStyle name="Besuchter Hyperlink" xfId="312" builtinId="9" hidden="1"/>
    <cellStyle name="Besuchter Hyperlink" xfId="314" builtinId="9" hidden="1"/>
    <cellStyle name="Besuchter Hyperlink" xfId="316" builtinId="9" hidden="1"/>
    <cellStyle name="Besuchter Hyperlink" xfId="320" builtinId="9" hidden="1"/>
    <cellStyle name="Besuchter Hyperlink" xfId="322" builtinId="9" hidden="1"/>
    <cellStyle name="Besuchter Hyperlink" xfId="324" builtinId="9" hidden="1"/>
    <cellStyle name="Besuchter Hyperlink" xfId="326" builtinId="9" hidden="1"/>
    <cellStyle name="Besuchter Hyperlink" xfId="328" builtinId="9" hidden="1"/>
    <cellStyle name="Besuchter Hyperlink" xfId="330" builtinId="9" hidden="1"/>
    <cellStyle name="Besuchter Hyperlink" xfId="332" builtinId="9" hidden="1"/>
    <cellStyle name="Besuchter Hyperlink" xfId="334" builtinId="9" hidden="1"/>
    <cellStyle name="Besuchter Hyperlink" xfId="336" builtinId="9" hidden="1"/>
    <cellStyle name="Besuchter Hyperlink" xfId="338" builtinId="9" hidden="1"/>
    <cellStyle name="Besuchter Hyperlink" xfId="340" builtinId="9" hidden="1"/>
    <cellStyle name="Besuchter Hyperlink" xfId="342" builtinId="9" hidden="1"/>
    <cellStyle name="Besuchter Hyperlink" xfId="344" builtinId="9" hidden="1"/>
    <cellStyle name="Besuchter Hyperlink" xfId="346" builtinId="9" hidden="1"/>
    <cellStyle name="Besuchter Hyperlink" xfId="348" builtinId="9" hidden="1"/>
    <cellStyle name="Besuchter Hyperlink" xfId="350" builtinId="9" hidden="1"/>
    <cellStyle name="Besuchter Hyperlink" xfId="352" builtinId="9" hidden="1"/>
    <cellStyle name="Besuchter Hyperlink" xfId="354" builtinId="9" hidden="1"/>
    <cellStyle name="Besuchter Hyperlink" xfId="356" builtinId="9" hidden="1"/>
    <cellStyle name="Besuchter Hyperlink" xfId="358" builtinId="9" hidden="1"/>
    <cellStyle name="Besuchter Hyperlink" xfId="360" builtinId="9" hidden="1"/>
    <cellStyle name="Besuchter Hyperlink" xfId="362" builtinId="9" hidden="1"/>
    <cellStyle name="Besuchter Hyperlink" xfId="364" builtinId="9" hidden="1"/>
    <cellStyle name="Besuchter Hyperlink" xfId="366" builtinId="9" hidden="1"/>
    <cellStyle name="Besuchter Hyperlink" xfId="368" builtinId="9" hidden="1"/>
    <cellStyle name="Besuchter Hyperlink" xfId="370" builtinId="9" hidden="1"/>
    <cellStyle name="Besuchter Hyperlink" xfId="372" builtinId="9" hidden="1"/>
    <cellStyle name="Besuchter Hyperlink" xfId="374" builtinId="9" hidden="1"/>
    <cellStyle name="Besuchter Hyperlink" xfId="376" builtinId="9" hidden="1"/>
    <cellStyle name="Besuchter Hyperlink" xfId="378" builtinId="9" hidden="1"/>
    <cellStyle name="Besuchter Hyperlink" xfId="380" builtinId="9" hidden="1"/>
    <cellStyle name="Besuchter Hyperlink" xfId="382" builtinId="9" hidden="1"/>
    <cellStyle name="Besuchter Hyperlink" xfId="384" builtinId="9" hidden="1"/>
    <cellStyle name="Besuchter Hyperlink" xfId="386" builtinId="9" hidden="1"/>
    <cellStyle name="Besuchter Hyperlink" xfId="388" builtinId="9" hidden="1"/>
    <cellStyle name="Besuchter Hyperlink" xfId="390" builtinId="9" hidden="1"/>
    <cellStyle name="Besuchter Hyperlink" xfId="392" builtinId="9" hidden="1"/>
    <cellStyle name="Besuchter Hyperlink" xfId="394" builtinId="9" hidden="1"/>
    <cellStyle name="Besuchter Hyperlink" xfId="396" builtinId="9" hidden="1"/>
    <cellStyle name="Besuchter Hyperlink" xfId="398" builtinId="9" hidden="1"/>
    <cellStyle name="Besuchter Hyperlink" xfId="400" builtinId="9" hidden="1"/>
    <cellStyle name="Besuchter Hyperlink" xfId="402" builtinId="9" hidden="1"/>
    <cellStyle name="Besuchter Hyperlink" xfId="404" builtinId="9" hidden="1"/>
    <cellStyle name="Besuchter Hyperlink" xfId="406" builtinId="9" hidden="1"/>
    <cellStyle name="Besuchter Hyperlink" xfId="408" builtinId="9" hidden="1"/>
    <cellStyle name="Besuchter Hyperlink" xfId="410" builtinId="9" hidden="1"/>
    <cellStyle name="Besuchter Hyperlink" xfId="412" builtinId="9" hidden="1"/>
    <cellStyle name="Besuchter Hyperlink" xfId="414" builtinId="9" hidden="1"/>
    <cellStyle name="Besuchter Hyperlink" xfId="416" builtinId="9" hidden="1"/>
    <cellStyle name="Besuchter Hyperlink" xfId="418" builtinId="9" hidden="1"/>
    <cellStyle name="Besuchter Hyperlink" xfId="420" builtinId="9" hidden="1"/>
    <cellStyle name="Besuchter Hyperlink" xfId="422" builtinId="9" hidden="1"/>
    <cellStyle name="Besuchter Hyperlink" xfId="424" builtinId="9" hidden="1"/>
    <cellStyle name="Besuchter Hyperlink" xfId="426" builtinId="9" hidden="1"/>
    <cellStyle name="Besuchter Hyperlink" xfId="428" builtinId="9" hidden="1"/>
    <cellStyle name="Besuchter Hyperlink" xfId="430" builtinId="9" hidden="1"/>
    <cellStyle name="Besuchter Hyperlink" xfId="432" builtinId="9" hidden="1"/>
    <cellStyle name="Besuchter Hyperlink" xfId="434" builtinId="9" hidden="1"/>
    <cellStyle name="Besuchter Hyperlink" xfId="436" builtinId="9" hidden="1"/>
    <cellStyle name="Besuchter Hyperlink" xfId="438" builtinId="9" hidden="1"/>
    <cellStyle name="Besuchter Hyperlink" xfId="440" builtinId="9" hidden="1"/>
    <cellStyle name="Besuchter Hyperlink" xfId="442" builtinId="9" hidden="1"/>
    <cellStyle name="Besuchter Hyperlink" xfId="444" builtinId="9" hidden="1"/>
    <cellStyle name="Besuchter Hyperlink" xfId="446" builtinId="9" hidden="1"/>
    <cellStyle name="Besuchter Hyperlink" xfId="448" builtinId="9" hidden="1"/>
    <cellStyle name="Besuchter Hyperlink" xfId="450" builtinId="9" hidden="1"/>
    <cellStyle name="Besuchter Hyperlink" xfId="452" builtinId="9" hidden="1"/>
    <cellStyle name="Besuchter Hyperlink" xfId="454" builtinId="9" hidden="1"/>
    <cellStyle name="Besuchter Hyperlink" xfId="456" builtinId="9" hidden="1"/>
    <cellStyle name="Besuchter Hyperlink" xfId="458" builtinId="9" hidden="1"/>
    <cellStyle name="Besuchter Hyperlink" xfId="460" builtinId="9" hidden="1"/>
    <cellStyle name="Besuchter Hyperlink" xfId="462" builtinId="9" hidden="1"/>
    <cellStyle name="Besuchter Hyperlink" xfId="464" builtinId="9" hidden="1"/>
    <cellStyle name="Besuchter Hyperlink" xfId="466" builtinId="9" hidden="1"/>
    <cellStyle name="Besuchter Hyperlink" xfId="468" builtinId="9" hidden="1"/>
    <cellStyle name="Besuchter Hyperlink" xfId="470" builtinId="9" hidden="1"/>
    <cellStyle name="Besuchter Hyperlink" xfId="472" builtinId="9" hidden="1"/>
    <cellStyle name="Besuchter Hyperlink" xfId="474" builtinId="9" hidden="1"/>
    <cellStyle name="Besuchter Hyperlink" xfId="476" builtinId="9" hidden="1"/>
    <cellStyle name="Besuchter Hyperlink" xfId="478" builtinId="9" hidden="1"/>
    <cellStyle name="Besuchter Hyperlink" xfId="480" builtinId="9" hidden="1"/>
    <cellStyle name="Besuchter Hyperlink" xfId="482" builtinId="9" hidden="1"/>
    <cellStyle name="Besuchter Hyperlink" xfId="484" builtinId="9" hidden="1"/>
    <cellStyle name="Besuchter Hyperlink" xfId="486" builtinId="9" hidden="1"/>
    <cellStyle name="Besuchter Hyperlink" xfId="488" builtinId="9" hidden="1"/>
    <cellStyle name="Besuchter Hyperlink" xfId="490" builtinId="9" hidden="1"/>
    <cellStyle name="Besuchter Hyperlink" xfId="492" builtinId="9" hidden="1"/>
    <cellStyle name="Besuchter Hyperlink" xfId="496" builtinId="9" hidden="1"/>
    <cellStyle name="Besuchter Hyperlink" xfId="498" builtinId="9" hidden="1"/>
    <cellStyle name="Currency 2" xfId="318" xr:uid="{00000000-0005-0000-0000-000012000000}"/>
    <cellStyle name="Eingabe" xfId="507" builtinId="20" customBuiltin="1"/>
    <cellStyle name="Ergebnis" xfId="514" builtinId="25" customBuiltin="1"/>
    <cellStyle name="Erklärender Text" xfId="513" builtinId="53" customBuiltin="1"/>
    <cellStyle name="Gut" xfId="504" builtinId="26" customBuilti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7" builtinId="8" hidden="1"/>
    <cellStyle name="Link" xfId="219" builtinId="8" hidden="1"/>
    <cellStyle name="Link" xfId="221" builtinId="8" hidden="1"/>
    <cellStyle name="Link" xfId="223" builtinId="8" hidden="1"/>
    <cellStyle name="Link" xfId="225" builtinId="8" hidden="1"/>
    <cellStyle name="Link" xfId="227" builtinId="8" hidden="1"/>
    <cellStyle name="Link" xfId="229" builtinId="8" hidden="1"/>
    <cellStyle name="Link" xfId="231" builtinId="8" hidden="1"/>
    <cellStyle name="Link" xfId="233" builtinId="8" hidden="1"/>
    <cellStyle name="Link" xfId="235" builtinId="8" hidden="1"/>
    <cellStyle name="Link" xfId="237" builtinId="8" hidden="1"/>
    <cellStyle name="Link" xfId="239" builtinId="8" hidden="1"/>
    <cellStyle name="Link" xfId="241" builtinId="8" hidden="1"/>
    <cellStyle name="Link" xfId="243" builtinId="8" hidden="1"/>
    <cellStyle name="Link" xfId="245" builtinId="8" hidden="1"/>
    <cellStyle name="Link" xfId="247" builtinId="8" hidden="1"/>
    <cellStyle name="Link" xfId="249" builtinId="8" hidden="1"/>
    <cellStyle name="Link" xfId="251" builtinId="8" hidden="1"/>
    <cellStyle name="Link" xfId="253" builtinId="8" hidden="1"/>
    <cellStyle name="Link" xfId="255" builtinId="8" hidden="1"/>
    <cellStyle name="Link" xfId="257" builtinId="8" hidden="1"/>
    <cellStyle name="Link" xfId="259" builtinId="8" hidden="1"/>
    <cellStyle name="Link" xfId="261" builtinId="8" hidden="1"/>
    <cellStyle name="Link" xfId="263" builtinId="8" hidden="1"/>
    <cellStyle name="Link" xfId="265" builtinId="8" hidden="1"/>
    <cellStyle name="Link" xfId="267" builtinId="8" hidden="1"/>
    <cellStyle name="Link" xfId="269" builtinId="8" hidden="1"/>
    <cellStyle name="Link" xfId="271" builtinId="8" hidden="1"/>
    <cellStyle name="Link" xfId="273" builtinId="8" hidden="1"/>
    <cellStyle name="Link" xfId="275" builtinId="8" hidden="1"/>
    <cellStyle name="Link" xfId="277" builtinId="8" hidden="1"/>
    <cellStyle name="Link" xfId="279" builtinId="8" hidden="1"/>
    <cellStyle name="Link" xfId="281" builtinId="8" hidden="1"/>
    <cellStyle name="Link" xfId="283" builtinId="8" hidden="1"/>
    <cellStyle name="Link" xfId="285" builtinId="8" hidden="1"/>
    <cellStyle name="Link" xfId="287" builtinId="8" hidden="1"/>
    <cellStyle name="Link" xfId="289" builtinId="8" hidden="1"/>
    <cellStyle name="Link" xfId="291" builtinId="8" hidden="1"/>
    <cellStyle name="Link" xfId="293" builtinId="8" hidden="1"/>
    <cellStyle name="Link" xfId="295" builtinId="8" hidden="1"/>
    <cellStyle name="Link" xfId="297" builtinId="8" hidden="1"/>
    <cellStyle name="Link" xfId="299" builtinId="8" hidden="1"/>
    <cellStyle name="Link" xfId="301" builtinId="8" hidden="1"/>
    <cellStyle name="Link" xfId="303" builtinId="8" hidden="1"/>
    <cellStyle name="Link" xfId="305" builtinId="8" hidden="1"/>
    <cellStyle name="Link" xfId="307" builtinId="8" hidden="1"/>
    <cellStyle name="Link" xfId="309" builtinId="8" hidden="1"/>
    <cellStyle name="Link" xfId="311" builtinId="8" hidden="1"/>
    <cellStyle name="Link" xfId="313" builtinId="8" hidden="1"/>
    <cellStyle name="Link" xfId="315" builtinId="8" hidden="1"/>
    <cellStyle name="Link" xfId="319" builtinId="8" hidden="1"/>
    <cellStyle name="Link" xfId="321" builtinId="8" hidden="1"/>
    <cellStyle name="Link" xfId="323" builtinId="8" hidden="1"/>
    <cellStyle name="Link" xfId="325" builtinId="8" hidden="1"/>
    <cellStyle name="Link" xfId="327" builtinId="8" hidden="1"/>
    <cellStyle name="Link" xfId="329" builtinId="8" hidden="1"/>
    <cellStyle name="Link" xfId="331" builtinId="8" hidden="1"/>
    <cellStyle name="Link" xfId="333" builtinId="8" hidden="1"/>
    <cellStyle name="Link" xfId="335" builtinId="8" hidden="1"/>
    <cellStyle name="Link" xfId="337" builtinId="8" hidden="1"/>
    <cellStyle name="Link" xfId="339" builtinId="8" hidden="1"/>
    <cellStyle name="Link" xfId="341" builtinId="8" hidden="1"/>
    <cellStyle name="Link" xfId="343" builtinId="8" hidden="1"/>
    <cellStyle name="Link" xfId="345" builtinId="8" hidden="1"/>
    <cellStyle name="Link" xfId="347" builtinId="8" hidden="1"/>
    <cellStyle name="Link" xfId="349" builtinId="8" hidden="1"/>
    <cellStyle name="Link" xfId="351" builtinId="8" hidden="1"/>
    <cellStyle name="Link" xfId="353" builtinId="8" hidden="1"/>
    <cellStyle name="Link" xfId="355" builtinId="8" hidden="1"/>
    <cellStyle name="Link" xfId="357" builtinId="8" hidden="1"/>
    <cellStyle name="Link" xfId="359" builtinId="8" hidden="1"/>
    <cellStyle name="Link" xfId="361" builtinId="8" hidden="1"/>
    <cellStyle name="Link" xfId="363" builtinId="8" hidden="1"/>
    <cellStyle name="Link" xfId="365" builtinId="8" hidden="1"/>
    <cellStyle name="Link" xfId="367" builtinId="8" hidden="1"/>
    <cellStyle name="Link" xfId="369" builtinId="8" hidden="1"/>
    <cellStyle name="Link" xfId="371" builtinId="8" hidden="1"/>
    <cellStyle name="Link" xfId="373" builtinId="8" hidden="1"/>
    <cellStyle name="Link" xfId="375" builtinId="8" hidden="1"/>
    <cellStyle name="Link" xfId="377" builtinId="8" hidden="1"/>
    <cellStyle name="Link" xfId="379" builtinId="8" hidden="1"/>
    <cellStyle name="Link" xfId="381" builtinId="8" hidden="1"/>
    <cellStyle name="Link" xfId="383" builtinId="8" hidden="1"/>
    <cellStyle name="Link" xfId="385" builtinId="8" hidden="1"/>
    <cellStyle name="Link" xfId="387" builtinId="8" hidden="1"/>
    <cellStyle name="Link" xfId="389" builtinId="8" hidden="1"/>
    <cellStyle name="Link" xfId="391" builtinId="8" hidden="1"/>
    <cellStyle name="Link" xfId="393" builtinId="8" hidden="1"/>
    <cellStyle name="Link" xfId="395" builtinId="8" hidden="1"/>
    <cellStyle name="Link" xfId="397" builtinId="8" hidden="1"/>
    <cellStyle name="Link" xfId="399" builtinId="8" hidden="1"/>
    <cellStyle name="Link" xfId="401" builtinId="8" hidden="1"/>
    <cellStyle name="Link" xfId="403" builtinId="8" hidden="1"/>
    <cellStyle name="Link" xfId="405" builtinId="8" hidden="1"/>
    <cellStyle name="Link" xfId="407" builtinId="8" hidden="1"/>
    <cellStyle name="Link" xfId="409" builtinId="8" hidden="1"/>
    <cellStyle name="Link" xfId="411" builtinId="8" hidden="1"/>
    <cellStyle name="Link" xfId="413" builtinId="8" hidden="1"/>
    <cellStyle name="Link" xfId="415" builtinId="8" hidden="1"/>
    <cellStyle name="Link" xfId="417" builtinId="8" hidden="1"/>
    <cellStyle name="Link" xfId="419" builtinId="8" hidden="1"/>
    <cellStyle name="Link" xfId="421" builtinId="8" hidden="1"/>
    <cellStyle name="Link" xfId="423" builtinId="8" hidden="1"/>
    <cellStyle name="Link" xfId="425" builtinId="8" hidden="1"/>
    <cellStyle name="Link" xfId="427" builtinId="8" hidden="1"/>
    <cellStyle name="Link" xfId="429" builtinId="8" hidden="1"/>
    <cellStyle name="Link" xfId="431" builtinId="8" hidden="1"/>
    <cellStyle name="Link" xfId="433" builtinId="8" hidden="1"/>
    <cellStyle name="Link" xfId="435" builtinId="8" hidden="1"/>
    <cellStyle name="Link" xfId="437" builtinId="8" hidden="1"/>
    <cellStyle name="Link" xfId="439" builtinId="8" hidden="1"/>
    <cellStyle name="Link" xfId="441" builtinId="8" hidden="1"/>
    <cellStyle name="Link" xfId="443" builtinId="8" hidden="1"/>
    <cellStyle name="Link" xfId="445" builtinId="8" hidden="1"/>
    <cellStyle name="Link" xfId="447" builtinId="8" hidden="1"/>
    <cellStyle name="Link" xfId="449" builtinId="8" hidden="1"/>
    <cellStyle name="Link" xfId="451" builtinId="8" hidden="1"/>
    <cellStyle name="Link" xfId="453" builtinId="8" hidden="1"/>
    <cellStyle name="Link" xfId="455" builtinId="8" hidden="1"/>
    <cellStyle name="Link" xfId="457" builtinId="8" hidden="1"/>
    <cellStyle name="Link" xfId="459" builtinId="8" hidden="1"/>
    <cellStyle name="Link" xfId="461" builtinId="8" hidden="1"/>
    <cellStyle name="Link" xfId="463" builtinId="8" hidden="1"/>
    <cellStyle name="Link" xfId="465" builtinId="8" hidden="1"/>
    <cellStyle name="Link" xfId="467" builtinId="8" hidden="1"/>
    <cellStyle name="Link" xfId="469" builtinId="8" hidden="1"/>
    <cellStyle name="Link" xfId="471" builtinId="8" hidden="1"/>
    <cellStyle name="Link" xfId="473" builtinId="8" hidden="1"/>
    <cellStyle name="Link" xfId="475" builtinId="8" hidden="1"/>
    <cellStyle name="Link" xfId="477" builtinId="8" hidden="1"/>
    <cellStyle name="Link" xfId="479" builtinId="8" hidden="1"/>
    <cellStyle name="Link" xfId="481" builtinId="8" hidden="1"/>
    <cellStyle name="Link" xfId="483" builtinId="8" hidden="1"/>
    <cellStyle name="Link" xfId="485" builtinId="8" hidden="1"/>
    <cellStyle name="Link" xfId="487" builtinId="8" hidden="1"/>
    <cellStyle name="Link" xfId="489" builtinId="8" hidden="1"/>
    <cellStyle name="Link" xfId="491" builtinId="8" hidden="1"/>
    <cellStyle name="Link" xfId="495" builtinId="8" hidden="1"/>
    <cellStyle name="Link" xfId="497" builtinId="8" hidden="1"/>
    <cellStyle name="Navadno 2" xfId="539" xr:uid="{00000000-0005-0000-0000-000012010000}"/>
    <cellStyle name="Navadno 2 2" xfId="542" xr:uid="{00000000-0005-0000-0000-000013010000}"/>
    <cellStyle name="Neutral" xfId="506" builtinId="28" customBuiltin="1"/>
    <cellStyle name="Normal 2" xfId="317" xr:uid="{00000000-0005-0000-0000-000015010000}"/>
    <cellStyle name="Normal 2 2" xfId="541" xr:uid="{00000000-0005-0000-0000-000016010000}"/>
    <cellStyle name="Opomba 2" xfId="540" xr:uid="{00000000-0005-0000-0000-00000F020000}"/>
    <cellStyle name="Prozent" xfId="494" builtinId="5"/>
    <cellStyle name="Schlecht" xfId="505" builtinId="27" customBuiltin="1"/>
    <cellStyle name="Standard" xfId="0" builtinId="0"/>
    <cellStyle name="Überschrift" xfId="499" builtinId="15" customBuiltin="1"/>
    <cellStyle name="Überschrift 1" xfId="500" builtinId="16" customBuiltin="1"/>
    <cellStyle name="Überschrift 2" xfId="501" builtinId="17" customBuiltin="1"/>
    <cellStyle name="Überschrift 3" xfId="502" builtinId="18" customBuiltin="1"/>
    <cellStyle name="Überschrift 4" xfId="503" builtinId="19" customBuiltin="1"/>
    <cellStyle name="Verknüpfte Zelle" xfId="510" builtinId="24" customBuiltin="1"/>
    <cellStyle name="Währung" xfId="493" builtinId="4"/>
    <cellStyle name="Warnender Text" xfId="512" builtinId="11" customBuiltin="1"/>
    <cellStyle name="Zelle überprüfen" xfId="511" builtinId="23" customBuiltin="1"/>
  </cellStyles>
  <dxfs count="131"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5FF00"/>
        </patternFill>
      </fill>
    </dxf>
    <dxf>
      <fill>
        <patternFill>
          <bgColor rgb="FFE4FF00"/>
        </patternFill>
      </fill>
    </dxf>
    <dxf>
      <fill>
        <patternFill>
          <bgColor rgb="FFFF8E00"/>
        </patternFill>
      </fill>
    </dxf>
    <dxf>
      <fill>
        <patternFill>
          <bgColor rgb="FFFF00F5"/>
        </patternFill>
      </fill>
    </dxf>
    <dxf>
      <fill>
        <patternFill>
          <bgColor rgb="FF825A3B"/>
        </patternFill>
      </fill>
    </dxf>
    <dxf>
      <font>
        <color theme="0"/>
      </font>
      <fill>
        <patternFill>
          <bgColor rgb="FFC21AA0"/>
        </patternFill>
      </fill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8C"/>
        </patternFill>
      </fill>
    </dxf>
    <dxf>
      <font>
        <color theme="0"/>
      </font>
      <fill>
        <patternFill>
          <bgColor rgb="FF7030A0"/>
        </patternFill>
      </fill>
    </dxf>
    <dxf>
      <font>
        <color auto="1"/>
      </font>
      <fill>
        <patternFill>
          <bgColor rgb="FFA6A6A6"/>
        </patternFill>
      </fill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BB4"/>
        </patternFill>
      </fill>
    </dxf>
    <dxf>
      <font>
        <color theme="1"/>
      </font>
      <fill>
        <patternFill>
          <bgColor rgb="FFFF61B4"/>
        </patternFill>
      </fill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E26E0E"/>
        </patternFill>
      </fill>
    </dxf>
    <dxf>
      <font>
        <color auto="1"/>
      </font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F99A1C"/>
        </patternFill>
      </fill>
    </dxf>
    <dxf>
      <fill>
        <patternFill>
          <bgColor rgb="FFF99A1C"/>
        </patternFill>
      </fill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5FF00"/>
        </patternFill>
      </fill>
    </dxf>
    <dxf>
      <fill>
        <patternFill>
          <bgColor rgb="FFE4FF00"/>
        </patternFill>
      </fill>
    </dxf>
    <dxf>
      <fill>
        <patternFill>
          <bgColor rgb="FFFF8E00"/>
        </patternFill>
      </fill>
    </dxf>
    <dxf>
      <fill>
        <patternFill>
          <bgColor rgb="FFFF00F5"/>
        </patternFill>
      </fill>
    </dxf>
    <dxf>
      <fill>
        <patternFill>
          <bgColor rgb="FFC21AA0"/>
        </patternFill>
      </fill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Medium4"/>
  <colors>
    <mruColors>
      <color rgb="FFC5FF00"/>
      <color rgb="FFE4FF00"/>
      <color rgb="FFFF8E00"/>
      <color rgb="FFFF00F5"/>
      <color rgb="FFC21AA0"/>
      <color rgb="FFFF61B4"/>
      <color rgb="FF825A3B"/>
      <color rgb="FF57BC2E"/>
      <color rgb="FF9F7457"/>
      <color rgb="FFF99A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24" Type="http://schemas.openxmlformats.org/officeDocument/2006/relationships/image" Target="../media/image25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0.jpeg"/><Relationship Id="rId18" Type="http://schemas.openxmlformats.org/officeDocument/2006/relationships/image" Target="../media/image45.jpeg"/><Relationship Id="rId26" Type="http://schemas.openxmlformats.org/officeDocument/2006/relationships/image" Target="../media/image53.png"/><Relationship Id="rId39" Type="http://schemas.openxmlformats.org/officeDocument/2006/relationships/image" Target="../media/image2.png"/><Relationship Id="rId21" Type="http://schemas.openxmlformats.org/officeDocument/2006/relationships/image" Target="../media/image48.jpeg"/><Relationship Id="rId34" Type="http://schemas.openxmlformats.org/officeDocument/2006/relationships/image" Target="../media/image61.png"/><Relationship Id="rId42" Type="http://schemas.openxmlformats.org/officeDocument/2006/relationships/image" Target="../media/image68.jpeg"/><Relationship Id="rId47" Type="http://schemas.openxmlformats.org/officeDocument/2006/relationships/image" Target="../media/image73.jpeg"/><Relationship Id="rId50" Type="http://schemas.openxmlformats.org/officeDocument/2006/relationships/image" Target="../media/image76.jpeg"/><Relationship Id="rId55" Type="http://schemas.openxmlformats.org/officeDocument/2006/relationships/image" Target="../media/image81.jpeg"/><Relationship Id="rId7" Type="http://schemas.openxmlformats.org/officeDocument/2006/relationships/image" Target="../media/image34.jpeg"/><Relationship Id="rId2" Type="http://schemas.openxmlformats.org/officeDocument/2006/relationships/image" Target="../media/image29.jpeg"/><Relationship Id="rId16" Type="http://schemas.openxmlformats.org/officeDocument/2006/relationships/image" Target="../media/image43.jpeg"/><Relationship Id="rId29" Type="http://schemas.openxmlformats.org/officeDocument/2006/relationships/image" Target="../media/image56.png"/><Relationship Id="rId11" Type="http://schemas.openxmlformats.org/officeDocument/2006/relationships/image" Target="../media/image38.jpeg"/><Relationship Id="rId24" Type="http://schemas.openxmlformats.org/officeDocument/2006/relationships/image" Target="../media/image51.jpeg"/><Relationship Id="rId32" Type="http://schemas.openxmlformats.org/officeDocument/2006/relationships/image" Target="../media/image59.png"/><Relationship Id="rId37" Type="http://schemas.openxmlformats.org/officeDocument/2006/relationships/image" Target="../media/image64.png"/><Relationship Id="rId40" Type="http://schemas.openxmlformats.org/officeDocument/2006/relationships/image" Target="../media/image66.jpeg"/><Relationship Id="rId45" Type="http://schemas.openxmlformats.org/officeDocument/2006/relationships/image" Target="../media/image71.jpeg"/><Relationship Id="rId53" Type="http://schemas.openxmlformats.org/officeDocument/2006/relationships/image" Target="../media/image79.jpeg"/><Relationship Id="rId58" Type="http://schemas.openxmlformats.org/officeDocument/2006/relationships/image" Target="../media/image84.jpeg"/><Relationship Id="rId5" Type="http://schemas.openxmlformats.org/officeDocument/2006/relationships/image" Target="../media/image32.jpeg"/><Relationship Id="rId61" Type="http://schemas.openxmlformats.org/officeDocument/2006/relationships/image" Target="../media/image87.jpeg"/><Relationship Id="rId19" Type="http://schemas.openxmlformats.org/officeDocument/2006/relationships/image" Target="../media/image46.jpeg"/><Relationship Id="rId14" Type="http://schemas.openxmlformats.org/officeDocument/2006/relationships/image" Target="../media/image41.jpeg"/><Relationship Id="rId22" Type="http://schemas.openxmlformats.org/officeDocument/2006/relationships/image" Target="../media/image49.jpeg"/><Relationship Id="rId27" Type="http://schemas.openxmlformats.org/officeDocument/2006/relationships/image" Target="../media/image54.png"/><Relationship Id="rId30" Type="http://schemas.openxmlformats.org/officeDocument/2006/relationships/image" Target="../media/image57.png"/><Relationship Id="rId35" Type="http://schemas.openxmlformats.org/officeDocument/2006/relationships/image" Target="../media/image62.png"/><Relationship Id="rId43" Type="http://schemas.openxmlformats.org/officeDocument/2006/relationships/image" Target="../media/image69.jpeg"/><Relationship Id="rId48" Type="http://schemas.openxmlformats.org/officeDocument/2006/relationships/image" Target="../media/image74.jpeg"/><Relationship Id="rId56" Type="http://schemas.openxmlformats.org/officeDocument/2006/relationships/image" Target="../media/image82.jpeg"/><Relationship Id="rId8" Type="http://schemas.openxmlformats.org/officeDocument/2006/relationships/image" Target="../media/image35.jpeg"/><Relationship Id="rId51" Type="http://schemas.openxmlformats.org/officeDocument/2006/relationships/image" Target="../media/image77.jpeg"/><Relationship Id="rId3" Type="http://schemas.openxmlformats.org/officeDocument/2006/relationships/image" Target="../media/image30.jpeg"/><Relationship Id="rId12" Type="http://schemas.openxmlformats.org/officeDocument/2006/relationships/image" Target="../media/image39.jpeg"/><Relationship Id="rId17" Type="http://schemas.openxmlformats.org/officeDocument/2006/relationships/image" Target="../media/image44.jpeg"/><Relationship Id="rId25" Type="http://schemas.openxmlformats.org/officeDocument/2006/relationships/image" Target="../media/image52.png"/><Relationship Id="rId33" Type="http://schemas.openxmlformats.org/officeDocument/2006/relationships/image" Target="../media/image60.png"/><Relationship Id="rId38" Type="http://schemas.openxmlformats.org/officeDocument/2006/relationships/image" Target="../media/image65.png"/><Relationship Id="rId46" Type="http://schemas.openxmlformats.org/officeDocument/2006/relationships/image" Target="../media/image72.jpeg"/><Relationship Id="rId59" Type="http://schemas.openxmlformats.org/officeDocument/2006/relationships/image" Target="../media/image85.jpeg"/><Relationship Id="rId20" Type="http://schemas.openxmlformats.org/officeDocument/2006/relationships/image" Target="../media/image47.jpeg"/><Relationship Id="rId41" Type="http://schemas.openxmlformats.org/officeDocument/2006/relationships/image" Target="../media/image67.jpeg"/><Relationship Id="rId54" Type="http://schemas.openxmlformats.org/officeDocument/2006/relationships/image" Target="../media/image80.jpeg"/><Relationship Id="rId62" Type="http://schemas.openxmlformats.org/officeDocument/2006/relationships/image" Target="../media/image88.jpeg"/><Relationship Id="rId1" Type="http://schemas.openxmlformats.org/officeDocument/2006/relationships/image" Target="../media/image28.jpeg"/><Relationship Id="rId6" Type="http://schemas.openxmlformats.org/officeDocument/2006/relationships/image" Target="../media/image33.jpeg"/><Relationship Id="rId15" Type="http://schemas.openxmlformats.org/officeDocument/2006/relationships/image" Target="../media/image42.jpeg"/><Relationship Id="rId23" Type="http://schemas.openxmlformats.org/officeDocument/2006/relationships/image" Target="../media/image50.jpeg"/><Relationship Id="rId28" Type="http://schemas.openxmlformats.org/officeDocument/2006/relationships/image" Target="../media/image55.png"/><Relationship Id="rId36" Type="http://schemas.openxmlformats.org/officeDocument/2006/relationships/image" Target="../media/image63.png"/><Relationship Id="rId49" Type="http://schemas.openxmlformats.org/officeDocument/2006/relationships/image" Target="../media/image75.jpeg"/><Relationship Id="rId57" Type="http://schemas.openxmlformats.org/officeDocument/2006/relationships/image" Target="../media/image83.jpeg"/><Relationship Id="rId10" Type="http://schemas.openxmlformats.org/officeDocument/2006/relationships/image" Target="../media/image37.jpeg"/><Relationship Id="rId31" Type="http://schemas.openxmlformats.org/officeDocument/2006/relationships/image" Target="../media/image58.png"/><Relationship Id="rId44" Type="http://schemas.openxmlformats.org/officeDocument/2006/relationships/image" Target="../media/image70.jpeg"/><Relationship Id="rId52" Type="http://schemas.openxmlformats.org/officeDocument/2006/relationships/image" Target="../media/image78.jpeg"/><Relationship Id="rId60" Type="http://schemas.openxmlformats.org/officeDocument/2006/relationships/image" Target="../media/image86.jpeg"/><Relationship Id="rId4" Type="http://schemas.openxmlformats.org/officeDocument/2006/relationships/image" Target="../media/image31.jpeg"/><Relationship Id="rId9" Type="http://schemas.openxmlformats.org/officeDocument/2006/relationships/image" Target="../media/image36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9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97.png"/><Relationship Id="rId13" Type="http://schemas.openxmlformats.org/officeDocument/2006/relationships/image" Target="../media/image102.png"/><Relationship Id="rId18" Type="http://schemas.openxmlformats.org/officeDocument/2006/relationships/image" Target="../media/image107.jpeg"/><Relationship Id="rId3" Type="http://schemas.openxmlformats.org/officeDocument/2006/relationships/image" Target="../media/image92.png"/><Relationship Id="rId7" Type="http://schemas.openxmlformats.org/officeDocument/2006/relationships/image" Target="../media/image96.png"/><Relationship Id="rId12" Type="http://schemas.openxmlformats.org/officeDocument/2006/relationships/image" Target="../media/image101.png"/><Relationship Id="rId17" Type="http://schemas.openxmlformats.org/officeDocument/2006/relationships/image" Target="../media/image106.jpeg"/><Relationship Id="rId2" Type="http://schemas.openxmlformats.org/officeDocument/2006/relationships/image" Target="../media/image91.png"/><Relationship Id="rId16" Type="http://schemas.openxmlformats.org/officeDocument/2006/relationships/image" Target="../media/image105.jpeg"/><Relationship Id="rId1" Type="http://schemas.openxmlformats.org/officeDocument/2006/relationships/image" Target="../media/image90.png"/><Relationship Id="rId6" Type="http://schemas.openxmlformats.org/officeDocument/2006/relationships/image" Target="../media/image95.png"/><Relationship Id="rId11" Type="http://schemas.openxmlformats.org/officeDocument/2006/relationships/image" Target="../media/image100.png"/><Relationship Id="rId5" Type="http://schemas.openxmlformats.org/officeDocument/2006/relationships/image" Target="../media/image94.png"/><Relationship Id="rId15" Type="http://schemas.openxmlformats.org/officeDocument/2006/relationships/image" Target="../media/image104.jpeg"/><Relationship Id="rId10" Type="http://schemas.openxmlformats.org/officeDocument/2006/relationships/image" Target="../media/image99.png"/><Relationship Id="rId19" Type="http://schemas.openxmlformats.org/officeDocument/2006/relationships/image" Target="../media/image108.jpeg"/><Relationship Id="rId4" Type="http://schemas.openxmlformats.org/officeDocument/2006/relationships/image" Target="../media/image93.png"/><Relationship Id="rId9" Type="http://schemas.openxmlformats.org/officeDocument/2006/relationships/image" Target="../media/image98.png"/><Relationship Id="rId14" Type="http://schemas.openxmlformats.org/officeDocument/2006/relationships/image" Target="../media/image10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9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7.jpeg"/><Relationship Id="rId3" Type="http://schemas.openxmlformats.org/officeDocument/2006/relationships/image" Target="../media/image112.jpeg"/><Relationship Id="rId7" Type="http://schemas.openxmlformats.org/officeDocument/2006/relationships/image" Target="../media/image116.jpeg"/><Relationship Id="rId12" Type="http://schemas.openxmlformats.org/officeDocument/2006/relationships/image" Target="../media/image121.jpeg"/><Relationship Id="rId2" Type="http://schemas.openxmlformats.org/officeDocument/2006/relationships/image" Target="../media/image111.jpeg"/><Relationship Id="rId1" Type="http://schemas.openxmlformats.org/officeDocument/2006/relationships/image" Target="../media/image110.png"/><Relationship Id="rId6" Type="http://schemas.openxmlformats.org/officeDocument/2006/relationships/image" Target="../media/image115.jpeg"/><Relationship Id="rId11" Type="http://schemas.openxmlformats.org/officeDocument/2006/relationships/image" Target="../media/image120.jpeg"/><Relationship Id="rId5" Type="http://schemas.openxmlformats.org/officeDocument/2006/relationships/image" Target="../media/image114.jpeg"/><Relationship Id="rId10" Type="http://schemas.openxmlformats.org/officeDocument/2006/relationships/image" Target="../media/image119.jpeg"/><Relationship Id="rId4" Type="http://schemas.openxmlformats.org/officeDocument/2006/relationships/image" Target="../media/image113.jpeg"/><Relationship Id="rId9" Type="http://schemas.openxmlformats.org/officeDocument/2006/relationships/image" Target="../media/image11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9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9.jpeg"/><Relationship Id="rId13" Type="http://schemas.openxmlformats.org/officeDocument/2006/relationships/image" Target="../media/image134.jpeg"/><Relationship Id="rId3" Type="http://schemas.openxmlformats.org/officeDocument/2006/relationships/image" Target="../media/image124.jpeg"/><Relationship Id="rId7" Type="http://schemas.openxmlformats.org/officeDocument/2006/relationships/image" Target="../media/image128.jpeg"/><Relationship Id="rId12" Type="http://schemas.openxmlformats.org/officeDocument/2006/relationships/image" Target="../media/image133.jpeg"/><Relationship Id="rId17" Type="http://schemas.openxmlformats.org/officeDocument/2006/relationships/image" Target="../media/image138.jpeg"/><Relationship Id="rId2" Type="http://schemas.openxmlformats.org/officeDocument/2006/relationships/image" Target="../media/image123.jpeg"/><Relationship Id="rId16" Type="http://schemas.openxmlformats.org/officeDocument/2006/relationships/image" Target="../media/image137.jpeg"/><Relationship Id="rId1" Type="http://schemas.openxmlformats.org/officeDocument/2006/relationships/image" Target="../media/image122.png"/><Relationship Id="rId6" Type="http://schemas.openxmlformats.org/officeDocument/2006/relationships/image" Target="../media/image127.jpeg"/><Relationship Id="rId11" Type="http://schemas.openxmlformats.org/officeDocument/2006/relationships/image" Target="../media/image132.jpeg"/><Relationship Id="rId5" Type="http://schemas.openxmlformats.org/officeDocument/2006/relationships/image" Target="../media/image126.jpeg"/><Relationship Id="rId15" Type="http://schemas.openxmlformats.org/officeDocument/2006/relationships/image" Target="../media/image136.jpeg"/><Relationship Id="rId10" Type="http://schemas.openxmlformats.org/officeDocument/2006/relationships/image" Target="../media/image131.jpeg"/><Relationship Id="rId4" Type="http://schemas.openxmlformats.org/officeDocument/2006/relationships/image" Target="../media/image125.jpeg"/><Relationship Id="rId9" Type="http://schemas.openxmlformats.org/officeDocument/2006/relationships/image" Target="../media/image130.jpeg"/><Relationship Id="rId14" Type="http://schemas.openxmlformats.org/officeDocument/2006/relationships/image" Target="../media/image135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9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1.jpeg"/><Relationship Id="rId1" Type="http://schemas.openxmlformats.org/officeDocument/2006/relationships/image" Target="../media/image14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53942</xdr:colOff>
      <xdr:row>1</xdr:row>
      <xdr:rowOff>55305</xdr:rowOff>
    </xdr:from>
    <xdr:to>
      <xdr:col>3</xdr:col>
      <xdr:colOff>609088</xdr:colOff>
      <xdr:row>5</xdr:row>
      <xdr:rowOff>56592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032F113-FF25-8E4C-B021-86124F0D7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2394" y="251950"/>
          <a:ext cx="2686800" cy="8012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285750</xdr:colOff>
      <xdr:row>1</xdr:row>
      <xdr:rowOff>300300</xdr:rowOff>
    </xdr:from>
    <xdr:to>
      <xdr:col>8</xdr:col>
      <xdr:colOff>300354</xdr:colOff>
      <xdr:row>6</xdr:row>
      <xdr:rowOff>231202</xdr:rowOff>
    </xdr:to>
    <xdr:pic>
      <xdr:nvPicPr>
        <xdr:cNvPr id="40" name="Picture 122">
          <a:extLst>
            <a:ext uri="{FF2B5EF4-FFF2-40B4-BE49-F238E27FC236}">
              <a16:creationId xmlns:a16="http://schemas.microsoft.com/office/drawing/2014/main" id="{E495F734-31BF-49C9-B6EB-CA5E74B90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33850" y="757500"/>
          <a:ext cx="3462654" cy="1089142"/>
        </a:xfrm>
        <a:prstGeom prst="rect">
          <a:avLst/>
        </a:prstGeom>
      </xdr:spPr>
    </xdr:pic>
    <xdr:clientData/>
  </xdr:twoCellAnchor>
  <xdr:twoCellAnchor editAs="oneCell">
    <xdr:from>
      <xdr:col>2</xdr:col>
      <xdr:colOff>1089025</xdr:colOff>
      <xdr:row>0</xdr:row>
      <xdr:rowOff>377825</xdr:rowOff>
    </xdr:from>
    <xdr:to>
      <xdr:col>3</xdr:col>
      <xdr:colOff>664591</xdr:colOff>
      <xdr:row>4</xdr:row>
      <xdr:rowOff>188976</xdr:rowOff>
    </xdr:to>
    <xdr:pic>
      <xdr:nvPicPr>
        <xdr:cNvPr id="73" name="Slika 72">
          <a:extLst>
            <a:ext uri="{FF2B5EF4-FFF2-40B4-BE49-F238E27FC236}">
              <a16:creationId xmlns:a16="http://schemas.microsoft.com/office/drawing/2014/main" id="{DC3D108A-B54C-4EEA-A428-BEFDA5AA5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21485" y="377825"/>
          <a:ext cx="1255776" cy="1121791"/>
        </a:xfrm>
        <a:prstGeom prst="rect">
          <a:avLst/>
        </a:prstGeom>
      </xdr:spPr>
    </xdr:pic>
    <xdr:clientData/>
  </xdr:twoCellAnchor>
  <xdr:twoCellAnchor>
    <xdr:from>
      <xdr:col>1</xdr:col>
      <xdr:colOff>247318</xdr:colOff>
      <xdr:row>10</xdr:row>
      <xdr:rowOff>196077</xdr:rowOff>
    </xdr:from>
    <xdr:to>
      <xdr:col>2</xdr:col>
      <xdr:colOff>1612900</xdr:colOff>
      <xdr:row>10</xdr:row>
      <xdr:rowOff>952500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EEFB72B5-74C8-5276-C054-C7EE233D7C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15618" y="3663177"/>
          <a:ext cx="1632282" cy="756423"/>
        </a:xfrm>
        <a:prstGeom prst="rect">
          <a:avLst/>
        </a:prstGeom>
      </xdr:spPr>
    </xdr:pic>
    <xdr:clientData/>
  </xdr:twoCellAnchor>
  <xdr:twoCellAnchor>
    <xdr:from>
      <xdr:col>1</xdr:col>
      <xdr:colOff>241300</xdr:colOff>
      <xdr:row>11</xdr:row>
      <xdr:rowOff>139700</xdr:rowOff>
    </xdr:from>
    <xdr:to>
      <xdr:col>2</xdr:col>
      <xdr:colOff>1625600</xdr:colOff>
      <xdr:row>11</xdr:row>
      <xdr:rowOff>965200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96C42B34-58DD-D2F4-8069-73D3635A15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9600" y="4749800"/>
          <a:ext cx="1651000" cy="825500"/>
        </a:xfrm>
        <a:prstGeom prst="rect">
          <a:avLst/>
        </a:prstGeom>
      </xdr:spPr>
    </xdr:pic>
    <xdr:clientData/>
  </xdr:twoCellAnchor>
  <xdr:twoCellAnchor>
    <xdr:from>
      <xdr:col>1</xdr:col>
      <xdr:colOff>219364</xdr:colOff>
      <xdr:row>12</xdr:row>
      <xdr:rowOff>152400</xdr:rowOff>
    </xdr:from>
    <xdr:to>
      <xdr:col>2</xdr:col>
      <xdr:colOff>1642918</xdr:colOff>
      <xdr:row>12</xdr:row>
      <xdr:rowOff>927100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9E8BBDE6-BC20-6549-4D99-0AC01423A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87664" y="5905500"/>
          <a:ext cx="1690254" cy="774700"/>
        </a:xfrm>
        <a:prstGeom prst="rect">
          <a:avLst/>
        </a:prstGeom>
      </xdr:spPr>
    </xdr:pic>
    <xdr:clientData/>
  </xdr:twoCellAnchor>
  <xdr:twoCellAnchor>
    <xdr:from>
      <xdr:col>1</xdr:col>
      <xdr:colOff>214472</xdr:colOff>
      <xdr:row>13</xdr:row>
      <xdr:rowOff>241300</xdr:rowOff>
    </xdr:from>
    <xdr:to>
      <xdr:col>2</xdr:col>
      <xdr:colOff>1612900</xdr:colOff>
      <xdr:row>13</xdr:row>
      <xdr:rowOff>892704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93325354-2E3B-5240-2B58-D0532E17F5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82772" y="7137400"/>
          <a:ext cx="1665128" cy="651404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14</xdr:row>
      <xdr:rowOff>127548</xdr:rowOff>
    </xdr:from>
    <xdr:to>
      <xdr:col>2</xdr:col>
      <xdr:colOff>1631950</xdr:colOff>
      <xdr:row>14</xdr:row>
      <xdr:rowOff>914400</xdr:rowOff>
    </xdr:to>
    <xdr:pic>
      <xdr:nvPicPr>
        <xdr:cNvPr id="11" name="Slika 10">
          <a:extLst>
            <a:ext uri="{FF2B5EF4-FFF2-40B4-BE49-F238E27FC236}">
              <a16:creationId xmlns:a16="http://schemas.microsoft.com/office/drawing/2014/main" id="{A8F856EA-D399-EF75-8A14-79AFE2890D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22300" y="8166648"/>
          <a:ext cx="1644650" cy="786852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15</xdr:row>
      <xdr:rowOff>203200</xdr:rowOff>
    </xdr:from>
    <xdr:to>
      <xdr:col>2</xdr:col>
      <xdr:colOff>1625600</xdr:colOff>
      <xdr:row>15</xdr:row>
      <xdr:rowOff>914400</xdr:rowOff>
    </xdr:to>
    <xdr:pic>
      <xdr:nvPicPr>
        <xdr:cNvPr id="13" name="Slika 12">
          <a:extLst>
            <a:ext uri="{FF2B5EF4-FFF2-40B4-BE49-F238E27FC236}">
              <a16:creationId xmlns:a16="http://schemas.microsoft.com/office/drawing/2014/main" id="{D580D0ED-1779-0E52-A035-7596E73CE4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5000" y="9385300"/>
          <a:ext cx="1625600" cy="7112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16</xdr:row>
      <xdr:rowOff>203201</xdr:rowOff>
    </xdr:from>
    <xdr:to>
      <xdr:col>2</xdr:col>
      <xdr:colOff>1625598</xdr:colOff>
      <xdr:row>16</xdr:row>
      <xdr:rowOff>914400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5B121EAC-D94D-2DF2-8F45-F05563E7CE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5000" y="10528301"/>
          <a:ext cx="1625598" cy="711199"/>
        </a:xfrm>
        <a:prstGeom prst="rect">
          <a:avLst/>
        </a:prstGeom>
      </xdr:spPr>
    </xdr:pic>
    <xdr:clientData/>
  </xdr:twoCellAnchor>
  <xdr:twoCellAnchor>
    <xdr:from>
      <xdr:col>1</xdr:col>
      <xdr:colOff>264302</xdr:colOff>
      <xdr:row>17</xdr:row>
      <xdr:rowOff>177801</xdr:rowOff>
    </xdr:from>
    <xdr:to>
      <xdr:col>2</xdr:col>
      <xdr:colOff>1637579</xdr:colOff>
      <xdr:row>17</xdr:row>
      <xdr:rowOff>927101</xdr:rowOff>
    </xdr:to>
    <xdr:pic>
      <xdr:nvPicPr>
        <xdr:cNvPr id="17" name="Slika 16">
          <a:extLst>
            <a:ext uri="{FF2B5EF4-FFF2-40B4-BE49-F238E27FC236}">
              <a16:creationId xmlns:a16="http://schemas.microsoft.com/office/drawing/2014/main" id="{1A6D7DDA-D02B-4949-2234-2DA9C9A9ED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2602" y="11645901"/>
          <a:ext cx="1639977" cy="7493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</xdr:row>
      <xdr:rowOff>266700</xdr:rowOff>
    </xdr:from>
    <xdr:to>
      <xdr:col>2</xdr:col>
      <xdr:colOff>1631176</xdr:colOff>
      <xdr:row>18</xdr:row>
      <xdr:rowOff>876300</xdr:rowOff>
    </xdr:to>
    <xdr:pic>
      <xdr:nvPicPr>
        <xdr:cNvPr id="19" name="Slika 18">
          <a:extLst>
            <a:ext uri="{FF2B5EF4-FFF2-40B4-BE49-F238E27FC236}">
              <a16:creationId xmlns:a16="http://schemas.microsoft.com/office/drawing/2014/main" id="{C3794A92-1826-C155-8459-6B2DF55F94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0400" y="12877800"/>
          <a:ext cx="1605776" cy="609600"/>
        </a:xfrm>
        <a:prstGeom prst="rect">
          <a:avLst/>
        </a:prstGeom>
      </xdr:spPr>
    </xdr:pic>
    <xdr:clientData/>
  </xdr:twoCellAnchor>
  <xdr:twoCellAnchor>
    <xdr:from>
      <xdr:col>1</xdr:col>
      <xdr:colOff>205047</xdr:colOff>
      <xdr:row>19</xdr:row>
      <xdr:rowOff>228600</xdr:rowOff>
    </xdr:from>
    <xdr:to>
      <xdr:col>2</xdr:col>
      <xdr:colOff>1634144</xdr:colOff>
      <xdr:row>19</xdr:row>
      <xdr:rowOff>876300</xdr:rowOff>
    </xdr:to>
    <xdr:pic>
      <xdr:nvPicPr>
        <xdr:cNvPr id="21" name="Slika 20">
          <a:extLst>
            <a:ext uri="{FF2B5EF4-FFF2-40B4-BE49-F238E27FC236}">
              <a16:creationId xmlns:a16="http://schemas.microsoft.com/office/drawing/2014/main" id="{8338A735-1DEC-1527-0F81-C1A375D570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3347" y="13982700"/>
          <a:ext cx="1695797" cy="6477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20</xdr:row>
      <xdr:rowOff>165100</xdr:rowOff>
    </xdr:from>
    <xdr:to>
      <xdr:col>2</xdr:col>
      <xdr:colOff>1622066</xdr:colOff>
      <xdr:row>20</xdr:row>
      <xdr:rowOff>1028700</xdr:rowOff>
    </xdr:to>
    <xdr:pic>
      <xdr:nvPicPr>
        <xdr:cNvPr id="23" name="Slika 22">
          <a:extLst>
            <a:ext uri="{FF2B5EF4-FFF2-40B4-BE49-F238E27FC236}">
              <a16:creationId xmlns:a16="http://schemas.microsoft.com/office/drawing/2014/main" id="{C919A55F-EED8-133B-E420-B15B86D4C0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5000" y="4197350"/>
          <a:ext cx="1622066" cy="8636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</xdr:row>
      <xdr:rowOff>317501</xdr:rowOff>
    </xdr:from>
    <xdr:to>
      <xdr:col>2</xdr:col>
      <xdr:colOff>1612900</xdr:colOff>
      <xdr:row>21</xdr:row>
      <xdr:rowOff>916489</xdr:rowOff>
    </xdr:to>
    <xdr:pic>
      <xdr:nvPicPr>
        <xdr:cNvPr id="25" name="Slika 24">
          <a:extLst>
            <a:ext uri="{FF2B5EF4-FFF2-40B4-BE49-F238E27FC236}">
              <a16:creationId xmlns:a16="http://schemas.microsoft.com/office/drawing/2014/main" id="{4ABDA13E-8F1E-C0EF-E0EF-9330B33958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0400" y="16484601"/>
          <a:ext cx="1587500" cy="598988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22</xdr:row>
      <xdr:rowOff>203200</xdr:rowOff>
    </xdr:from>
    <xdr:to>
      <xdr:col>2</xdr:col>
      <xdr:colOff>1611078</xdr:colOff>
      <xdr:row>22</xdr:row>
      <xdr:rowOff>1041400</xdr:rowOff>
    </xdr:to>
    <xdr:pic>
      <xdr:nvPicPr>
        <xdr:cNvPr id="27" name="Slika 26">
          <a:extLst>
            <a:ext uri="{FF2B5EF4-FFF2-40B4-BE49-F238E27FC236}">
              <a16:creationId xmlns:a16="http://schemas.microsoft.com/office/drawing/2014/main" id="{9CFAC93A-7BB0-DEB8-0E70-ADC425B4E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22300" y="17640300"/>
          <a:ext cx="1623778" cy="8382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23</xdr:row>
      <xdr:rowOff>254000</xdr:rowOff>
    </xdr:from>
    <xdr:to>
      <xdr:col>2</xdr:col>
      <xdr:colOff>1627544</xdr:colOff>
      <xdr:row>23</xdr:row>
      <xdr:rowOff>1041400</xdr:rowOff>
    </xdr:to>
    <xdr:pic>
      <xdr:nvPicPr>
        <xdr:cNvPr id="29" name="Slika 28">
          <a:extLst>
            <a:ext uri="{FF2B5EF4-FFF2-40B4-BE49-F238E27FC236}">
              <a16:creationId xmlns:a16="http://schemas.microsoft.com/office/drawing/2014/main" id="{98D52F38-2E9C-44DD-D958-5A57844621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5000" y="18961100"/>
          <a:ext cx="1627544" cy="787400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24</xdr:row>
      <xdr:rowOff>101600</xdr:rowOff>
    </xdr:from>
    <xdr:to>
      <xdr:col>2</xdr:col>
      <xdr:colOff>1625600</xdr:colOff>
      <xdr:row>24</xdr:row>
      <xdr:rowOff>1193800</xdr:rowOff>
    </xdr:to>
    <xdr:pic>
      <xdr:nvPicPr>
        <xdr:cNvPr id="31" name="Slika 30">
          <a:extLst>
            <a:ext uri="{FF2B5EF4-FFF2-40B4-BE49-F238E27FC236}">
              <a16:creationId xmlns:a16="http://schemas.microsoft.com/office/drawing/2014/main" id="{1AC7A4A5-D88B-2DBC-C385-D166C1B3B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2300" y="20078700"/>
          <a:ext cx="1638300" cy="1092200"/>
        </a:xfrm>
        <a:prstGeom prst="rect">
          <a:avLst/>
        </a:prstGeom>
      </xdr:spPr>
    </xdr:pic>
    <xdr:clientData/>
  </xdr:twoCellAnchor>
  <xdr:twoCellAnchor>
    <xdr:from>
      <xdr:col>1</xdr:col>
      <xdr:colOff>241300</xdr:colOff>
      <xdr:row>25</xdr:row>
      <xdr:rowOff>241300</xdr:rowOff>
    </xdr:from>
    <xdr:to>
      <xdr:col>2</xdr:col>
      <xdr:colOff>1631384</xdr:colOff>
      <xdr:row>25</xdr:row>
      <xdr:rowOff>1016000</xdr:rowOff>
    </xdr:to>
    <xdr:pic>
      <xdr:nvPicPr>
        <xdr:cNvPr id="33" name="Slika 32">
          <a:extLst>
            <a:ext uri="{FF2B5EF4-FFF2-40B4-BE49-F238E27FC236}">
              <a16:creationId xmlns:a16="http://schemas.microsoft.com/office/drawing/2014/main" id="{90B412EA-F1A1-4012-2143-D420DFFDD4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9600" y="21488400"/>
          <a:ext cx="1656784" cy="774700"/>
        </a:xfrm>
        <a:prstGeom prst="rect">
          <a:avLst/>
        </a:prstGeom>
      </xdr:spPr>
    </xdr:pic>
    <xdr:clientData/>
  </xdr:twoCellAnchor>
  <xdr:twoCellAnchor>
    <xdr:from>
      <xdr:col>2</xdr:col>
      <xdr:colOff>12700</xdr:colOff>
      <xdr:row>26</xdr:row>
      <xdr:rowOff>88900</xdr:rowOff>
    </xdr:from>
    <xdr:to>
      <xdr:col>2</xdr:col>
      <xdr:colOff>1625600</xdr:colOff>
      <xdr:row>26</xdr:row>
      <xdr:rowOff>1164167</xdr:rowOff>
    </xdr:to>
    <xdr:pic>
      <xdr:nvPicPr>
        <xdr:cNvPr id="35" name="Slika 34">
          <a:extLst>
            <a:ext uri="{FF2B5EF4-FFF2-40B4-BE49-F238E27FC236}">
              <a16:creationId xmlns:a16="http://schemas.microsoft.com/office/drawing/2014/main" id="{23DDBC6C-54F0-5CE3-660A-FBBB97A89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7700" y="22606000"/>
          <a:ext cx="1612900" cy="1075267"/>
        </a:xfrm>
        <a:prstGeom prst="rect">
          <a:avLst/>
        </a:prstGeom>
      </xdr:spPr>
    </xdr:pic>
    <xdr:clientData/>
  </xdr:twoCellAnchor>
  <xdr:twoCellAnchor>
    <xdr:from>
      <xdr:col>1</xdr:col>
      <xdr:colOff>241300</xdr:colOff>
      <xdr:row>27</xdr:row>
      <xdr:rowOff>228600</xdr:rowOff>
    </xdr:from>
    <xdr:to>
      <xdr:col>2</xdr:col>
      <xdr:colOff>1612719</xdr:colOff>
      <xdr:row>27</xdr:row>
      <xdr:rowOff>1028700</xdr:rowOff>
    </xdr:to>
    <xdr:pic>
      <xdr:nvPicPr>
        <xdr:cNvPr id="37" name="Slika 36">
          <a:extLst>
            <a:ext uri="{FF2B5EF4-FFF2-40B4-BE49-F238E27FC236}">
              <a16:creationId xmlns:a16="http://schemas.microsoft.com/office/drawing/2014/main" id="{3621B29C-2C23-C3EA-D111-3C5B426B46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9600" y="24015700"/>
          <a:ext cx="1638119" cy="800100"/>
        </a:xfrm>
        <a:prstGeom prst="rect">
          <a:avLst/>
        </a:prstGeom>
      </xdr:spPr>
    </xdr:pic>
    <xdr:clientData/>
  </xdr:twoCellAnchor>
  <xdr:twoCellAnchor>
    <xdr:from>
      <xdr:col>1</xdr:col>
      <xdr:colOff>241300</xdr:colOff>
      <xdr:row>28</xdr:row>
      <xdr:rowOff>317500</xdr:rowOff>
    </xdr:from>
    <xdr:to>
      <xdr:col>2</xdr:col>
      <xdr:colOff>1638300</xdr:colOff>
      <xdr:row>28</xdr:row>
      <xdr:rowOff>976048</xdr:rowOff>
    </xdr:to>
    <xdr:pic>
      <xdr:nvPicPr>
        <xdr:cNvPr id="39" name="Slika 38">
          <a:extLst>
            <a:ext uri="{FF2B5EF4-FFF2-40B4-BE49-F238E27FC236}">
              <a16:creationId xmlns:a16="http://schemas.microsoft.com/office/drawing/2014/main" id="{96644844-330B-0C87-0EBD-A04EF032E2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9600" y="25374600"/>
          <a:ext cx="1663700" cy="658548"/>
        </a:xfrm>
        <a:prstGeom prst="rect">
          <a:avLst/>
        </a:prstGeom>
      </xdr:spPr>
    </xdr:pic>
    <xdr:clientData/>
  </xdr:twoCellAnchor>
  <xdr:twoCellAnchor>
    <xdr:from>
      <xdr:col>1</xdr:col>
      <xdr:colOff>241300</xdr:colOff>
      <xdr:row>29</xdr:row>
      <xdr:rowOff>80432</xdr:rowOff>
    </xdr:from>
    <xdr:to>
      <xdr:col>2</xdr:col>
      <xdr:colOff>1625600</xdr:colOff>
      <xdr:row>29</xdr:row>
      <xdr:rowOff>1181099</xdr:rowOff>
    </xdr:to>
    <xdr:pic>
      <xdr:nvPicPr>
        <xdr:cNvPr id="42" name="Slika 41">
          <a:extLst>
            <a:ext uri="{FF2B5EF4-FFF2-40B4-BE49-F238E27FC236}">
              <a16:creationId xmlns:a16="http://schemas.microsoft.com/office/drawing/2014/main" id="{43DAE3F7-054F-0554-A1F3-F4C485894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9600" y="26407532"/>
          <a:ext cx="1651000" cy="110066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30</xdr:row>
      <xdr:rowOff>76200</xdr:rowOff>
    </xdr:from>
    <xdr:to>
      <xdr:col>2</xdr:col>
      <xdr:colOff>1619250</xdr:colOff>
      <xdr:row>30</xdr:row>
      <xdr:rowOff>1155700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B7EC8510-85DA-24CF-3825-40F71D309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0" y="27673300"/>
          <a:ext cx="1619250" cy="1079500"/>
        </a:xfrm>
        <a:prstGeom prst="rect">
          <a:avLst/>
        </a:prstGeom>
      </xdr:spPr>
    </xdr:pic>
    <xdr:clientData/>
  </xdr:twoCellAnchor>
  <xdr:twoCellAnchor>
    <xdr:from>
      <xdr:col>1</xdr:col>
      <xdr:colOff>215900</xdr:colOff>
      <xdr:row>31</xdr:row>
      <xdr:rowOff>63500</xdr:rowOff>
    </xdr:from>
    <xdr:to>
      <xdr:col>2</xdr:col>
      <xdr:colOff>1644650</xdr:colOff>
      <xdr:row>31</xdr:row>
      <xdr:rowOff>1193800</xdr:rowOff>
    </xdr:to>
    <xdr:pic>
      <xdr:nvPicPr>
        <xdr:cNvPr id="8" name="Slika 7">
          <a:extLst>
            <a:ext uri="{FF2B5EF4-FFF2-40B4-BE49-F238E27FC236}">
              <a16:creationId xmlns:a16="http://schemas.microsoft.com/office/drawing/2014/main" id="{E33C6F5D-8DC1-BC93-6155-A249F9A77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4200" y="28930600"/>
          <a:ext cx="1695450" cy="1130300"/>
        </a:xfrm>
        <a:prstGeom prst="rect">
          <a:avLst/>
        </a:prstGeom>
      </xdr:spPr>
    </xdr:pic>
    <xdr:clientData/>
  </xdr:twoCellAnchor>
  <xdr:twoCellAnchor>
    <xdr:from>
      <xdr:col>1</xdr:col>
      <xdr:colOff>215900</xdr:colOff>
      <xdr:row>32</xdr:row>
      <xdr:rowOff>152401</xdr:rowOff>
    </xdr:from>
    <xdr:to>
      <xdr:col>2</xdr:col>
      <xdr:colOff>1651000</xdr:colOff>
      <xdr:row>32</xdr:row>
      <xdr:rowOff>1120091</xdr:rowOff>
    </xdr:to>
    <xdr:pic>
      <xdr:nvPicPr>
        <xdr:cNvPr id="12" name="Slika 11">
          <a:extLst>
            <a:ext uri="{FF2B5EF4-FFF2-40B4-BE49-F238E27FC236}">
              <a16:creationId xmlns:a16="http://schemas.microsoft.com/office/drawing/2014/main" id="{570D9EC8-93B3-E599-54AB-20318DB54E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84200" y="30289501"/>
          <a:ext cx="1701800" cy="9676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331470</xdr:colOff>
      <xdr:row>0</xdr:row>
      <xdr:rowOff>0</xdr:rowOff>
    </xdr:from>
    <xdr:to>
      <xdr:col>2</xdr:col>
      <xdr:colOff>389255</xdr:colOff>
      <xdr:row>1</xdr:row>
      <xdr:rowOff>208280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911F93-394C-45BF-8FC4-1424FBD04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1470" y="0"/>
          <a:ext cx="1657985" cy="5797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208370</xdr:colOff>
      <xdr:row>10</xdr:row>
      <xdr:rowOff>77884</xdr:rowOff>
    </xdr:from>
    <xdr:to>
      <xdr:col>2</xdr:col>
      <xdr:colOff>1593457</xdr:colOff>
      <xdr:row>10</xdr:row>
      <xdr:rowOff>1001275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5982F7EE-2D0C-4C43-950D-CB5CDDB8C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370" y="3544984"/>
          <a:ext cx="1385087" cy="923391"/>
        </a:xfrm>
        <a:prstGeom prst="rect">
          <a:avLst/>
        </a:prstGeom>
      </xdr:spPr>
    </xdr:pic>
    <xdr:clientData/>
  </xdr:twoCellAnchor>
  <xdr:twoCellAnchor>
    <xdr:from>
      <xdr:col>2</xdr:col>
      <xdr:colOff>166650</xdr:colOff>
      <xdr:row>11</xdr:row>
      <xdr:rowOff>98587</xdr:rowOff>
    </xdr:from>
    <xdr:to>
      <xdr:col>2</xdr:col>
      <xdr:colOff>1607168</xdr:colOff>
      <xdr:row>11</xdr:row>
      <xdr:rowOff>1058932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C8CE2767-E12F-644A-B3DF-6771BA4DA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6730" y="4716307"/>
          <a:ext cx="1440518" cy="960345"/>
        </a:xfrm>
        <a:prstGeom prst="rect">
          <a:avLst/>
        </a:prstGeom>
      </xdr:spPr>
    </xdr:pic>
    <xdr:clientData/>
  </xdr:twoCellAnchor>
  <xdr:twoCellAnchor>
    <xdr:from>
      <xdr:col>2</xdr:col>
      <xdr:colOff>114300</xdr:colOff>
      <xdr:row>13</xdr:row>
      <xdr:rowOff>165100</xdr:rowOff>
    </xdr:from>
    <xdr:to>
      <xdr:col>2</xdr:col>
      <xdr:colOff>1581150</xdr:colOff>
      <xdr:row>13</xdr:row>
      <xdr:rowOff>1143000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5C2E2666-DC26-D047-855F-085FAAC46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2600" y="5956300"/>
          <a:ext cx="1466850" cy="977900"/>
        </a:xfrm>
        <a:prstGeom prst="rect">
          <a:avLst/>
        </a:prstGeom>
      </xdr:spPr>
    </xdr:pic>
    <xdr:clientData/>
  </xdr:twoCellAnchor>
  <xdr:twoCellAnchor>
    <xdr:from>
      <xdr:col>2</xdr:col>
      <xdr:colOff>88900</xdr:colOff>
      <xdr:row>14</xdr:row>
      <xdr:rowOff>122518</xdr:rowOff>
    </xdr:from>
    <xdr:to>
      <xdr:col>2</xdr:col>
      <xdr:colOff>1536700</xdr:colOff>
      <xdr:row>14</xdr:row>
      <xdr:rowOff>1087718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8C435389-6098-FE4C-AEA6-C2454F5C1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2429" y="6577106"/>
          <a:ext cx="1447800" cy="965200"/>
        </a:xfrm>
        <a:prstGeom prst="rect">
          <a:avLst/>
        </a:prstGeom>
      </xdr:spPr>
    </xdr:pic>
    <xdr:clientData/>
  </xdr:twoCellAnchor>
  <xdr:twoCellAnchor>
    <xdr:from>
      <xdr:col>2</xdr:col>
      <xdr:colOff>165100</xdr:colOff>
      <xdr:row>15</xdr:row>
      <xdr:rowOff>105336</xdr:rowOff>
    </xdr:from>
    <xdr:to>
      <xdr:col>2</xdr:col>
      <xdr:colOff>1612900</xdr:colOff>
      <xdr:row>15</xdr:row>
      <xdr:rowOff>1070536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EBB2CE3A-0CC4-1842-8A67-906F26CBF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8629" y="7710395"/>
          <a:ext cx="1447800" cy="965200"/>
        </a:xfrm>
        <a:prstGeom prst="rect">
          <a:avLst/>
        </a:prstGeom>
      </xdr:spPr>
    </xdr:pic>
    <xdr:clientData/>
  </xdr:twoCellAnchor>
  <xdr:twoCellAnchor>
    <xdr:from>
      <xdr:col>2</xdr:col>
      <xdr:colOff>177800</xdr:colOff>
      <xdr:row>16</xdr:row>
      <xdr:rowOff>182033</xdr:rowOff>
    </xdr:from>
    <xdr:to>
      <xdr:col>2</xdr:col>
      <xdr:colOff>1485900</xdr:colOff>
      <xdr:row>16</xdr:row>
      <xdr:rowOff>1054100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4851B2ED-A806-FC41-9863-E344B12CD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6100" y="9783233"/>
          <a:ext cx="1308100" cy="872067"/>
        </a:xfrm>
        <a:prstGeom prst="rect">
          <a:avLst/>
        </a:prstGeom>
      </xdr:spPr>
    </xdr:pic>
    <xdr:clientData/>
  </xdr:twoCellAnchor>
  <xdr:twoCellAnchor>
    <xdr:from>
      <xdr:col>2</xdr:col>
      <xdr:colOff>95251</xdr:colOff>
      <xdr:row>20</xdr:row>
      <xdr:rowOff>131234</xdr:rowOff>
    </xdr:from>
    <xdr:to>
      <xdr:col>2</xdr:col>
      <xdr:colOff>1628775</xdr:colOff>
      <xdr:row>20</xdr:row>
      <xdr:rowOff>1153583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E89367C5-D88F-7C43-ACFF-FC0E7BB40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251" y="13773151"/>
          <a:ext cx="1533524" cy="1022349"/>
        </a:xfrm>
        <a:prstGeom prst="rect">
          <a:avLst/>
        </a:prstGeom>
      </xdr:spPr>
    </xdr:pic>
    <xdr:clientData/>
  </xdr:twoCellAnchor>
  <xdr:twoCellAnchor>
    <xdr:from>
      <xdr:col>1</xdr:col>
      <xdr:colOff>248707</xdr:colOff>
      <xdr:row>21</xdr:row>
      <xdr:rowOff>84666</xdr:rowOff>
    </xdr:from>
    <xdr:to>
      <xdr:col>2</xdr:col>
      <xdr:colOff>1619250</xdr:colOff>
      <xdr:row>21</xdr:row>
      <xdr:rowOff>1174750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00A2E876-8AF1-334C-A0E3-4DBF17F7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9124" y="14996583"/>
          <a:ext cx="1635126" cy="1090084"/>
        </a:xfrm>
        <a:prstGeom prst="rect">
          <a:avLst/>
        </a:prstGeom>
      </xdr:spPr>
    </xdr:pic>
    <xdr:clientData/>
  </xdr:twoCellAnchor>
  <xdr:twoCellAnchor>
    <xdr:from>
      <xdr:col>2</xdr:col>
      <xdr:colOff>23283</xdr:colOff>
      <xdr:row>22</xdr:row>
      <xdr:rowOff>137583</xdr:rowOff>
    </xdr:from>
    <xdr:to>
      <xdr:col>2</xdr:col>
      <xdr:colOff>1617131</xdr:colOff>
      <xdr:row>22</xdr:row>
      <xdr:rowOff>1200148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290F5254-1562-AE4D-8B31-F986912D1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8283" y="16319500"/>
          <a:ext cx="1593848" cy="1062565"/>
        </a:xfrm>
        <a:prstGeom prst="rect">
          <a:avLst/>
        </a:prstGeom>
      </xdr:spPr>
    </xdr:pic>
    <xdr:clientData/>
  </xdr:twoCellAnchor>
  <xdr:twoCellAnchor>
    <xdr:from>
      <xdr:col>2</xdr:col>
      <xdr:colOff>1057</xdr:colOff>
      <xdr:row>23</xdr:row>
      <xdr:rowOff>127001</xdr:rowOff>
    </xdr:from>
    <xdr:to>
      <xdr:col>2</xdr:col>
      <xdr:colOff>1572681</xdr:colOff>
      <xdr:row>23</xdr:row>
      <xdr:rowOff>1174750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5FAA54E9-B8FD-444F-B264-8F0760809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6057" y="17578918"/>
          <a:ext cx="1571624" cy="1047749"/>
        </a:xfrm>
        <a:prstGeom prst="rect">
          <a:avLst/>
        </a:prstGeom>
      </xdr:spPr>
    </xdr:pic>
    <xdr:clientData/>
  </xdr:twoCellAnchor>
  <xdr:twoCellAnchor>
    <xdr:from>
      <xdr:col>2</xdr:col>
      <xdr:colOff>101600</xdr:colOff>
      <xdr:row>25</xdr:row>
      <xdr:rowOff>114300</xdr:rowOff>
    </xdr:from>
    <xdr:to>
      <xdr:col>2</xdr:col>
      <xdr:colOff>1625600</xdr:colOff>
      <xdr:row>25</xdr:row>
      <xdr:rowOff>1137023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6DEEF08D-9C55-DB48-B9E2-F857E11B0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9900" y="17335500"/>
          <a:ext cx="1524000" cy="1016000"/>
        </a:xfrm>
        <a:prstGeom prst="rect">
          <a:avLst/>
        </a:prstGeom>
      </xdr:spPr>
    </xdr:pic>
    <xdr:clientData/>
  </xdr:twoCellAnchor>
  <xdr:twoCellAnchor>
    <xdr:from>
      <xdr:col>2</xdr:col>
      <xdr:colOff>139700</xdr:colOff>
      <xdr:row>26</xdr:row>
      <xdr:rowOff>177800</xdr:rowOff>
    </xdr:from>
    <xdr:to>
      <xdr:col>2</xdr:col>
      <xdr:colOff>1549400</xdr:colOff>
      <xdr:row>26</xdr:row>
      <xdr:rowOff>1124323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91840896-ABF0-C941-8EB9-795B550AF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8000" y="18669000"/>
          <a:ext cx="1409700" cy="939800"/>
        </a:xfrm>
        <a:prstGeom prst="rect">
          <a:avLst/>
        </a:prstGeom>
      </xdr:spPr>
    </xdr:pic>
    <xdr:clientData/>
  </xdr:twoCellAnchor>
  <xdr:twoCellAnchor>
    <xdr:from>
      <xdr:col>2</xdr:col>
      <xdr:colOff>114300</xdr:colOff>
      <xdr:row>27</xdr:row>
      <xdr:rowOff>127000</xdr:rowOff>
    </xdr:from>
    <xdr:to>
      <xdr:col>2</xdr:col>
      <xdr:colOff>1600200</xdr:colOff>
      <xdr:row>27</xdr:row>
      <xdr:rowOff>1124323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6CA484E6-C72A-3041-8178-CC4365F8C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2600" y="19888200"/>
          <a:ext cx="1485900" cy="990600"/>
        </a:xfrm>
        <a:prstGeom prst="rect">
          <a:avLst/>
        </a:prstGeom>
      </xdr:spPr>
    </xdr:pic>
    <xdr:clientData/>
  </xdr:twoCellAnchor>
  <xdr:twoCellAnchor>
    <xdr:from>
      <xdr:col>2</xdr:col>
      <xdr:colOff>76200</xdr:colOff>
      <xdr:row>28</xdr:row>
      <xdr:rowOff>114300</xdr:rowOff>
    </xdr:from>
    <xdr:to>
      <xdr:col>2</xdr:col>
      <xdr:colOff>1600200</xdr:colOff>
      <xdr:row>28</xdr:row>
      <xdr:rowOff>1137023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6B3EBD8D-E951-6547-AAC2-F5C105442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500" y="21145500"/>
          <a:ext cx="1524000" cy="1016000"/>
        </a:xfrm>
        <a:prstGeom prst="rect">
          <a:avLst/>
        </a:prstGeom>
      </xdr:spPr>
    </xdr:pic>
    <xdr:clientData/>
  </xdr:twoCellAnchor>
  <xdr:twoCellAnchor>
    <xdr:from>
      <xdr:col>2</xdr:col>
      <xdr:colOff>88900</xdr:colOff>
      <xdr:row>30</xdr:row>
      <xdr:rowOff>114300</xdr:rowOff>
    </xdr:from>
    <xdr:to>
      <xdr:col>2</xdr:col>
      <xdr:colOff>1612900</xdr:colOff>
      <xdr:row>30</xdr:row>
      <xdr:rowOff>1137023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6E30DF1F-5286-DF4B-AD7D-F64384E00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7200" y="23050500"/>
          <a:ext cx="1524000" cy="1016000"/>
        </a:xfrm>
        <a:prstGeom prst="rect">
          <a:avLst/>
        </a:prstGeom>
      </xdr:spPr>
    </xdr:pic>
    <xdr:clientData/>
  </xdr:twoCellAnchor>
  <xdr:twoCellAnchor>
    <xdr:from>
      <xdr:col>2</xdr:col>
      <xdr:colOff>88900</xdr:colOff>
      <xdr:row>31</xdr:row>
      <xdr:rowOff>127000</xdr:rowOff>
    </xdr:from>
    <xdr:to>
      <xdr:col>2</xdr:col>
      <xdr:colOff>1631950</xdr:colOff>
      <xdr:row>31</xdr:row>
      <xdr:rowOff>1162423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98DFEDD7-2102-7840-AE0A-B00F5129A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7200" y="24333200"/>
          <a:ext cx="1543050" cy="1028700"/>
        </a:xfrm>
        <a:prstGeom prst="rect">
          <a:avLst/>
        </a:prstGeom>
      </xdr:spPr>
    </xdr:pic>
    <xdr:clientData/>
  </xdr:twoCellAnchor>
  <xdr:twoCellAnchor>
    <xdr:from>
      <xdr:col>2</xdr:col>
      <xdr:colOff>165100</xdr:colOff>
      <xdr:row>32</xdr:row>
      <xdr:rowOff>177800</xdr:rowOff>
    </xdr:from>
    <xdr:to>
      <xdr:col>2</xdr:col>
      <xdr:colOff>1536700</xdr:colOff>
      <xdr:row>32</xdr:row>
      <xdr:rowOff>1098923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EEE08363-4EC4-AA4B-BB9C-7246D6C9F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3400" y="25654000"/>
          <a:ext cx="1371600" cy="914400"/>
        </a:xfrm>
        <a:prstGeom prst="rect">
          <a:avLst/>
        </a:prstGeom>
      </xdr:spPr>
    </xdr:pic>
    <xdr:clientData/>
  </xdr:twoCellAnchor>
  <xdr:twoCellAnchor>
    <xdr:from>
      <xdr:col>2</xdr:col>
      <xdr:colOff>127000</xdr:colOff>
      <xdr:row>33</xdr:row>
      <xdr:rowOff>127000</xdr:rowOff>
    </xdr:from>
    <xdr:to>
      <xdr:col>2</xdr:col>
      <xdr:colOff>1612900</xdr:colOff>
      <xdr:row>33</xdr:row>
      <xdr:rowOff>1124323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FA9A9978-5D74-6E43-B3F6-A70294B00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5300" y="26873200"/>
          <a:ext cx="1485900" cy="990600"/>
        </a:xfrm>
        <a:prstGeom prst="rect">
          <a:avLst/>
        </a:prstGeom>
      </xdr:spPr>
    </xdr:pic>
    <xdr:clientData/>
  </xdr:twoCellAnchor>
  <xdr:twoCellAnchor>
    <xdr:from>
      <xdr:col>2</xdr:col>
      <xdr:colOff>169831</xdr:colOff>
      <xdr:row>17</xdr:row>
      <xdr:rowOff>120277</xdr:rowOff>
    </xdr:from>
    <xdr:to>
      <xdr:col>2</xdr:col>
      <xdr:colOff>1608168</xdr:colOff>
      <xdr:row>17</xdr:row>
      <xdr:rowOff>1085477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2786B54-F0D9-7547-9742-2F6A4809A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3360" y="10026277"/>
          <a:ext cx="1438337" cy="965200"/>
        </a:xfrm>
        <a:prstGeom prst="rect">
          <a:avLst/>
        </a:prstGeom>
      </xdr:spPr>
    </xdr:pic>
    <xdr:clientData/>
  </xdr:twoCellAnchor>
  <xdr:twoCellAnchor>
    <xdr:from>
      <xdr:col>2</xdr:col>
      <xdr:colOff>182075</xdr:colOff>
      <xdr:row>18</xdr:row>
      <xdr:rowOff>137210</xdr:rowOff>
    </xdr:from>
    <xdr:to>
      <xdr:col>2</xdr:col>
      <xdr:colOff>1481625</xdr:colOff>
      <xdr:row>18</xdr:row>
      <xdr:rowOff>1009277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639B5129-4636-B94D-B302-2826DE10B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55604" y="11193681"/>
          <a:ext cx="1299550" cy="872067"/>
        </a:xfrm>
        <a:prstGeom prst="rect">
          <a:avLst/>
        </a:prstGeom>
      </xdr:spPr>
    </xdr:pic>
    <xdr:clientData/>
  </xdr:twoCellAnchor>
  <xdr:twoCellAnchor>
    <xdr:from>
      <xdr:col>2</xdr:col>
      <xdr:colOff>194235</xdr:colOff>
      <xdr:row>35</xdr:row>
      <xdr:rowOff>119528</xdr:rowOff>
    </xdr:from>
    <xdr:to>
      <xdr:col>2</xdr:col>
      <xdr:colOff>1554692</xdr:colOff>
      <xdr:row>35</xdr:row>
      <xdr:rowOff>1037772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1D2D6A6-FC18-2047-AD85-155AF0D69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66768" y="30176195"/>
          <a:ext cx="1363632" cy="915069"/>
        </a:xfrm>
        <a:prstGeom prst="rect">
          <a:avLst/>
        </a:prstGeom>
      </xdr:spPr>
    </xdr:pic>
    <xdr:clientData/>
  </xdr:twoCellAnchor>
  <xdr:twoCellAnchor>
    <xdr:from>
      <xdr:col>2</xdr:col>
      <xdr:colOff>89646</xdr:colOff>
      <xdr:row>36</xdr:row>
      <xdr:rowOff>59765</xdr:rowOff>
    </xdr:from>
    <xdr:to>
      <xdr:col>2</xdr:col>
      <xdr:colOff>1645040</xdr:colOff>
      <xdr:row>36</xdr:row>
      <xdr:rowOff>1108822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3BBC1A6-D365-8346-B236-01EAA9A78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3175" y="31346589"/>
          <a:ext cx="1558569" cy="1045882"/>
        </a:xfrm>
        <a:prstGeom prst="rect">
          <a:avLst/>
        </a:prstGeom>
      </xdr:spPr>
    </xdr:pic>
    <xdr:clientData/>
  </xdr:twoCellAnchor>
  <xdr:twoCellAnchor>
    <xdr:from>
      <xdr:col>2</xdr:col>
      <xdr:colOff>59764</xdr:colOff>
      <xdr:row>37</xdr:row>
      <xdr:rowOff>59764</xdr:rowOff>
    </xdr:from>
    <xdr:to>
      <xdr:col>2</xdr:col>
      <xdr:colOff>1631763</xdr:colOff>
      <xdr:row>37</xdr:row>
      <xdr:rowOff>1109352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AB143BD-28A1-8A49-B668-8D74BC424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3293" y="32616588"/>
          <a:ext cx="1568824" cy="1052763"/>
        </a:xfrm>
        <a:prstGeom prst="rect">
          <a:avLst/>
        </a:prstGeom>
      </xdr:spPr>
    </xdr:pic>
    <xdr:clientData/>
  </xdr:twoCellAnchor>
  <xdr:twoCellAnchor>
    <xdr:from>
      <xdr:col>2</xdr:col>
      <xdr:colOff>81803</xdr:colOff>
      <xdr:row>38</xdr:row>
      <xdr:rowOff>121396</xdr:rowOff>
    </xdr:from>
    <xdr:to>
      <xdr:col>2</xdr:col>
      <xdr:colOff>1555564</xdr:colOff>
      <xdr:row>38</xdr:row>
      <xdr:rowOff>1113500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D81C586-2FAF-8A45-9E61-74AED40C1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6928" y="50508646"/>
          <a:ext cx="1470586" cy="995279"/>
        </a:xfrm>
        <a:prstGeom prst="rect">
          <a:avLst/>
        </a:prstGeom>
      </xdr:spPr>
    </xdr:pic>
    <xdr:clientData/>
  </xdr:twoCellAnchor>
  <xdr:twoCellAnchor>
    <xdr:from>
      <xdr:col>2</xdr:col>
      <xdr:colOff>47626</xdr:colOff>
      <xdr:row>40</xdr:row>
      <xdr:rowOff>276226</xdr:rowOff>
    </xdr:from>
    <xdr:to>
      <xdr:col>2</xdr:col>
      <xdr:colOff>1612399</xdr:colOff>
      <xdr:row>40</xdr:row>
      <xdr:rowOff>942976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D94FEFB8-9E85-4324-8811-19FF4099C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2751" y="2752726"/>
          <a:ext cx="1564773" cy="66675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41</xdr:row>
      <xdr:rowOff>177801</xdr:rowOff>
    </xdr:from>
    <xdr:to>
      <xdr:col>2</xdr:col>
      <xdr:colOff>1675835</xdr:colOff>
      <xdr:row>41</xdr:row>
      <xdr:rowOff>958851</xdr:rowOff>
    </xdr:to>
    <xdr:pic>
      <xdr:nvPicPr>
        <xdr:cNvPr id="16" name="Slika 15">
          <a:extLst>
            <a:ext uri="{FF2B5EF4-FFF2-40B4-BE49-F238E27FC236}">
              <a16:creationId xmlns:a16="http://schemas.microsoft.com/office/drawing/2014/main" id="{5578A5D2-BB10-4CA4-A805-DE1E8652C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0400" y="59407426"/>
          <a:ext cx="1650435" cy="781050"/>
        </a:xfrm>
        <a:prstGeom prst="rect">
          <a:avLst/>
        </a:prstGeom>
      </xdr:spPr>
    </xdr:pic>
    <xdr:clientData/>
  </xdr:twoCellAnchor>
  <xdr:twoCellAnchor>
    <xdr:from>
      <xdr:col>2</xdr:col>
      <xdr:colOff>82550</xdr:colOff>
      <xdr:row>42</xdr:row>
      <xdr:rowOff>212726</xdr:rowOff>
    </xdr:from>
    <xdr:to>
      <xdr:col>2</xdr:col>
      <xdr:colOff>1649974</xdr:colOff>
      <xdr:row>42</xdr:row>
      <xdr:rowOff>860426</xdr:rowOff>
    </xdr:to>
    <xdr:pic>
      <xdr:nvPicPr>
        <xdr:cNvPr id="17" name="Slika 16">
          <a:extLst>
            <a:ext uri="{FF2B5EF4-FFF2-40B4-BE49-F238E27FC236}">
              <a16:creationId xmlns:a16="http://schemas.microsoft.com/office/drawing/2014/main" id="{E65B04A1-1C9D-49AA-811B-32B311DFC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7675" y="4975226"/>
          <a:ext cx="1567424" cy="647700"/>
        </a:xfrm>
        <a:prstGeom prst="rect">
          <a:avLst/>
        </a:prstGeom>
      </xdr:spPr>
    </xdr:pic>
    <xdr:clientData/>
  </xdr:twoCellAnchor>
  <xdr:twoCellAnchor>
    <xdr:from>
      <xdr:col>2</xdr:col>
      <xdr:colOff>98425</xdr:colOff>
      <xdr:row>43</xdr:row>
      <xdr:rowOff>196851</xdr:rowOff>
    </xdr:from>
    <xdr:to>
      <xdr:col>2</xdr:col>
      <xdr:colOff>1606550</xdr:colOff>
      <xdr:row>43</xdr:row>
      <xdr:rowOff>879055</xdr:rowOff>
    </xdr:to>
    <xdr:pic>
      <xdr:nvPicPr>
        <xdr:cNvPr id="18" name="Slika 17">
          <a:extLst>
            <a:ext uri="{FF2B5EF4-FFF2-40B4-BE49-F238E27FC236}">
              <a16:creationId xmlns:a16="http://schemas.microsoft.com/office/drawing/2014/main" id="{3A726F28-6315-49C6-AAB4-11557643F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8505" y="40247571"/>
          <a:ext cx="1508125" cy="682204"/>
        </a:xfrm>
        <a:prstGeom prst="rect">
          <a:avLst/>
        </a:prstGeom>
      </xdr:spPr>
    </xdr:pic>
    <xdr:clientData/>
  </xdr:twoCellAnchor>
  <xdr:twoCellAnchor>
    <xdr:from>
      <xdr:col>2</xdr:col>
      <xdr:colOff>44451</xdr:colOff>
      <xdr:row>44</xdr:row>
      <xdr:rowOff>193675</xdr:rowOff>
    </xdr:from>
    <xdr:to>
      <xdr:col>2</xdr:col>
      <xdr:colOff>1647826</xdr:colOff>
      <xdr:row>44</xdr:row>
      <xdr:rowOff>918248</xdr:rowOff>
    </xdr:to>
    <xdr:pic>
      <xdr:nvPicPr>
        <xdr:cNvPr id="19" name="Slika 18">
          <a:extLst>
            <a:ext uri="{FF2B5EF4-FFF2-40B4-BE49-F238E27FC236}">
              <a16:creationId xmlns:a16="http://schemas.microsoft.com/office/drawing/2014/main" id="{B02AE965-2DDC-4E0E-85DE-65C3F1513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9576" y="7242175"/>
          <a:ext cx="1603375" cy="724573"/>
        </a:xfrm>
        <a:prstGeom prst="rect">
          <a:avLst/>
        </a:prstGeom>
      </xdr:spPr>
    </xdr:pic>
    <xdr:clientData/>
  </xdr:twoCellAnchor>
  <xdr:twoCellAnchor>
    <xdr:from>
      <xdr:col>2</xdr:col>
      <xdr:colOff>28575</xdr:colOff>
      <xdr:row>45</xdr:row>
      <xdr:rowOff>146051</xdr:rowOff>
    </xdr:from>
    <xdr:to>
      <xdr:col>2</xdr:col>
      <xdr:colOff>1646618</xdr:colOff>
      <xdr:row>45</xdr:row>
      <xdr:rowOff>908051</xdr:rowOff>
    </xdr:to>
    <xdr:pic>
      <xdr:nvPicPr>
        <xdr:cNvPr id="20" name="Slika 19">
          <a:extLst>
            <a:ext uri="{FF2B5EF4-FFF2-40B4-BE49-F238E27FC236}">
              <a16:creationId xmlns:a16="http://schemas.microsoft.com/office/drawing/2014/main" id="{C0AF037B-F95E-4D75-A94A-B01B78B45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3700" y="8337551"/>
          <a:ext cx="1618043" cy="762000"/>
        </a:xfrm>
        <a:prstGeom prst="rect">
          <a:avLst/>
        </a:prstGeom>
      </xdr:spPr>
    </xdr:pic>
    <xdr:clientData/>
  </xdr:twoCellAnchor>
  <xdr:twoCellAnchor>
    <xdr:from>
      <xdr:col>2</xdr:col>
      <xdr:colOff>41275</xdr:colOff>
      <xdr:row>46</xdr:row>
      <xdr:rowOff>82550</xdr:rowOff>
    </xdr:from>
    <xdr:to>
      <xdr:col>2</xdr:col>
      <xdr:colOff>1624794</xdr:colOff>
      <xdr:row>46</xdr:row>
      <xdr:rowOff>838200</xdr:rowOff>
    </xdr:to>
    <xdr:pic>
      <xdr:nvPicPr>
        <xdr:cNvPr id="23" name="Slika 22">
          <a:extLst>
            <a:ext uri="{FF2B5EF4-FFF2-40B4-BE49-F238E27FC236}">
              <a16:creationId xmlns:a16="http://schemas.microsoft.com/office/drawing/2014/main" id="{CE3D7C91-6744-473B-AE25-EB2B5CF59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400" y="9417050"/>
          <a:ext cx="1583519" cy="755650"/>
        </a:xfrm>
        <a:prstGeom prst="rect">
          <a:avLst/>
        </a:prstGeom>
      </xdr:spPr>
    </xdr:pic>
    <xdr:clientData/>
  </xdr:twoCellAnchor>
  <xdr:twoCellAnchor>
    <xdr:from>
      <xdr:col>2</xdr:col>
      <xdr:colOff>79375</xdr:colOff>
      <xdr:row>47</xdr:row>
      <xdr:rowOff>101600</xdr:rowOff>
    </xdr:from>
    <xdr:to>
      <xdr:col>2</xdr:col>
      <xdr:colOff>1623559</xdr:colOff>
      <xdr:row>47</xdr:row>
      <xdr:rowOff>904875</xdr:rowOff>
    </xdr:to>
    <xdr:pic>
      <xdr:nvPicPr>
        <xdr:cNvPr id="24" name="Slika 23">
          <a:extLst>
            <a:ext uri="{FF2B5EF4-FFF2-40B4-BE49-F238E27FC236}">
              <a16:creationId xmlns:a16="http://schemas.microsoft.com/office/drawing/2014/main" id="{89104EEF-5840-46CD-8222-7B77CDE48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500" y="10579100"/>
          <a:ext cx="1544184" cy="803275"/>
        </a:xfrm>
        <a:prstGeom prst="rect">
          <a:avLst/>
        </a:prstGeom>
      </xdr:spPr>
    </xdr:pic>
    <xdr:clientData/>
  </xdr:twoCellAnchor>
  <xdr:twoCellAnchor>
    <xdr:from>
      <xdr:col>2</xdr:col>
      <xdr:colOff>63500</xdr:colOff>
      <xdr:row>48</xdr:row>
      <xdr:rowOff>44450</xdr:rowOff>
    </xdr:from>
    <xdr:to>
      <xdr:col>2</xdr:col>
      <xdr:colOff>1555750</xdr:colOff>
      <xdr:row>48</xdr:row>
      <xdr:rowOff>941421</xdr:rowOff>
    </xdr:to>
    <xdr:pic>
      <xdr:nvPicPr>
        <xdr:cNvPr id="25" name="Slika 24">
          <a:extLst>
            <a:ext uri="{FF2B5EF4-FFF2-40B4-BE49-F238E27FC236}">
              <a16:creationId xmlns:a16="http://schemas.microsoft.com/office/drawing/2014/main" id="{362A20AF-4AE9-4EB7-A386-804B97E9B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8625" y="11664950"/>
          <a:ext cx="1492250" cy="896971"/>
        </a:xfrm>
        <a:prstGeom prst="rect">
          <a:avLst/>
        </a:prstGeom>
      </xdr:spPr>
    </xdr:pic>
    <xdr:clientData/>
  </xdr:twoCellAnchor>
  <xdr:twoCellAnchor>
    <xdr:from>
      <xdr:col>2</xdr:col>
      <xdr:colOff>158750</xdr:colOff>
      <xdr:row>53</xdr:row>
      <xdr:rowOff>4717</xdr:rowOff>
    </xdr:from>
    <xdr:to>
      <xdr:col>2</xdr:col>
      <xdr:colOff>1511979</xdr:colOff>
      <xdr:row>53</xdr:row>
      <xdr:rowOff>1111251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C4FCBBF1-70E2-4D0C-85C1-69EBE4BE7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333" y="17562467"/>
          <a:ext cx="1353229" cy="1106534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52</xdr:row>
      <xdr:rowOff>11468</xdr:rowOff>
    </xdr:from>
    <xdr:to>
      <xdr:col>2</xdr:col>
      <xdr:colOff>1407584</xdr:colOff>
      <xdr:row>52</xdr:row>
      <xdr:rowOff>1086908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8A4BDE97-C232-4AE5-9A32-4826B8C2C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4833" y="16426218"/>
          <a:ext cx="1058334" cy="1075440"/>
        </a:xfrm>
        <a:prstGeom prst="rect">
          <a:avLst/>
        </a:prstGeom>
      </xdr:spPr>
    </xdr:pic>
    <xdr:clientData/>
  </xdr:twoCellAnchor>
  <xdr:twoCellAnchor>
    <xdr:from>
      <xdr:col>2</xdr:col>
      <xdr:colOff>514351</xdr:colOff>
      <xdr:row>51</xdr:row>
      <xdr:rowOff>95250</xdr:rowOff>
    </xdr:from>
    <xdr:to>
      <xdr:col>2</xdr:col>
      <xdr:colOff>1221289</xdr:colOff>
      <xdr:row>51</xdr:row>
      <xdr:rowOff>1047750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A49F5868-FDB8-4E55-85AB-B3359B023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476" y="15144750"/>
          <a:ext cx="706938" cy="952500"/>
        </a:xfrm>
        <a:prstGeom prst="rect">
          <a:avLst/>
        </a:prstGeom>
      </xdr:spPr>
    </xdr:pic>
    <xdr:clientData/>
  </xdr:twoCellAnchor>
  <xdr:twoCellAnchor>
    <xdr:from>
      <xdr:col>2</xdr:col>
      <xdr:colOff>115685</xdr:colOff>
      <xdr:row>49</xdr:row>
      <xdr:rowOff>166889</xdr:rowOff>
    </xdr:from>
    <xdr:to>
      <xdr:col>3</xdr:col>
      <xdr:colOff>1811</xdr:colOff>
      <xdr:row>49</xdr:row>
      <xdr:rowOff>915958</xdr:rowOff>
    </xdr:to>
    <xdr:pic>
      <xdr:nvPicPr>
        <xdr:cNvPr id="8" name="Slika 7">
          <a:extLst>
            <a:ext uri="{FF2B5EF4-FFF2-40B4-BE49-F238E27FC236}">
              <a16:creationId xmlns:a16="http://schemas.microsoft.com/office/drawing/2014/main" id="{A881EABC-C429-4189-A5F5-E76CB0389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5765" y="47075609"/>
          <a:ext cx="1562526" cy="749069"/>
        </a:xfrm>
        <a:prstGeom prst="rect">
          <a:avLst/>
        </a:prstGeom>
      </xdr:spPr>
    </xdr:pic>
    <xdr:clientData/>
  </xdr:twoCellAnchor>
  <xdr:twoCellAnchor>
    <xdr:from>
      <xdr:col>2</xdr:col>
      <xdr:colOff>139700</xdr:colOff>
      <xdr:row>50</xdr:row>
      <xdr:rowOff>82550</xdr:rowOff>
    </xdr:from>
    <xdr:to>
      <xdr:col>2</xdr:col>
      <xdr:colOff>1575271</xdr:colOff>
      <xdr:row>50</xdr:row>
      <xdr:rowOff>889000</xdr:rowOff>
    </xdr:to>
    <xdr:pic>
      <xdr:nvPicPr>
        <xdr:cNvPr id="10" name="Slika 9">
          <a:extLst>
            <a:ext uri="{FF2B5EF4-FFF2-40B4-BE49-F238E27FC236}">
              <a16:creationId xmlns:a16="http://schemas.microsoft.com/office/drawing/2014/main" id="{1F718DB2-0E48-44A9-B958-D2AF7FF39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4825" y="13989050"/>
          <a:ext cx="1435571" cy="8064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285750</xdr:colOff>
      <xdr:row>1</xdr:row>
      <xdr:rowOff>300300</xdr:rowOff>
    </xdr:from>
    <xdr:to>
      <xdr:col>9</xdr:col>
      <xdr:colOff>327024</xdr:colOff>
      <xdr:row>6</xdr:row>
      <xdr:rowOff>231202</xdr:rowOff>
    </xdr:to>
    <xdr:pic>
      <xdr:nvPicPr>
        <xdr:cNvPr id="41" name="Picture 122">
          <a:extLst>
            <a:ext uri="{FF2B5EF4-FFF2-40B4-BE49-F238E27FC236}">
              <a16:creationId xmlns:a16="http://schemas.microsoft.com/office/drawing/2014/main" id="{E1E2488B-DDD4-49F5-B286-3682843F6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33850" y="757500"/>
          <a:ext cx="3462654" cy="1086602"/>
        </a:xfrm>
        <a:prstGeom prst="rect">
          <a:avLst/>
        </a:prstGeom>
      </xdr:spPr>
    </xdr:pic>
    <xdr:clientData/>
  </xdr:twoCellAnchor>
  <xdr:oneCellAnchor>
    <xdr:from>
      <xdr:col>2</xdr:col>
      <xdr:colOff>25401</xdr:colOff>
      <xdr:row>55</xdr:row>
      <xdr:rowOff>15875</xdr:rowOff>
    </xdr:from>
    <xdr:ext cx="1617197" cy="1098550"/>
    <xdr:pic>
      <xdr:nvPicPr>
        <xdr:cNvPr id="11" name="Picture 10">
          <a:extLst>
            <a:ext uri="{FF2B5EF4-FFF2-40B4-BE49-F238E27FC236}">
              <a16:creationId xmlns:a16="http://schemas.microsoft.com/office/drawing/2014/main" id="{4377B31A-1CCF-4118-BAE6-5FAA8FA85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576" y="3190875"/>
          <a:ext cx="1617197" cy="1098550"/>
        </a:xfrm>
        <a:prstGeom prst="rect">
          <a:avLst/>
        </a:prstGeom>
      </xdr:spPr>
    </xdr:pic>
    <xdr:clientData/>
  </xdr:oneCellAnchor>
  <xdr:oneCellAnchor>
    <xdr:from>
      <xdr:col>2</xdr:col>
      <xdr:colOff>101601</xdr:colOff>
      <xdr:row>56</xdr:row>
      <xdr:rowOff>31750</xdr:rowOff>
    </xdr:from>
    <xdr:ext cx="1558924" cy="1045231"/>
    <xdr:pic>
      <xdr:nvPicPr>
        <xdr:cNvPr id="13" name="Picture 12">
          <a:extLst>
            <a:ext uri="{FF2B5EF4-FFF2-40B4-BE49-F238E27FC236}">
              <a16:creationId xmlns:a16="http://schemas.microsoft.com/office/drawing/2014/main" id="{3A1C9360-B590-4589-BEF4-AC913982F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776" y="4346575"/>
          <a:ext cx="1558924" cy="1045231"/>
        </a:xfrm>
        <a:prstGeom prst="rect">
          <a:avLst/>
        </a:prstGeom>
      </xdr:spPr>
    </xdr:pic>
    <xdr:clientData/>
  </xdr:oneCellAnchor>
  <xdr:oneCellAnchor>
    <xdr:from>
      <xdr:col>2</xdr:col>
      <xdr:colOff>1</xdr:colOff>
      <xdr:row>57</xdr:row>
      <xdr:rowOff>1</xdr:rowOff>
    </xdr:from>
    <xdr:ext cx="1665918" cy="1111250"/>
    <xdr:pic>
      <xdr:nvPicPr>
        <xdr:cNvPr id="26" name="Picture 25">
          <a:extLst>
            <a:ext uri="{FF2B5EF4-FFF2-40B4-BE49-F238E27FC236}">
              <a16:creationId xmlns:a16="http://schemas.microsoft.com/office/drawing/2014/main" id="{D6C38837-D4DA-45D1-8BB7-12F861680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5461001"/>
          <a:ext cx="1665918" cy="1111250"/>
        </a:xfrm>
        <a:prstGeom prst="rect">
          <a:avLst/>
        </a:prstGeom>
      </xdr:spPr>
    </xdr:pic>
    <xdr:clientData/>
  </xdr:oneCellAnchor>
  <xdr:oneCellAnchor>
    <xdr:from>
      <xdr:col>2</xdr:col>
      <xdr:colOff>15877</xdr:colOff>
      <xdr:row>58</xdr:row>
      <xdr:rowOff>25400</xdr:rowOff>
    </xdr:from>
    <xdr:ext cx="1651388" cy="1082675"/>
    <xdr:pic>
      <xdr:nvPicPr>
        <xdr:cNvPr id="28" name="Picture 27">
          <a:extLst>
            <a:ext uri="{FF2B5EF4-FFF2-40B4-BE49-F238E27FC236}">
              <a16:creationId xmlns:a16="http://schemas.microsoft.com/office/drawing/2014/main" id="{59FE7681-B90E-4BEB-A511-E26EFCEFA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7" y="6632575"/>
          <a:ext cx="1651388" cy="1082675"/>
        </a:xfrm>
        <a:prstGeom prst="rect">
          <a:avLst/>
        </a:prstGeom>
      </xdr:spPr>
    </xdr:pic>
    <xdr:clientData/>
  </xdr:oneCellAnchor>
  <xdr:oneCellAnchor>
    <xdr:from>
      <xdr:col>2</xdr:col>
      <xdr:colOff>15875</xdr:colOff>
      <xdr:row>59</xdr:row>
      <xdr:rowOff>28575</xdr:rowOff>
    </xdr:from>
    <xdr:ext cx="1669096" cy="1127125"/>
    <xdr:pic>
      <xdr:nvPicPr>
        <xdr:cNvPr id="30" name="Picture 29">
          <a:extLst>
            <a:ext uri="{FF2B5EF4-FFF2-40B4-BE49-F238E27FC236}">
              <a16:creationId xmlns:a16="http://schemas.microsoft.com/office/drawing/2014/main" id="{59A444D0-60F8-489B-AA36-5FC0F8787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" y="7772400"/>
          <a:ext cx="1669096" cy="1127125"/>
        </a:xfrm>
        <a:prstGeom prst="rect">
          <a:avLst/>
        </a:prstGeom>
      </xdr:spPr>
    </xdr:pic>
    <xdr:clientData/>
  </xdr:oneCellAnchor>
  <xdr:oneCellAnchor>
    <xdr:from>
      <xdr:col>2</xdr:col>
      <xdr:colOff>15875</xdr:colOff>
      <xdr:row>60</xdr:row>
      <xdr:rowOff>28575</xdr:rowOff>
    </xdr:from>
    <xdr:ext cx="1653076" cy="1104900"/>
    <xdr:pic>
      <xdr:nvPicPr>
        <xdr:cNvPr id="32" name="Picture 31">
          <a:extLst>
            <a:ext uri="{FF2B5EF4-FFF2-40B4-BE49-F238E27FC236}">
              <a16:creationId xmlns:a16="http://schemas.microsoft.com/office/drawing/2014/main" id="{5DE4F671-B77E-43D1-BF80-636D94CE3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" y="8915400"/>
          <a:ext cx="1653076" cy="1104900"/>
        </a:xfrm>
        <a:prstGeom prst="rect">
          <a:avLst/>
        </a:prstGeom>
      </xdr:spPr>
    </xdr:pic>
    <xdr:clientData/>
  </xdr:oneCellAnchor>
  <xdr:oneCellAnchor>
    <xdr:from>
      <xdr:col>2</xdr:col>
      <xdr:colOff>1</xdr:colOff>
      <xdr:row>62</xdr:row>
      <xdr:rowOff>22225</xdr:rowOff>
    </xdr:from>
    <xdr:ext cx="1692983" cy="1127125"/>
    <xdr:pic>
      <xdr:nvPicPr>
        <xdr:cNvPr id="34" name="Picture 33">
          <a:extLst>
            <a:ext uri="{FF2B5EF4-FFF2-40B4-BE49-F238E27FC236}">
              <a16:creationId xmlns:a16="http://schemas.microsoft.com/office/drawing/2014/main" id="{BD449A2A-E509-4296-AFBF-AD679EDF8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10518775"/>
          <a:ext cx="1692983" cy="1127125"/>
        </a:xfrm>
        <a:prstGeom prst="rect">
          <a:avLst/>
        </a:prstGeom>
      </xdr:spPr>
    </xdr:pic>
    <xdr:clientData/>
  </xdr:oneCellAnchor>
  <xdr:oneCellAnchor>
    <xdr:from>
      <xdr:col>2</xdr:col>
      <xdr:colOff>15876</xdr:colOff>
      <xdr:row>63</xdr:row>
      <xdr:rowOff>31750</xdr:rowOff>
    </xdr:from>
    <xdr:ext cx="1669281" cy="1123950"/>
    <xdr:pic>
      <xdr:nvPicPr>
        <xdr:cNvPr id="36" name="Picture 35">
          <a:extLst>
            <a:ext uri="{FF2B5EF4-FFF2-40B4-BE49-F238E27FC236}">
              <a16:creationId xmlns:a16="http://schemas.microsoft.com/office/drawing/2014/main" id="{F1681BC4-08D1-46C4-AB09-04D3540E7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11664950"/>
          <a:ext cx="1669281" cy="1123950"/>
        </a:xfrm>
        <a:prstGeom prst="rect">
          <a:avLst/>
        </a:prstGeom>
      </xdr:spPr>
    </xdr:pic>
    <xdr:clientData/>
  </xdr:oneCellAnchor>
  <xdr:oneCellAnchor>
    <xdr:from>
      <xdr:col>2</xdr:col>
      <xdr:colOff>15876</xdr:colOff>
      <xdr:row>64</xdr:row>
      <xdr:rowOff>15875</xdr:rowOff>
    </xdr:from>
    <xdr:ext cx="1651000" cy="1101639"/>
    <xdr:pic>
      <xdr:nvPicPr>
        <xdr:cNvPr id="38" name="Picture 37">
          <a:extLst>
            <a:ext uri="{FF2B5EF4-FFF2-40B4-BE49-F238E27FC236}">
              <a16:creationId xmlns:a16="http://schemas.microsoft.com/office/drawing/2014/main" id="{AC5BBAD4-B0C6-4917-8C0A-C65F352BC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12795250"/>
          <a:ext cx="1651000" cy="1101639"/>
        </a:xfrm>
        <a:prstGeom prst="rect">
          <a:avLst/>
        </a:prstGeom>
      </xdr:spPr>
    </xdr:pic>
    <xdr:clientData/>
  </xdr:oneCellAnchor>
  <xdr:oneCellAnchor>
    <xdr:from>
      <xdr:col>2</xdr:col>
      <xdr:colOff>15876</xdr:colOff>
      <xdr:row>65</xdr:row>
      <xdr:rowOff>15877</xdr:rowOff>
    </xdr:from>
    <xdr:ext cx="1630950" cy="1095374"/>
    <xdr:pic>
      <xdr:nvPicPr>
        <xdr:cNvPr id="39" name="Picture 38">
          <a:extLst>
            <a:ext uri="{FF2B5EF4-FFF2-40B4-BE49-F238E27FC236}">
              <a16:creationId xmlns:a16="http://schemas.microsoft.com/office/drawing/2014/main" id="{281ACA3B-37E3-4AB0-814D-A054C9B4A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13938252"/>
          <a:ext cx="1630950" cy="1095374"/>
        </a:xfrm>
        <a:prstGeom prst="rect">
          <a:avLst/>
        </a:prstGeom>
      </xdr:spPr>
    </xdr:pic>
    <xdr:clientData/>
  </xdr:oneCellAnchor>
  <xdr:oneCellAnchor>
    <xdr:from>
      <xdr:col>2</xdr:col>
      <xdr:colOff>31750</xdr:colOff>
      <xdr:row>66</xdr:row>
      <xdr:rowOff>25401</xdr:rowOff>
    </xdr:from>
    <xdr:ext cx="1618427" cy="1082675"/>
    <xdr:pic>
      <xdr:nvPicPr>
        <xdr:cNvPr id="40" name="Picture 39">
          <a:extLst>
            <a:ext uri="{FF2B5EF4-FFF2-40B4-BE49-F238E27FC236}">
              <a16:creationId xmlns:a16="http://schemas.microsoft.com/office/drawing/2014/main" id="{4D65492F-F00D-48C2-91A3-86E691700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575" y="15093951"/>
          <a:ext cx="1618427" cy="1082675"/>
        </a:xfrm>
        <a:prstGeom prst="rect">
          <a:avLst/>
        </a:prstGeom>
      </xdr:spPr>
    </xdr:pic>
    <xdr:clientData/>
  </xdr:oneCellAnchor>
  <xdr:oneCellAnchor>
    <xdr:from>
      <xdr:col>2</xdr:col>
      <xdr:colOff>1</xdr:colOff>
      <xdr:row>67</xdr:row>
      <xdr:rowOff>15876</xdr:rowOff>
    </xdr:from>
    <xdr:ext cx="1666340" cy="1117600"/>
    <xdr:pic>
      <xdr:nvPicPr>
        <xdr:cNvPr id="43" name="Picture 42">
          <a:extLst>
            <a:ext uri="{FF2B5EF4-FFF2-40B4-BE49-F238E27FC236}">
              <a16:creationId xmlns:a16="http://schemas.microsoft.com/office/drawing/2014/main" id="{47842F16-3CC1-4A0E-A3F9-1C5D4B819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16224251"/>
          <a:ext cx="1666340" cy="11176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68</xdr:row>
      <xdr:rowOff>0</xdr:rowOff>
    </xdr:from>
    <xdr:ext cx="1669670" cy="1114425"/>
    <xdr:pic>
      <xdr:nvPicPr>
        <xdr:cNvPr id="45" name="Picture 44">
          <a:extLst>
            <a:ext uri="{FF2B5EF4-FFF2-40B4-BE49-F238E27FC236}">
              <a16:creationId xmlns:a16="http://schemas.microsoft.com/office/drawing/2014/main" id="{8C8F0B96-DA12-4C13-9DAA-07A7689C7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0" y="17351375"/>
          <a:ext cx="1669670" cy="1114425"/>
        </a:xfrm>
        <a:prstGeom prst="rect">
          <a:avLst/>
        </a:prstGeom>
      </xdr:spPr>
    </xdr:pic>
    <xdr:clientData/>
  </xdr:oneCellAnchor>
  <xdr:oneCellAnchor>
    <xdr:from>
      <xdr:col>2</xdr:col>
      <xdr:colOff>1</xdr:colOff>
      <xdr:row>69</xdr:row>
      <xdr:rowOff>0</xdr:rowOff>
    </xdr:from>
    <xdr:ext cx="1693917" cy="1130300"/>
    <xdr:pic>
      <xdr:nvPicPr>
        <xdr:cNvPr id="47" name="Picture 46">
          <a:extLst>
            <a:ext uri="{FF2B5EF4-FFF2-40B4-BE49-F238E27FC236}">
              <a16:creationId xmlns:a16="http://schemas.microsoft.com/office/drawing/2014/main" id="{15CA9363-3A5A-4DF0-835D-15ACEA02F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18494375"/>
          <a:ext cx="1693917" cy="1130300"/>
        </a:xfrm>
        <a:prstGeom prst="rect">
          <a:avLst/>
        </a:prstGeom>
      </xdr:spPr>
    </xdr:pic>
    <xdr:clientData/>
  </xdr:oneCellAnchor>
  <xdr:twoCellAnchor>
    <xdr:from>
      <xdr:col>2</xdr:col>
      <xdr:colOff>1</xdr:colOff>
      <xdr:row>70</xdr:row>
      <xdr:rowOff>1</xdr:rowOff>
    </xdr:from>
    <xdr:to>
      <xdr:col>2</xdr:col>
      <xdr:colOff>1664042</xdr:colOff>
      <xdr:row>70</xdr:row>
      <xdr:rowOff>1114426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C1959549-5BBF-4E86-B6B3-2165E9451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19637376"/>
          <a:ext cx="1664041" cy="111442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71</xdr:row>
      <xdr:rowOff>0</xdr:rowOff>
    </xdr:from>
    <xdr:to>
      <xdr:col>3</xdr:col>
      <xdr:colOff>22041</xdr:colOff>
      <xdr:row>71</xdr:row>
      <xdr:rowOff>1130300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E2EEE29C-AD38-4B87-A559-032B02505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0" y="20780375"/>
          <a:ext cx="1694208" cy="1130300"/>
        </a:xfrm>
        <a:prstGeom prst="rect">
          <a:avLst/>
        </a:prstGeom>
      </xdr:spPr>
    </xdr:pic>
    <xdr:clientData/>
  </xdr:twoCellAnchor>
  <xdr:twoCellAnchor>
    <xdr:from>
      <xdr:col>2</xdr:col>
      <xdr:colOff>15875</xdr:colOff>
      <xdr:row>72</xdr:row>
      <xdr:rowOff>15875</xdr:rowOff>
    </xdr:from>
    <xdr:to>
      <xdr:col>2</xdr:col>
      <xdr:colOff>1647825</xdr:colOff>
      <xdr:row>72</xdr:row>
      <xdr:rowOff>1115356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0F2ACB64-5F38-4FB0-80D4-484B50BD1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" y="21939250"/>
          <a:ext cx="1631950" cy="1099481"/>
        </a:xfrm>
        <a:prstGeom prst="rect">
          <a:avLst/>
        </a:prstGeom>
      </xdr:spPr>
    </xdr:pic>
    <xdr:clientData/>
  </xdr:twoCellAnchor>
  <xdr:twoCellAnchor>
    <xdr:from>
      <xdr:col>2</xdr:col>
      <xdr:colOff>15876</xdr:colOff>
      <xdr:row>73</xdr:row>
      <xdr:rowOff>15876</xdr:rowOff>
    </xdr:from>
    <xdr:to>
      <xdr:col>3</xdr:col>
      <xdr:colOff>12588</xdr:colOff>
      <xdr:row>73</xdr:row>
      <xdr:rowOff>1130300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2001A36F-1988-42BD-8C01-961FA8E6A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23082251"/>
          <a:ext cx="1668879" cy="1114424"/>
        </a:xfrm>
        <a:prstGeom prst="rect">
          <a:avLst/>
        </a:prstGeom>
      </xdr:spPr>
    </xdr:pic>
    <xdr:clientData/>
  </xdr:twoCellAnchor>
  <xdr:twoCellAnchor>
    <xdr:from>
      <xdr:col>2</xdr:col>
      <xdr:colOff>28576</xdr:colOff>
      <xdr:row>55</xdr:row>
      <xdr:rowOff>63500</xdr:rowOff>
    </xdr:from>
    <xdr:to>
      <xdr:col>2</xdr:col>
      <xdr:colOff>1645773</xdr:colOff>
      <xdr:row>56</xdr:row>
      <xdr:rowOff>19050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1A522796-16C3-0391-0BC7-B117ED54D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576" y="53054250"/>
          <a:ext cx="1617197" cy="1098550"/>
        </a:xfrm>
        <a:prstGeom prst="rect">
          <a:avLst/>
        </a:prstGeom>
      </xdr:spPr>
    </xdr:pic>
    <xdr:clientData/>
  </xdr:twoCellAnchor>
  <xdr:twoCellAnchor>
    <xdr:from>
      <xdr:col>2</xdr:col>
      <xdr:colOff>104776</xdr:colOff>
      <xdr:row>56</xdr:row>
      <xdr:rowOff>76200</xdr:rowOff>
    </xdr:from>
    <xdr:to>
      <xdr:col>2</xdr:col>
      <xdr:colOff>1663700</xdr:colOff>
      <xdr:row>56</xdr:row>
      <xdr:rowOff>1121431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4110C988-8A37-4952-AB34-E7F383013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776" y="54209950"/>
          <a:ext cx="1558924" cy="1045231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57</xdr:row>
      <xdr:rowOff>47626</xdr:rowOff>
    </xdr:from>
    <xdr:to>
      <xdr:col>2</xdr:col>
      <xdr:colOff>1665919</xdr:colOff>
      <xdr:row>58</xdr:row>
      <xdr:rowOff>15876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B5E0ACB6-690C-27A8-77BA-73B4BCE1B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55324376"/>
          <a:ext cx="1665918" cy="1111250"/>
        </a:xfrm>
        <a:prstGeom prst="rect">
          <a:avLst/>
        </a:prstGeom>
      </xdr:spPr>
    </xdr:pic>
    <xdr:clientData/>
  </xdr:twoCellAnchor>
  <xdr:twoCellAnchor>
    <xdr:from>
      <xdr:col>2</xdr:col>
      <xdr:colOff>15877</xdr:colOff>
      <xdr:row>58</xdr:row>
      <xdr:rowOff>76200</xdr:rowOff>
    </xdr:from>
    <xdr:to>
      <xdr:col>2</xdr:col>
      <xdr:colOff>1667265</xdr:colOff>
      <xdr:row>59</xdr:row>
      <xdr:rowOff>15875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CBAD19B5-D0E9-88FC-DA32-6D7451995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7" y="56495950"/>
          <a:ext cx="1651388" cy="1082675"/>
        </a:xfrm>
        <a:prstGeom prst="rect">
          <a:avLst/>
        </a:prstGeom>
      </xdr:spPr>
    </xdr:pic>
    <xdr:clientData/>
  </xdr:twoCellAnchor>
  <xdr:twoCellAnchor>
    <xdr:from>
      <xdr:col>2</xdr:col>
      <xdr:colOff>15875</xdr:colOff>
      <xdr:row>59</xdr:row>
      <xdr:rowOff>73025</xdr:rowOff>
    </xdr:from>
    <xdr:to>
      <xdr:col>3</xdr:col>
      <xdr:colOff>12804</xdr:colOff>
      <xdr:row>60</xdr:row>
      <xdr:rowOff>57150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DCB9D5A-EF41-9B2C-6239-2C2CF02B8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" y="57635775"/>
          <a:ext cx="1669096" cy="1127125"/>
        </a:xfrm>
        <a:prstGeom prst="rect">
          <a:avLst/>
        </a:prstGeom>
      </xdr:spPr>
    </xdr:pic>
    <xdr:clientData/>
  </xdr:twoCellAnchor>
  <xdr:twoCellAnchor>
    <xdr:from>
      <xdr:col>2</xdr:col>
      <xdr:colOff>15875</xdr:colOff>
      <xdr:row>60</xdr:row>
      <xdr:rowOff>9525</xdr:rowOff>
    </xdr:from>
    <xdr:to>
      <xdr:col>2</xdr:col>
      <xdr:colOff>1668951</xdr:colOff>
      <xdr:row>60</xdr:row>
      <xdr:rowOff>1114425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7D03FBE6-4D36-25FB-7855-75F3D10B4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" y="58715275"/>
          <a:ext cx="1653076" cy="1104900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62</xdr:row>
      <xdr:rowOff>73025</xdr:rowOff>
    </xdr:from>
    <xdr:to>
      <xdr:col>3</xdr:col>
      <xdr:colOff>20817</xdr:colOff>
      <xdr:row>63</xdr:row>
      <xdr:rowOff>57150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7AC04A9B-457D-16E8-8FD7-6EF94BCFF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60382150"/>
          <a:ext cx="1692983" cy="1127125"/>
        </a:xfrm>
        <a:prstGeom prst="rect">
          <a:avLst/>
        </a:prstGeom>
      </xdr:spPr>
    </xdr:pic>
    <xdr:clientData/>
  </xdr:twoCellAnchor>
  <xdr:twoCellAnchor>
    <xdr:from>
      <xdr:col>2</xdr:col>
      <xdr:colOff>15876</xdr:colOff>
      <xdr:row>63</xdr:row>
      <xdr:rowOff>76200</xdr:rowOff>
    </xdr:from>
    <xdr:to>
      <xdr:col>3</xdr:col>
      <xdr:colOff>12990</xdr:colOff>
      <xdr:row>64</xdr:row>
      <xdr:rowOff>57150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43B9AB96-18AA-2D29-0C13-4E94FF431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61528325"/>
          <a:ext cx="1669281" cy="1123950"/>
        </a:xfrm>
        <a:prstGeom prst="rect">
          <a:avLst/>
        </a:prstGeom>
      </xdr:spPr>
    </xdr:pic>
    <xdr:clientData/>
  </xdr:twoCellAnchor>
  <xdr:twoCellAnchor>
    <xdr:from>
      <xdr:col>2</xdr:col>
      <xdr:colOff>15876</xdr:colOff>
      <xdr:row>64</xdr:row>
      <xdr:rowOff>63500</xdr:rowOff>
    </xdr:from>
    <xdr:to>
      <xdr:col>2</xdr:col>
      <xdr:colOff>1666876</xdr:colOff>
      <xdr:row>65</xdr:row>
      <xdr:rowOff>22139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255F2E2D-EA73-BE87-B8E4-49E066C48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62658625"/>
          <a:ext cx="1651000" cy="1101639"/>
        </a:xfrm>
        <a:prstGeom prst="rect">
          <a:avLst/>
        </a:prstGeom>
      </xdr:spPr>
    </xdr:pic>
    <xdr:clientData/>
  </xdr:twoCellAnchor>
  <xdr:twoCellAnchor>
    <xdr:from>
      <xdr:col>2</xdr:col>
      <xdr:colOff>15876</xdr:colOff>
      <xdr:row>65</xdr:row>
      <xdr:rowOff>63502</xdr:rowOff>
    </xdr:from>
    <xdr:to>
      <xdr:col>2</xdr:col>
      <xdr:colOff>1646826</xdr:colOff>
      <xdr:row>66</xdr:row>
      <xdr:rowOff>15876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3FD1B152-CA9A-C44F-FC50-0B36119D5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6" y="63801627"/>
          <a:ext cx="1630950" cy="1095374"/>
        </a:xfrm>
        <a:prstGeom prst="rect">
          <a:avLst/>
        </a:prstGeom>
      </xdr:spPr>
    </xdr:pic>
    <xdr:clientData/>
  </xdr:twoCellAnchor>
  <xdr:twoCellAnchor>
    <xdr:from>
      <xdr:col>2</xdr:col>
      <xdr:colOff>28575</xdr:colOff>
      <xdr:row>66</xdr:row>
      <xdr:rowOff>76201</xdr:rowOff>
    </xdr:from>
    <xdr:to>
      <xdr:col>2</xdr:col>
      <xdr:colOff>1647002</xdr:colOff>
      <xdr:row>67</xdr:row>
      <xdr:rowOff>15876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427A478D-D599-C1E2-22C4-C4A137E2C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575" y="64957326"/>
          <a:ext cx="1618427" cy="1082675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67</xdr:row>
      <xdr:rowOff>63501</xdr:rowOff>
    </xdr:from>
    <xdr:to>
      <xdr:col>2</xdr:col>
      <xdr:colOff>1666341</xdr:colOff>
      <xdr:row>68</xdr:row>
      <xdr:rowOff>38101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5CCD4C23-E14A-3D4C-1396-367CFD5B3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66087626"/>
          <a:ext cx="1666340" cy="11176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68</xdr:row>
      <xdr:rowOff>47625</xdr:rowOff>
    </xdr:from>
    <xdr:to>
      <xdr:col>2</xdr:col>
      <xdr:colOff>1669670</xdr:colOff>
      <xdr:row>69</xdr:row>
      <xdr:rowOff>19050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167D35FE-46F3-0E14-742A-3C9DF025B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0" y="67214750"/>
          <a:ext cx="1669670" cy="1114425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69</xdr:row>
      <xdr:rowOff>47625</xdr:rowOff>
    </xdr:from>
    <xdr:to>
      <xdr:col>3</xdr:col>
      <xdr:colOff>21751</xdr:colOff>
      <xdr:row>70</xdr:row>
      <xdr:rowOff>34925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CF7CE2D3-0BAC-5E53-46B5-E55B7323C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1" y="68357750"/>
          <a:ext cx="1693917" cy="1130300"/>
        </a:xfrm>
        <a:prstGeom prst="rect">
          <a:avLst/>
        </a:prstGeom>
      </xdr:spPr>
    </xdr:pic>
    <xdr:clientData/>
  </xdr:twoCellAnchor>
  <xdr:twoCellAnchor editAs="oneCell">
    <xdr:from>
      <xdr:col>2</xdr:col>
      <xdr:colOff>1089025</xdr:colOff>
      <xdr:row>0</xdr:row>
      <xdr:rowOff>377825</xdr:rowOff>
    </xdr:from>
    <xdr:to>
      <xdr:col>3</xdr:col>
      <xdr:colOff>668401</xdr:colOff>
      <xdr:row>4</xdr:row>
      <xdr:rowOff>188976</xdr:rowOff>
    </xdr:to>
    <xdr:pic>
      <xdr:nvPicPr>
        <xdr:cNvPr id="14" name="Slika 13">
          <a:extLst>
            <a:ext uri="{FF2B5EF4-FFF2-40B4-BE49-F238E27FC236}">
              <a16:creationId xmlns:a16="http://schemas.microsoft.com/office/drawing/2014/main" id="{B2E7B09B-EF04-F647-F818-D9764B9E2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24025" y="377825"/>
          <a:ext cx="1265936" cy="11129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0</xdr:rowOff>
    </xdr:from>
    <xdr:to>
      <xdr:col>2</xdr:col>
      <xdr:colOff>324908</xdr:colOff>
      <xdr:row>1</xdr:row>
      <xdr:rowOff>206375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2B2B95-69E2-0040-8846-FBDD43EE2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203200"/>
          <a:ext cx="1676400" cy="571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120016</xdr:colOff>
      <xdr:row>2</xdr:row>
      <xdr:rowOff>17921</xdr:rowOff>
    </xdr:from>
    <xdr:to>
      <xdr:col>8</xdr:col>
      <xdr:colOff>360825</xdr:colOff>
      <xdr:row>6</xdr:row>
      <xdr:rowOff>210820</xdr:rowOff>
    </xdr:to>
    <xdr:pic>
      <xdr:nvPicPr>
        <xdr:cNvPr id="2" name="Picture 122">
          <a:extLst>
            <a:ext uri="{FF2B5EF4-FFF2-40B4-BE49-F238E27FC236}">
              <a16:creationId xmlns:a16="http://schemas.microsoft.com/office/drawing/2014/main" id="{2DD85631-02E4-4885-A2BF-88782A9A2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80816" y="792621"/>
          <a:ext cx="3695209" cy="1112379"/>
        </a:xfrm>
        <a:prstGeom prst="rect">
          <a:avLst/>
        </a:prstGeom>
      </xdr:spPr>
    </xdr:pic>
    <xdr:clientData/>
  </xdr:twoCellAnchor>
  <xdr:twoCellAnchor>
    <xdr:from>
      <xdr:col>2</xdr:col>
      <xdr:colOff>78317</xdr:colOff>
      <xdr:row>37</xdr:row>
      <xdr:rowOff>941918</xdr:rowOff>
    </xdr:from>
    <xdr:to>
      <xdr:col>2</xdr:col>
      <xdr:colOff>1536219</xdr:colOff>
      <xdr:row>38</xdr:row>
      <xdr:rowOff>851748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835A31E4-29E2-4304-8C88-A5CB2CE26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8417" y="29643918"/>
          <a:ext cx="1457902" cy="862330"/>
        </a:xfrm>
        <a:prstGeom prst="rect">
          <a:avLst/>
        </a:prstGeom>
      </xdr:spPr>
    </xdr:pic>
    <xdr:clientData/>
  </xdr:twoCellAnchor>
  <xdr:twoCellAnchor>
    <xdr:from>
      <xdr:col>2</xdr:col>
      <xdr:colOff>124885</xdr:colOff>
      <xdr:row>39</xdr:row>
      <xdr:rowOff>90853</xdr:rowOff>
    </xdr:from>
    <xdr:to>
      <xdr:col>2</xdr:col>
      <xdr:colOff>1418166</xdr:colOff>
      <xdr:row>39</xdr:row>
      <xdr:rowOff>910166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D034D4CE-87A4-4873-B4FB-97001AE85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8052" y="31502186"/>
          <a:ext cx="1293281" cy="819313"/>
        </a:xfrm>
        <a:prstGeom prst="rect">
          <a:avLst/>
        </a:prstGeom>
      </xdr:spPr>
    </xdr:pic>
    <xdr:clientData/>
  </xdr:twoCellAnchor>
  <xdr:twoCellAnchor>
    <xdr:from>
      <xdr:col>2</xdr:col>
      <xdr:colOff>139700</xdr:colOff>
      <xdr:row>40</xdr:row>
      <xdr:rowOff>123825</xdr:rowOff>
    </xdr:from>
    <xdr:to>
      <xdr:col>2</xdr:col>
      <xdr:colOff>1465657</xdr:colOff>
      <xdr:row>40</xdr:row>
      <xdr:rowOff>889000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18371B3A-E057-4E0B-B5BC-00AC1B823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2867" y="32487658"/>
          <a:ext cx="1325957" cy="765175"/>
        </a:xfrm>
        <a:prstGeom prst="rect">
          <a:avLst/>
        </a:prstGeom>
      </xdr:spPr>
    </xdr:pic>
    <xdr:clientData/>
  </xdr:twoCellAnchor>
  <xdr:twoCellAnchor>
    <xdr:from>
      <xdr:col>2</xdr:col>
      <xdr:colOff>66676</xdr:colOff>
      <xdr:row>41</xdr:row>
      <xdr:rowOff>40127</xdr:rowOff>
    </xdr:from>
    <xdr:to>
      <xdr:col>2</xdr:col>
      <xdr:colOff>1354666</xdr:colOff>
      <xdr:row>41</xdr:row>
      <xdr:rowOff>851111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A178560A-DD8F-40B2-9B45-3F150F7C4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6776" y="32552127"/>
          <a:ext cx="1287990" cy="810984"/>
        </a:xfrm>
        <a:prstGeom prst="rect">
          <a:avLst/>
        </a:prstGeom>
      </xdr:spPr>
    </xdr:pic>
    <xdr:clientData/>
  </xdr:twoCellAnchor>
  <xdr:twoCellAnchor>
    <xdr:from>
      <xdr:col>2</xdr:col>
      <xdr:colOff>114300</xdr:colOff>
      <xdr:row>42</xdr:row>
      <xdr:rowOff>126999</xdr:rowOff>
    </xdr:from>
    <xdr:to>
      <xdr:col>2</xdr:col>
      <xdr:colOff>1619250</xdr:colOff>
      <xdr:row>42</xdr:row>
      <xdr:rowOff>932995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FFCA9C7D-22ED-4B22-8E8D-CFC14224B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0" y="33591499"/>
          <a:ext cx="1504950" cy="805996"/>
        </a:xfrm>
        <a:prstGeom prst="rect">
          <a:avLst/>
        </a:prstGeom>
      </xdr:spPr>
    </xdr:pic>
    <xdr:clientData/>
  </xdr:twoCellAnchor>
  <xdr:twoCellAnchor>
    <xdr:from>
      <xdr:col>2</xdr:col>
      <xdr:colOff>111126</xdr:colOff>
      <xdr:row>43</xdr:row>
      <xdr:rowOff>79375</xdr:rowOff>
    </xdr:from>
    <xdr:to>
      <xdr:col>2</xdr:col>
      <xdr:colOff>1580574</xdr:colOff>
      <xdr:row>43</xdr:row>
      <xdr:rowOff>894080</xdr:rowOff>
    </xdr:to>
    <xdr:pic>
      <xdr:nvPicPr>
        <xdr:cNvPr id="10" name="Slika 9">
          <a:extLst>
            <a:ext uri="{FF2B5EF4-FFF2-40B4-BE49-F238E27FC236}">
              <a16:creationId xmlns:a16="http://schemas.microsoft.com/office/drawing/2014/main" id="{2AE529DF-25F3-45C9-8D22-555E5F2B8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6126" y="10556875"/>
          <a:ext cx="1469448" cy="825500"/>
        </a:xfrm>
        <a:prstGeom prst="rect">
          <a:avLst/>
        </a:prstGeom>
      </xdr:spPr>
    </xdr:pic>
    <xdr:clientData/>
  </xdr:twoCellAnchor>
  <xdr:twoCellAnchor>
    <xdr:from>
      <xdr:col>2</xdr:col>
      <xdr:colOff>66676</xdr:colOff>
      <xdr:row>44</xdr:row>
      <xdr:rowOff>66675</xdr:rowOff>
    </xdr:from>
    <xdr:to>
      <xdr:col>2</xdr:col>
      <xdr:colOff>1248834</xdr:colOff>
      <xdr:row>44</xdr:row>
      <xdr:rowOff>835790</xdr:rowOff>
    </xdr:to>
    <xdr:pic>
      <xdr:nvPicPr>
        <xdr:cNvPr id="11" name="Slika 10">
          <a:extLst>
            <a:ext uri="{FF2B5EF4-FFF2-40B4-BE49-F238E27FC236}">
              <a16:creationId xmlns:a16="http://schemas.microsoft.com/office/drawing/2014/main" id="{2E36A322-E2EB-4004-9A42-A59B8BA3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9843" y="36240508"/>
          <a:ext cx="1182158" cy="769115"/>
        </a:xfrm>
        <a:prstGeom prst="rect">
          <a:avLst/>
        </a:prstGeom>
      </xdr:spPr>
    </xdr:pic>
    <xdr:clientData/>
  </xdr:twoCellAnchor>
  <xdr:twoCellAnchor>
    <xdr:from>
      <xdr:col>2</xdr:col>
      <xdr:colOff>88901</xdr:colOff>
      <xdr:row>45</xdr:row>
      <xdr:rowOff>127000</xdr:rowOff>
    </xdr:from>
    <xdr:to>
      <xdr:col>2</xdr:col>
      <xdr:colOff>1397001</xdr:colOff>
      <xdr:row>45</xdr:row>
      <xdr:rowOff>793583</xdr:rowOff>
    </xdr:to>
    <xdr:pic>
      <xdr:nvPicPr>
        <xdr:cNvPr id="12" name="Slika 11">
          <a:extLst>
            <a:ext uri="{FF2B5EF4-FFF2-40B4-BE49-F238E27FC236}">
              <a16:creationId xmlns:a16="http://schemas.microsoft.com/office/drawing/2014/main" id="{A70BBD5A-B5DA-4BEC-89A6-30B425042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2068" y="37253333"/>
          <a:ext cx="1308100" cy="666583"/>
        </a:xfrm>
        <a:prstGeom prst="rect">
          <a:avLst/>
        </a:prstGeom>
      </xdr:spPr>
    </xdr:pic>
    <xdr:clientData/>
  </xdr:twoCellAnchor>
  <xdr:twoCellAnchor>
    <xdr:from>
      <xdr:col>2</xdr:col>
      <xdr:colOff>47625</xdr:colOff>
      <xdr:row>46</xdr:row>
      <xdr:rowOff>142876</xdr:rowOff>
    </xdr:from>
    <xdr:to>
      <xdr:col>2</xdr:col>
      <xdr:colOff>1438145</xdr:colOff>
      <xdr:row>46</xdr:row>
      <xdr:rowOff>846668</xdr:rowOff>
    </xdr:to>
    <xdr:pic>
      <xdr:nvPicPr>
        <xdr:cNvPr id="13" name="Slika 12">
          <a:extLst>
            <a:ext uri="{FF2B5EF4-FFF2-40B4-BE49-F238E27FC236}">
              <a16:creationId xmlns:a16="http://schemas.microsoft.com/office/drawing/2014/main" id="{CE20326A-D32B-4A95-8116-7AFF044E6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0792" y="38221709"/>
          <a:ext cx="1390520" cy="703792"/>
        </a:xfrm>
        <a:prstGeom prst="rect">
          <a:avLst/>
        </a:prstGeom>
      </xdr:spPr>
    </xdr:pic>
    <xdr:clientData/>
  </xdr:twoCellAnchor>
  <xdr:twoCellAnchor>
    <xdr:from>
      <xdr:col>2</xdr:col>
      <xdr:colOff>79376</xdr:colOff>
      <xdr:row>47</xdr:row>
      <xdr:rowOff>63500</xdr:rowOff>
    </xdr:from>
    <xdr:to>
      <xdr:col>2</xdr:col>
      <xdr:colOff>1485326</xdr:colOff>
      <xdr:row>47</xdr:row>
      <xdr:rowOff>889000</xdr:rowOff>
    </xdr:to>
    <xdr:pic>
      <xdr:nvPicPr>
        <xdr:cNvPr id="14" name="Slika 13">
          <a:extLst>
            <a:ext uri="{FF2B5EF4-FFF2-40B4-BE49-F238E27FC236}">
              <a16:creationId xmlns:a16="http://schemas.microsoft.com/office/drawing/2014/main" id="{90E85949-B18A-45DF-BA8F-5971A1DCE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543" y="39094833"/>
          <a:ext cx="1405950" cy="825500"/>
        </a:xfrm>
        <a:prstGeom prst="rect">
          <a:avLst/>
        </a:prstGeom>
      </xdr:spPr>
    </xdr:pic>
    <xdr:clientData/>
  </xdr:twoCellAnchor>
  <xdr:twoCellAnchor>
    <xdr:from>
      <xdr:col>1</xdr:col>
      <xdr:colOff>269653</xdr:colOff>
      <xdr:row>48</xdr:row>
      <xdr:rowOff>190500</xdr:rowOff>
    </xdr:from>
    <xdr:to>
      <xdr:col>2</xdr:col>
      <xdr:colOff>1418167</xdr:colOff>
      <xdr:row>48</xdr:row>
      <xdr:rowOff>894755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92E319A6-BA94-4828-A509-BFCBF6BC7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9486" y="40174333"/>
          <a:ext cx="1571848" cy="704255"/>
        </a:xfrm>
        <a:prstGeom prst="rect">
          <a:avLst/>
        </a:prstGeom>
      </xdr:spPr>
    </xdr:pic>
    <xdr:clientData/>
  </xdr:twoCellAnchor>
  <xdr:twoCellAnchor>
    <xdr:from>
      <xdr:col>2</xdr:col>
      <xdr:colOff>206376</xdr:colOff>
      <xdr:row>35</xdr:row>
      <xdr:rowOff>66676</xdr:rowOff>
    </xdr:from>
    <xdr:to>
      <xdr:col>2</xdr:col>
      <xdr:colOff>1354666</xdr:colOff>
      <xdr:row>35</xdr:row>
      <xdr:rowOff>847622</xdr:rowOff>
    </xdr:to>
    <xdr:pic>
      <xdr:nvPicPr>
        <xdr:cNvPr id="16" name="Slika 15">
          <a:extLst>
            <a:ext uri="{FF2B5EF4-FFF2-40B4-BE49-F238E27FC236}">
              <a16:creationId xmlns:a16="http://schemas.microsoft.com/office/drawing/2014/main" id="{D435385B-A5AD-4E62-B585-29B8C7EE2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9543" y="27668009"/>
          <a:ext cx="1148290" cy="780946"/>
        </a:xfrm>
        <a:prstGeom prst="rect">
          <a:avLst/>
        </a:prstGeom>
      </xdr:spPr>
    </xdr:pic>
    <xdr:clientData/>
  </xdr:twoCellAnchor>
  <xdr:twoCellAnchor>
    <xdr:from>
      <xdr:col>2</xdr:col>
      <xdr:colOff>96309</xdr:colOff>
      <xdr:row>37</xdr:row>
      <xdr:rowOff>60324</xdr:rowOff>
    </xdr:from>
    <xdr:to>
      <xdr:col>2</xdr:col>
      <xdr:colOff>1418379</xdr:colOff>
      <xdr:row>37</xdr:row>
      <xdr:rowOff>822013</xdr:rowOff>
    </xdr:to>
    <xdr:pic>
      <xdr:nvPicPr>
        <xdr:cNvPr id="23" name="Slika 2">
          <a:extLst>
            <a:ext uri="{FF2B5EF4-FFF2-40B4-BE49-F238E27FC236}">
              <a16:creationId xmlns:a16="http://schemas.microsoft.com/office/drawing/2014/main" id="{1DEBB7CE-9004-430A-A098-754934BA4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476" y="29566657"/>
          <a:ext cx="1322070" cy="761689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35</xdr:row>
      <xdr:rowOff>878417</xdr:rowOff>
    </xdr:from>
    <xdr:to>
      <xdr:col>2</xdr:col>
      <xdr:colOff>1439333</xdr:colOff>
      <xdr:row>36</xdr:row>
      <xdr:rowOff>714860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3CD606C0-84A1-4BD7-8678-0F8EA295E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3167" y="28479750"/>
          <a:ext cx="1439333" cy="788943"/>
        </a:xfrm>
        <a:prstGeom prst="rect">
          <a:avLst/>
        </a:prstGeom>
      </xdr:spPr>
    </xdr:pic>
    <xdr:clientData/>
  </xdr:twoCellAnchor>
  <xdr:twoCellAnchor>
    <xdr:from>
      <xdr:col>2</xdr:col>
      <xdr:colOff>111125</xdr:colOff>
      <xdr:row>50</xdr:row>
      <xdr:rowOff>44450</xdr:rowOff>
    </xdr:from>
    <xdr:to>
      <xdr:col>2</xdr:col>
      <xdr:colOff>1669992</xdr:colOff>
      <xdr:row>50</xdr:row>
      <xdr:rowOff>1129415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79396C1-74F1-4BCB-9583-FE3A5A0F10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58875" y="5508625"/>
          <a:ext cx="1558867" cy="1084965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49</xdr:row>
      <xdr:rowOff>0</xdr:rowOff>
    </xdr:from>
    <xdr:to>
      <xdr:col>2</xdr:col>
      <xdr:colOff>1667703</xdr:colOff>
      <xdr:row>49</xdr:row>
      <xdr:rowOff>1111250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1DDF6EE6-24C5-437A-B6E9-1D4A9ACAC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7751" y="4318000"/>
          <a:ext cx="1667702" cy="1111250"/>
        </a:xfrm>
        <a:prstGeom prst="rect">
          <a:avLst/>
        </a:prstGeom>
      </xdr:spPr>
    </xdr:pic>
    <xdr:clientData/>
  </xdr:twoCellAnchor>
  <xdr:twoCellAnchor editAs="oneCell">
    <xdr:from>
      <xdr:col>2</xdr:col>
      <xdr:colOff>994410</xdr:colOff>
      <xdr:row>0</xdr:row>
      <xdr:rowOff>266700</xdr:rowOff>
    </xdr:from>
    <xdr:to>
      <xdr:col>3</xdr:col>
      <xdr:colOff>475811</xdr:colOff>
      <xdr:row>3</xdr:row>
      <xdr:rowOff>248920</xdr:rowOff>
    </xdr:to>
    <xdr:pic>
      <xdr:nvPicPr>
        <xdr:cNvPr id="36" name="Picture 10">
          <a:extLst>
            <a:ext uri="{FF2B5EF4-FFF2-40B4-BE49-F238E27FC236}">
              <a16:creationId xmlns:a16="http://schemas.microsoft.com/office/drawing/2014/main" id="{8395F6AF-5639-44ED-850B-A35C4D3FEF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794510" y="266700"/>
          <a:ext cx="1171136" cy="1041400"/>
        </a:xfrm>
        <a:prstGeom prst="rect">
          <a:avLst/>
        </a:prstGeom>
      </xdr:spPr>
    </xdr:pic>
    <xdr:clientData/>
  </xdr:twoCellAnchor>
  <xdr:twoCellAnchor>
    <xdr:from>
      <xdr:col>1</xdr:col>
      <xdr:colOff>419101</xdr:colOff>
      <xdr:row>49</xdr:row>
      <xdr:rowOff>38100</xdr:rowOff>
    </xdr:from>
    <xdr:to>
      <xdr:col>2</xdr:col>
      <xdr:colOff>1655003</xdr:colOff>
      <xdr:row>50</xdr:row>
      <xdr:rowOff>6350</xdr:rowOff>
    </xdr:to>
    <xdr:pic>
      <xdr:nvPicPr>
        <xdr:cNvPr id="44" name="Picture 30">
          <a:extLst>
            <a:ext uri="{FF2B5EF4-FFF2-40B4-BE49-F238E27FC236}">
              <a16:creationId xmlns:a16="http://schemas.microsoft.com/office/drawing/2014/main" id="{C08D4E5E-D2B0-F0A2-06D4-3F7EC7DA6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1" y="19456400"/>
          <a:ext cx="1667702" cy="11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10</xdr:row>
      <xdr:rowOff>529166</xdr:rowOff>
    </xdr:from>
    <xdr:to>
      <xdr:col>3</xdr:col>
      <xdr:colOff>21167</xdr:colOff>
      <xdr:row>12</xdr:row>
      <xdr:rowOff>952499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F8C738-FB82-0D42-A973-175DC80798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317500" y="3936999"/>
          <a:ext cx="2159000" cy="232833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0</xdr:rowOff>
    </xdr:from>
    <xdr:to>
      <xdr:col>3</xdr:col>
      <xdr:colOff>396240</xdr:colOff>
      <xdr:row>1</xdr:row>
      <xdr:rowOff>206375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2A3BD4-BA7C-45C2-9981-7EF316A35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0"/>
          <a:ext cx="1673225" cy="5683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379789</xdr:colOff>
      <xdr:row>1</xdr:row>
      <xdr:rowOff>35239</xdr:rowOff>
    </xdr:from>
    <xdr:to>
      <xdr:col>5</xdr:col>
      <xdr:colOff>450591</xdr:colOff>
      <xdr:row>4</xdr:row>
      <xdr:rowOff>144722</xdr:rowOff>
    </xdr:to>
    <xdr:pic>
      <xdr:nvPicPr>
        <xdr:cNvPr id="2" name="Picture 122">
          <a:extLst>
            <a:ext uri="{FF2B5EF4-FFF2-40B4-BE49-F238E27FC236}">
              <a16:creationId xmlns:a16="http://schemas.microsoft.com/office/drawing/2014/main" id="{DF420E28-1591-0F48-9F09-C61226EFC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6425" y="450875"/>
          <a:ext cx="3687127" cy="1110763"/>
        </a:xfrm>
        <a:prstGeom prst="rect">
          <a:avLst/>
        </a:prstGeom>
      </xdr:spPr>
    </xdr:pic>
    <xdr:clientData/>
  </xdr:twoCellAnchor>
  <xdr:twoCellAnchor>
    <xdr:from>
      <xdr:col>2</xdr:col>
      <xdr:colOff>318498</xdr:colOff>
      <xdr:row>10</xdr:row>
      <xdr:rowOff>480414</xdr:rowOff>
    </xdr:from>
    <xdr:to>
      <xdr:col>2</xdr:col>
      <xdr:colOff>1309007</xdr:colOff>
      <xdr:row>11</xdr:row>
      <xdr:rowOff>492693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B181A96E-42D8-4567-AF88-A354C7E6B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1665" y="13370914"/>
          <a:ext cx="990509" cy="520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418194</xdr:colOff>
      <xdr:row>10</xdr:row>
      <xdr:rowOff>50839</xdr:rowOff>
    </xdr:from>
    <xdr:to>
      <xdr:col>2</xdr:col>
      <xdr:colOff>1246561</xdr:colOff>
      <xdr:row>11</xdr:row>
      <xdr:rowOff>96763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A101EF73-426A-41BC-BAB3-2AA8EA86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1361" y="12941339"/>
          <a:ext cx="828367" cy="553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136072</xdr:colOff>
      <xdr:row>24</xdr:row>
      <xdr:rowOff>68036</xdr:rowOff>
    </xdr:from>
    <xdr:to>
      <xdr:col>2</xdr:col>
      <xdr:colOff>1660072</xdr:colOff>
      <xdr:row>24</xdr:row>
      <xdr:rowOff>1084399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5369FBBB-9B59-D9E2-0B8C-C33D57F05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38893" y="4871357"/>
          <a:ext cx="1524000" cy="1016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</xdr:colOff>
      <xdr:row>25</xdr:row>
      <xdr:rowOff>0</xdr:rowOff>
    </xdr:from>
    <xdr:to>
      <xdr:col>2</xdr:col>
      <xdr:colOff>1632276</xdr:colOff>
      <xdr:row>25</xdr:row>
      <xdr:rowOff>1088572</xdr:rowOff>
    </xdr:to>
    <xdr:pic>
      <xdr:nvPicPr>
        <xdr:cNvPr id="10" name="Slika 9">
          <a:extLst>
            <a:ext uri="{FF2B5EF4-FFF2-40B4-BE49-F238E27FC236}">
              <a16:creationId xmlns:a16="http://schemas.microsoft.com/office/drawing/2014/main" id="{7A3A06B8-6C02-D614-4C57-22D2D380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2" y="5946321"/>
          <a:ext cx="1632275" cy="10885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26</xdr:row>
      <xdr:rowOff>0</xdr:rowOff>
    </xdr:from>
    <xdr:to>
      <xdr:col>2</xdr:col>
      <xdr:colOff>1598944</xdr:colOff>
      <xdr:row>26</xdr:row>
      <xdr:rowOff>1069200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29CD9A0F-B8F4-EC34-B420-231F998A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1" y="7089321"/>
          <a:ext cx="1598944" cy="106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</xdr:colOff>
      <xdr:row>27</xdr:row>
      <xdr:rowOff>0</xdr:rowOff>
    </xdr:from>
    <xdr:to>
      <xdr:col>2</xdr:col>
      <xdr:colOff>1646465</xdr:colOff>
      <xdr:row>27</xdr:row>
      <xdr:rowOff>1105878</xdr:rowOff>
    </xdr:to>
    <xdr:pic>
      <xdr:nvPicPr>
        <xdr:cNvPr id="17" name="Slika 16">
          <a:extLst>
            <a:ext uri="{FF2B5EF4-FFF2-40B4-BE49-F238E27FC236}">
              <a16:creationId xmlns:a16="http://schemas.microsoft.com/office/drawing/2014/main" id="{523133F9-32FE-C8B4-00B6-0BBBF312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2" y="8232321"/>
          <a:ext cx="1646464" cy="1105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435427</xdr:colOff>
      <xdr:row>28</xdr:row>
      <xdr:rowOff>0</xdr:rowOff>
    </xdr:from>
    <xdr:to>
      <xdr:col>3</xdr:col>
      <xdr:colOff>22039</xdr:colOff>
      <xdr:row>29</xdr:row>
      <xdr:rowOff>0</xdr:rowOff>
    </xdr:to>
    <xdr:pic>
      <xdr:nvPicPr>
        <xdr:cNvPr id="18" name="Slika 17">
          <a:extLst>
            <a:ext uri="{FF2B5EF4-FFF2-40B4-BE49-F238E27FC236}">
              <a16:creationId xmlns:a16="http://schemas.microsoft.com/office/drawing/2014/main" id="{87AA60C7-64CD-298F-5480-3681BF88E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0" y="9375321"/>
          <a:ext cx="1695719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29</xdr:row>
      <xdr:rowOff>0</xdr:rowOff>
    </xdr:from>
    <xdr:to>
      <xdr:col>2</xdr:col>
      <xdr:colOff>1648066</xdr:colOff>
      <xdr:row>29</xdr:row>
      <xdr:rowOff>1115786</xdr:rowOff>
    </xdr:to>
    <xdr:pic>
      <xdr:nvPicPr>
        <xdr:cNvPr id="19" name="Slika 18">
          <a:extLst>
            <a:ext uri="{FF2B5EF4-FFF2-40B4-BE49-F238E27FC236}">
              <a16:creationId xmlns:a16="http://schemas.microsoft.com/office/drawing/2014/main" id="{DE5A5146-A9A0-C2B4-160F-2FFFA5A26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1" y="10518321"/>
          <a:ext cx="1648066" cy="1115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435427</xdr:colOff>
      <xdr:row>30</xdr:row>
      <xdr:rowOff>0</xdr:rowOff>
    </xdr:from>
    <xdr:to>
      <xdr:col>2</xdr:col>
      <xdr:colOff>1646464</xdr:colOff>
      <xdr:row>30</xdr:row>
      <xdr:rowOff>1119604</xdr:rowOff>
    </xdr:to>
    <xdr:pic>
      <xdr:nvPicPr>
        <xdr:cNvPr id="20" name="Slika 19">
          <a:extLst>
            <a:ext uri="{FF2B5EF4-FFF2-40B4-BE49-F238E27FC236}">
              <a16:creationId xmlns:a16="http://schemas.microsoft.com/office/drawing/2014/main" id="{49AFA8ED-96C0-DA3D-76B7-28185A559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0" y="11661321"/>
          <a:ext cx="1646465" cy="11196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1565488</xdr:colOff>
      <xdr:row>31</xdr:row>
      <xdr:rowOff>1069200</xdr:rowOff>
    </xdr:to>
    <xdr:pic>
      <xdr:nvPicPr>
        <xdr:cNvPr id="21" name="Slika 20">
          <a:extLst>
            <a:ext uri="{FF2B5EF4-FFF2-40B4-BE49-F238E27FC236}">
              <a16:creationId xmlns:a16="http://schemas.microsoft.com/office/drawing/2014/main" id="{98CF1184-328F-4D71-7639-16D396E3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1" y="12804321"/>
          <a:ext cx="1565488" cy="106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84667</xdr:colOff>
      <xdr:row>13</xdr:row>
      <xdr:rowOff>42333</xdr:rowOff>
    </xdr:from>
    <xdr:to>
      <xdr:col>3</xdr:col>
      <xdr:colOff>74369</xdr:colOff>
      <xdr:row>15</xdr:row>
      <xdr:rowOff>613832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1CEC75E-C0F9-944A-BE78-5A8FE6CCFD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44500" y="4804833"/>
          <a:ext cx="2085202" cy="28574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0</xdr:rowOff>
    </xdr:from>
    <xdr:to>
      <xdr:col>3</xdr:col>
      <xdr:colOff>459740</xdr:colOff>
      <xdr:row>1</xdr:row>
      <xdr:rowOff>206375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F5679B-F64F-9B47-B133-B523E43F8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0"/>
          <a:ext cx="1678940" cy="5746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949482</xdr:colOff>
      <xdr:row>2</xdr:row>
      <xdr:rowOff>315685</xdr:rowOff>
    </xdr:from>
    <xdr:to>
      <xdr:col>8</xdr:col>
      <xdr:colOff>76199</xdr:colOff>
      <xdr:row>7</xdr:row>
      <xdr:rowOff>3324</xdr:rowOff>
    </xdr:to>
    <xdr:pic>
      <xdr:nvPicPr>
        <xdr:cNvPr id="2" name="Picture 122">
          <a:extLst>
            <a:ext uri="{FF2B5EF4-FFF2-40B4-BE49-F238E27FC236}">
              <a16:creationId xmlns:a16="http://schemas.microsoft.com/office/drawing/2014/main" id="{FDD2D107-D3C8-478F-9A65-FDA04E9A6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26625" y="1034142"/>
          <a:ext cx="2708117" cy="852411"/>
        </a:xfrm>
        <a:prstGeom prst="rect">
          <a:avLst/>
        </a:prstGeom>
      </xdr:spPr>
    </xdr:pic>
    <xdr:clientData/>
  </xdr:twoCellAnchor>
  <xdr:twoCellAnchor>
    <xdr:from>
      <xdr:col>1</xdr:col>
      <xdr:colOff>137163</xdr:colOff>
      <xdr:row>16</xdr:row>
      <xdr:rowOff>163286</xdr:rowOff>
    </xdr:from>
    <xdr:to>
      <xdr:col>2</xdr:col>
      <xdr:colOff>1495199</xdr:colOff>
      <xdr:row>16</xdr:row>
      <xdr:rowOff>947058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F821318-93C9-7FFE-A8AA-FE970531A8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7277" y="3418115"/>
          <a:ext cx="1630179" cy="783772"/>
        </a:xfrm>
        <a:prstGeom prst="rect">
          <a:avLst/>
        </a:prstGeom>
      </xdr:spPr>
    </xdr:pic>
    <xdr:clientData/>
  </xdr:twoCellAnchor>
  <xdr:twoCellAnchor>
    <xdr:from>
      <xdr:col>1</xdr:col>
      <xdr:colOff>78469</xdr:colOff>
      <xdr:row>17</xdr:row>
      <xdr:rowOff>7710</xdr:rowOff>
    </xdr:from>
    <xdr:to>
      <xdr:col>2</xdr:col>
      <xdr:colOff>1486894</xdr:colOff>
      <xdr:row>17</xdr:row>
      <xdr:rowOff>1126671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790CDC8-08E9-05E2-4D68-9D816632A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8583" y="4405539"/>
          <a:ext cx="1680568" cy="1118961"/>
        </a:xfrm>
        <a:prstGeom prst="rect">
          <a:avLst/>
        </a:prstGeom>
      </xdr:spPr>
    </xdr:pic>
    <xdr:clientData/>
  </xdr:twoCellAnchor>
  <xdr:twoCellAnchor>
    <xdr:from>
      <xdr:col>1</xdr:col>
      <xdr:colOff>153763</xdr:colOff>
      <xdr:row>18</xdr:row>
      <xdr:rowOff>10433</xdr:rowOff>
    </xdr:from>
    <xdr:to>
      <xdr:col>2</xdr:col>
      <xdr:colOff>1488086</xdr:colOff>
      <xdr:row>18</xdr:row>
      <xdr:rowOff>1088572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278A1F5-3564-2814-E284-23DDCFD53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370" y="5453290"/>
          <a:ext cx="1606466" cy="1078139"/>
        </a:xfrm>
        <a:prstGeom prst="rect">
          <a:avLst/>
        </a:prstGeom>
      </xdr:spPr>
    </xdr:pic>
    <xdr:clientData/>
  </xdr:twoCellAnchor>
  <xdr:twoCellAnchor>
    <xdr:from>
      <xdr:col>1</xdr:col>
      <xdr:colOff>139248</xdr:colOff>
      <xdr:row>19</xdr:row>
      <xdr:rowOff>30390</xdr:rowOff>
    </xdr:from>
    <xdr:to>
      <xdr:col>2</xdr:col>
      <xdr:colOff>1469573</xdr:colOff>
      <xdr:row>19</xdr:row>
      <xdr:rowOff>1094128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BA4B83F-D357-6218-675F-FA4D9F0B7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855" y="6616247"/>
          <a:ext cx="1602468" cy="1066913"/>
        </a:xfrm>
        <a:prstGeom prst="rect">
          <a:avLst/>
        </a:prstGeom>
      </xdr:spPr>
    </xdr:pic>
    <xdr:clientData/>
  </xdr:twoCellAnchor>
  <xdr:twoCellAnchor>
    <xdr:from>
      <xdr:col>1</xdr:col>
      <xdr:colOff>183245</xdr:colOff>
      <xdr:row>20</xdr:row>
      <xdr:rowOff>10432</xdr:rowOff>
    </xdr:from>
    <xdr:to>
      <xdr:col>2</xdr:col>
      <xdr:colOff>1501777</xdr:colOff>
      <xdr:row>20</xdr:row>
      <xdr:rowOff>1094608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E5DA202B-2E52-E475-6847-5B87C02C2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8852" y="7739289"/>
          <a:ext cx="1590675" cy="1087351"/>
        </a:xfrm>
        <a:prstGeom prst="rect">
          <a:avLst/>
        </a:prstGeom>
      </xdr:spPr>
    </xdr:pic>
    <xdr:clientData/>
  </xdr:twoCellAnchor>
  <xdr:twoCellAnchor>
    <xdr:from>
      <xdr:col>1</xdr:col>
      <xdr:colOff>128815</xdr:colOff>
      <xdr:row>20</xdr:row>
      <xdr:rowOff>1133475</xdr:rowOff>
    </xdr:from>
    <xdr:to>
      <xdr:col>2</xdr:col>
      <xdr:colOff>1526722</xdr:colOff>
      <xdr:row>21</xdr:row>
      <xdr:rowOff>1093787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509069C-DE07-C21C-5ADA-FCE3E42CE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422" y="8862332"/>
          <a:ext cx="1670050" cy="1106487"/>
        </a:xfrm>
        <a:prstGeom prst="rect">
          <a:avLst/>
        </a:prstGeom>
      </xdr:spPr>
    </xdr:pic>
    <xdr:clientData/>
  </xdr:twoCellAnchor>
  <xdr:twoCellAnchor>
    <xdr:from>
      <xdr:col>1</xdr:col>
      <xdr:colOff>109767</xdr:colOff>
      <xdr:row>21</xdr:row>
      <xdr:rowOff>1142999</xdr:rowOff>
    </xdr:from>
    <xdr:to>
      <xdr:col>3</xdr:col>
      <xdr:colOff>8845</xdr:colOff>
      <xdr:row>22</xdr:row>
      <xdr:rowOff>1132567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562C5409-CE30-062B-EEE6-E3A1BA718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5374" y="10014856"/>
          <a:ext cx="1712003" cy="1135743"/>
        </a:xfrm>
        <a:prstGeom prst="rect">
          <a:avLst/>
        </a:prstGeom>
      </xdr:spPr>
    </xdr:pic>
    <xdr:clientData/>
  </xdr:twoCellAnchor>
  <xdr:twoCellAnchor>
    <xdr:from>
      <xdr:col>1</xdr:col>
      <xdr:colOff>172177</xdr:colOff>
      <xdr:row>22</xdr:row>
      <xdr:rowOff>1116421</xdr:rowOff>
    </xdr:from>
    <xdr:to>
      <xdr:col>2</xdr:col>
      <xdr:colOff>1490074</xdr:colOff>
      <xdr:row>23</xdr:row>
      <xdr:rowOff>1055020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AC174650-A502-B8F2-CD4D-95EEE745F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9570" y="11226528"/>
          <a:ext cx="1590040" cy="1081599"/>
        </a:xfrm>
        <a:prstGeom prst="rect">
          <a:avLst/>
        </a:prstGeom>
      </xdr:spPr>
    </xdr:pic>
    <xdr:clientData/>
  </xdr:twoCellAnchor>
  <xdr:twoCellAnchor>
    <xdr:from>
      <xdr:col>1</xdr:col>
      <xdr:colOff>136980</xdr:colOff>
      <xdr:row>24</xdr:row>
      <xdr:rowOff>0</xdr:rowOff>
    </xdr:from>
    <xdr:to>
      <xdr:col>3</xdr:col>
      <xdr:colOff>6351</xdr:colOff>
      <xdr:row>24</xdr:row>
      <xdr:rowOff>1107033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A23AE9EB-A313-804B-C5B7-D143856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2587" y="12300857"/>
          <a:ext cx="1675946" cy="1107033"/>
        </a:xfrm>
        <a:prstGeom prst="rect">
          <a:avLst/>
        </a:prstGeom>
      </xdr:spPr>
    </xdr:pic>
    <xdr:clientData/>
  </xdr:twoCellAnchor>
  <xdr:twoCellAnchor>
    <xdr:from>
      <xdr:col>1</xdr:col>
      <xdr:colOff>96159</xdr:colOff>
      <xdr:row>25</xdr:row>
      <xdr:rowOff>0</xdr:rowOff>
    </xdr:from>
    <xdr:to>
      <xdr:col>2</xdr:col>
      <xdr:colOff>1516745</xdr:colOff>
      <xdr:row>25</xdr:row>
      <xdr:rowOff>1115765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E8546B9D-3142-D607-B108-1D24AFECF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1766" y="13443857"/>
          <a:ext cx="1695904" cy="1112590"/>
        </a:xfrm>
        <a:prstGeom prst="rect">
          <a:avLst/>
        </a:prstGeom>
      </xdr:spPr>
    </xdr:pic>
    <xdr:clientData/>
  </xdr:twoCellAnchor>
  <xdr:twoCellAnchor>
    <xdr:from>
      <xdr:col>1</xdr:col>
      <xdr:colOff>167369</xdr:colOff>
      <xdr:row>26</xdr:row>
      <xdr:rowOff>0</xdr:rowOff>
    </xdr:from>
    <xdr:to>
      <xdr:col>3</xdr:col>
      <xdr:colOff>68741</xdr:colOff>
      <xdr:row>26</xdr:row>
      <xdr:rowOff>1132568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C600C231-A9E7-D479-D1A9-D2006ACC9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4586857"/>
          <a:ext cx="1707947" cy="1135743"/>
        </a:xfrm>
        <a:prstGeom prst="rect">
          <a:avLst/>
        </a:prstGeom>
      </xdr:spPr>
    </xdr:pic>
    <xdr:clientData/>
  </xdr:twoCellAnchor>
  <xdr:twoCellAnchor>
    <xdr:from>
      <xdr:col>1</xdr:col>
      <xdr:colOff>149680</xdr:colOff>
      <xdr:row>27</xdr:row>
      <xdr:rowOff>50346</xdr:rowOff>
    </xdr:from>
    <xdr:to>
      <xdr:col>2</xdr:col>
      <xdr:colOff>1492705</xdr:colOff>
      <xdr:row>27</xdr:row>
      <xdr:rowOff>1114643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8E67FC18-DBD6-3443-A613-31F9220DF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5287" y="15780203"/>
          <a:ext cx="1611993" cy="1061122"/>
        </a:xfrm>
        <a:prstGeom prst="rect">
          <a:avLst/>
        </a:prstGeom>
      </xdr:spPr>
    </xdr:pic>
    <xdr:clientData/>
  </xdr:twoCellAnchor>
  <xdr:twoCellAnchor>
    <xdr:from>
      <xdr:col>2</xdr:col>
      <xdr:colOff>938893</xdr:colOff>
      <xdr:row>0</xdr:row>
      <xdr:rowOff>353785</xdr:rowOff>
    </xdr:from>
    <xdr:to>
      <xdr:col>3</xdr:col>
      <xdr:colOff>188595</xdr:colOff>
      <xdr:row>3</xdr:row>
      <xdr:rowOff>41591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C8EC6C58-09D0-43D1-A4B0-E9B9D84A80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78429" y="353785"/>
          <a:ext cx="787309" cy="721949"/>
        </a:xfrm>
        <a:prstGeom prst="rect">
          <a:avLst/>
        </a:prstGeom>
      </xdr:spPr>
    </xdr:pic>
    <xdr:clientData/>
  </xdr:twoCellAnchor>
  <xdr:twoCellAnchor>
    <xdr:from>
      <xdr:col>2</xdr:col>
      <xdr:colOff>4535</xdr:colOff>
      <xdr:row>13</xdr:row>
      <xdr:rowOff>99787</xdr:rowOff>
    </xdr:from>
    <xdr:to>
      <xdr:col>2</xdr:col>
      <xdr:colOff>1074964</xdr:colOff>
      <xdr:row>14</xdr:row>
      <xdr:rowOff>478689</xdr:rowOff>
    </xdr:to>
    <xdr:pic>
      <xdr:nvPicPr>
        <xdr:cNvPr id="23" name="Slika 2">
          <a:extLst>
            <a:ext uri="{FF2B5EF4-FFF2-40B4-BE49-F238E27FC236}">
              <a16:creationId xmlns:a16="http://schemas.microsoft.com/office/drawing/2014/main" id="{7AA21B3F-475D-FA40-A8C7-807069C1C6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44071" y="4753430"/>
          <a:ext cx="1070429" cy="886902"/>
        </a:xfrm>
        <a:prstGeom prst="rect">
          <a:avLst/>
        </a:prstGeom>
      </xdr:spPr>
    </xdr:pic>
    <xdr:clientData/>
  </xdr:twoCellAnchor>
  <xdr:twoCellAnchor>
    <xdr:from>
      <xdr:col>2</xdr:col>
      <xdr:colOff>103982</xdr:colOff>
      <xdr:row>10</xdr:row>
      <xdr:rowOff>12701</xdr:rowOff>
    </xdr:from>
    <xdr:to>
      <xdr:col>2</xdr:col>
      <xdr:colOff>1000125</xdr:colOff>
      <xdr:row>11</xdr:row>
      <xdr:rowOff>51959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C839F340-4CBE-41B6-93C1-E6AE23F8D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1687" y="2959736"/>
          <a:ext cx="892333" cy="542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127795</xdr:colOff>
      <xdr:row>11</xdr:row>
      <xdr:rowOff>21433</xdr:rowOff>
    </xdr:from>
    <xdr:to>
      <xdr:col>2</xdr:col>
      <xdr:colOff>1042195</xdr:colOff>
      <xdr:row>11</xdr:row>
      <xdr:rowOff>464345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3672407B-535E-4596-AE46-2AD3F4163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1690" y="3477103"/>
          <a:ext cx="914400" cy="4371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0</xdr:rowOff>
    </xdr:from>
    <xdr:to>
      <xdr:col>2</xdr:col>
      <xdr:colOff>307975</xdr:colOff>
      <xdr:row>1</xdr:row>
      <xdr:rowOff>254000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23BE02-79C1-4E16-88C1-A633BEA3F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0"/>
          <a:ext cx="1673225" cy="5651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108339</xdr:rowOff>
    </xdr:from>
    <xdr:to>
      <xdr:col>2</xdr:col>
      <xdr:colOff>859631</xdr:colOff>
      <xdr:row>4</xdr:row>
      <xdr:rowOff>151779</xdr:rowOff>
    </xdr:to>
    <xdr:pic>
      <xdr:nvPicPr>
        <xdr:cNvPr id="12" name="Picture 122">
          <a:extLst>
            <a:ext uri="{FF2B5EF4-FFF2-40B4-BE49-F238E27FC236}">
              <a16:creationId xmlns:a16="http://schemas.microsoft.com/office/drawing/2014/main" id="{CA1F7FFE-2EA8-4136-BA6D-8B225F161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438" y="239308"/>
          <a:ext cx="2357437" cy="734002"/>
        </a:xfrm>
        <a:prstGeom prst="rect">
          <a:avLst/>
        </a:prstGeom>
      </xdr:spPr>
    </xdr:pic>
    <xdr:clientData/>
  </xdr:twoCellAnchor>
  <xdr:twoCellAnchor>
    <xdr:from>
      <xdr:col>1</xdr:col>
      <xdr:colOff>25402</xdr:colOff>
      <xdr:row>10</xdr:row>
      <xdr:rowOff>33868</xdr:rowOff>
    </xdr:from>
    <xdr:to>
      <xdr:col>1</xdr:col>
      <xdr:colOff>1473202</xdr:colOff>
      <xdr:row>10</xdr:row>
      <xdr:rowOff>999068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58A1A7E3-F8EF-D46C-23E0-5758284C6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3602" y="2023535"/>
          <a:ext cx="1447800" cy="96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0" tint="-4.9989318521683403E-2"/>
  </sheetPr>
  <dimension ref="A1:AA68"/>
  <sheetViews>
    <sheetView showGridLines="0" showRowColHeaders="0" zoomScale="93" zoomScaleNormal="93" workbookViewId="0">
      <selection activeCell="M22" sqref="M22"/>
    </sheetView>
  </sheetViews>
  <sheetFormatPr baseColWidth="10" defaultColWidth="11" defaultRowHeight="15.6"/>
  <cols>
    <col min="1" max="1" width="2.5" style="42" customWidth="1"/>
    <col min="2" max="2" width="15.296875" style="42" customWidth="1"/>
    <col min="3" max="3" width="12.69921875" style="42" customWidth="1"/>
    <col min="4" max="4" width="13.5" style="42" customWidth="1"/>
    <col min="5" max="5" width="14.796875" style="42" customWidth="1"/>
    <col min="6" max="6" width="13.19921875" style="42" customWidth="1"/>
    <col min="7" max="7" width="12.69921875" style="42" customWidth="1"/>
    <col min="8" max="9" width="11.796875" style="42" customWidth="1"/>
    <col min="10" max="10" width="13.19921875" style="42" bestFit="1" customWidth="1"/>
    <col min="11" max="11" width="11.796875" style="42" customWidth="1"/>
    <col min="12" max="12" width="13" style="42" customWidth="1"/>
    <col min="13" max="13" width="11.19921875" style="42" customWidth="1"/>
    <col min="14" max="16" width="11" style="42"/>
    <col min="17" max="24" width="11.5" style="42" customWidth="1"/>
    <col min="25" max="16384" width="11" style="42"/>
  </cols>
  <sheetData>
    <row r="1" spans="1:12">
      <c r="A1"/>
      <c r="B1"/>
      <c r="C1"/>
      <c r="D1"/>
      <c r="E1"/>
      <c r="F1"/>
      <c r="G1"/>
      <c r="H1"/>
      <c r="I1"/>
      <c r="J1"/>
      <c r="K1"/>
      <c r="L1"/>
    </row>
    <row r="2" spans="1:12">
      <c r="A2"/>
      <c r="B2"/>
      <c r="C2"/>
      <c r="D2"/>
      <c r="E2"/>
      <c r="F2" s="61"/>
      <c r="G2" s="61"/>
      <c r="H2" s="61" t="s">
        <v>2317</v>
      </c>
      <c r="I2" s="61"/>
      <c r="J2"/>
      <c r="K2" s="61"/>
      <c r="L2"/>
    </row>
    <row r="3" spans="1:12">
      <c r="A3"/>
      <c r="B3"/>
      <c r="C3"/>
      <c r="D3"/>
      <c r="E3"/>
      <c r="F3" t="s">
        <v>28</v>
      </c>
      <c r="G3"/>
      <c r="H3"/>
      <c r="I3"/>
      <c r="J3"/>
      <c r="K3"/>
      <c r="L3"/>
    </row>
    <row r="4" spans="1:12">
      <c r="A4"/>
      <c r="B4"/>
      <c r="C4"/>
      <c r="D4"/>
      <c r="E4"/>
      <c r="F4"/>
      <c r="G4"/>
      <c r="H4"/>
      <c r="I4"/>
      <c r="J4"/>
      <c r="K4"/>
      <c r="L4"/>
    </row>
    <row r="5" spans="1:12">
      <c r="A5"/>
      <c r="B5"/>
      <c r="C5"/>
      <c r="D5"/>
      <c r="E5" s="51" t="s">
        <v>1626</v>
      </c>
      <c r="F5"/>
      <c r="G5"/>
      <c r="H5"/>
      <c r="I5"/>
      <c r="J5"/>
      <c r="K5"/>
      <c r="L5"/>
    </row>
    <row r="6" spans="1:12" ht="65.25" customHeight="1">
      <c r="A6"/>
      <c r="B6" s="448" t="s">
        <v>67</v>
      </c>
      <c r="C6"/>
      <c r="D6"/>
      <c r="E6" s="1013"/>
      <c r="F6" s="1013"/>
      <c r="G6" s="1013"/>
      <c r="H6" s="1013"/>
      <c r="I6" s="219"/>
      <c r="J6" s="630"/>
      <c r="K6"/>
      <c r="L6" s="59"/>
    </row>
    <row r="7" spans="1:12" ht="20.55" customHeight="1">
      <c r="A7"/>
      <c r="B7"/>
      <c r="C7"/>
      <c r="D7"/>
      <c r="E7" s="51" t="s">
        <v>29</v>
      </c>
      <c r="F7"/>
      <c r="G7"/>
      <c r="H7"/>
      <c r="I7" s="248"/>
      <c r="J7"/>
      <c r="K7"/>
      <c r="L7"/>
    </row>
    <row r="8" spans="1:12">
      <c r="A8"/>
      <c r="B8"/>
      <c r="C8"/>
      <c r="D8"/>
      <c r="E8" s="1014"/>
      <c r="F8" s="1014"/>
      <c r="G8" s="1014"/>
      <c r="H8" s="1014"/>
      <c r="I8" s="646"/>
      <c r="J8" s="631"/>
      <c r="K8"/>
      <c r="L8"/>
    </row>
    <row r="9" spans="1:12">
      <c r="A9"/>
      <c r="B9"/>
      <c r="C9"/>
      <c r="D9"/>
      <c r="E9" s="1014"/>
      <c r="F9" s="1014"/>
      <c r="G9" s="1014"/>
      <c r="H9" s="1014"/>
      <c r="I9" s="646"/>
      <c r="J9" s="631"/>
      <c r="K9"/>
      <c r="L9"/>
    </row>
    <row r="10" spans="1:12">
      <c r="A10"/>
      <c r="B10"/>
      <c r="C10"/>
      <c r="D10"/>
      <c r="E10" s="1014"/>
      <c r="F10" s="1014"/>
      <c r="G10" s="1014"/>
      <c r="H10" s="1014"/>
      <c r="I10" s="646"/>
      <c r="J10" s="631"/>
      <c r="K10"/>
      <c r="L10"/>
    </row>
    <row r="11" spans="1:12">
      <c r="A11"/>
      <c r="B11"/>
      <c r="C11"/>
      <c r="D11"/>
      <c r="E11" s="1014"/>
      <c r="F11" s="1014"/>
      <c r="G11" s="1014"/>
      <c r="H11" s="1014"/>
      <c r="I11" s="646"/>
      <c r="J11" s="631"/>
      <c r="K11"/>
      <c r="L11"/>
    </row>
    <row r="12" spans="1:12">
      <c r="A12"/>
      <c r="B12" s="61" t="s">
        <v>24</v>
      </c>
      <c r="C12" s="449"/>
      <c r="D12" s="450" t="s">
        <v>25</v>
      </c>
      <c r="E12"/>
      <c r="F12"/>
      <c r="G12"/>
      <c r="H12"/>
      <c r="I12" s="248"/>
      <c r="J12"/>
      <c r="K12"/>
      <c r="L12"/>
    </row>
    <row r="13" spans="1:12">
      <c r="A13"/>
      <c r="B13"/>
      <c r="C13"/>
      <c r="D13"/>
      <c r="E13"/>
      <c r="F13"/>
      <c r="G13"/>
      <c r="H13"/>
      <c r="I13"/>
      <c r="J13"/>
      <c r="K13"/>
      <c r="L13"/>
    </row>
    <row r="14" spans="1:12">
      <c r="A14"/>
      <c r="B14"/>
      <c r="C14"/>
      <c r="D14"/>
      <c r="E14"/>
      <c r="F14"/>
      <c r="G14"/>
      <c r="H14"/>
      <c r="I14"/>
      <c r="J14"/>
      <c r="K14"/>
      <c r="L14"/>
    </row>
    <row r="15" spans="1:12">
      <c r="A15"/>
      <c r="B15"/>
      <c r="C15" s="33"/>
      <c r="D15" s="33"/>
      <c r="E15" s="33" t="s">
        <v>26</v>
      </c>
      <c r="F15" s="33" t="s">
        <v>151</v>
      </c>
      <c r="G15" s="1012" t="s">
        <v>0</v>
      </c>
      <c r="H15" s="1012"/>
      <c r="I15" s="818" t="s">
        <v>1476</v>
      </c>
      <c r="J15" s="649"/>
      <c r="K15" s="633"/>
      <c r="L15" s="439"/>
    </row>
    <row r="16" spans="1:12" s="43" customFormat="1" ht="23.25" customHeight="1">
      <c r="A16" s="30"/>
      <c r="B16" s="30"/>
      <c r="C16" s="30"/>
      <c r="D16" s="28" t="s">
        <v>2240</v>
      </c>
      <c r="E16" s="30">
        <f>'Lynx WOODEN HOLDS'!AA7</f>
        <v>0</v>
      </c>
      <c r="F16" s="451">
        <f>'Lynx WOODEN HOLDS'!L3</f>
        <v>0</v>
      </c>
      <c r="G16" s="1008">
        <f>'Lynx WOODEN HOLDS'!L1</f>
        <v>0</v>
      </c>
      <c r="H16" s="1008"/>
      <c r="I16" s="819">
        <f>'Lynx WOODEN HOLDS'!AC2</f>
        <v>0</v>
      </c>
      <c r="J16" s="647"/>
      <c r="K16" s="634"/>
      <c r="L16" s="30"/>
    </row>
    <row r="17" spans="1:27" s="43" customFormat="1" ht="23.25" customHeight="1">
      <c r="A17" s="30"/>
      <c r="B17" s="30"/>
      <c r="C17" s="30"/>
      <c r="D17" s="28" t="s">
        <v>1477</v>
      </c>
      <c r="E17" s="30">
        <f>SUM('Lynx PLYWOOD'!AB7)</f>
        <v>0</v>
      </c>
      <c r="F17" s="451">
        <f>'Lynx PLYWOOD'!M3</f>
        <v>0</v>
      </c>
      <c r="G17" s="1007">
        <f>'Lynx PLYWOOD'!M1</f>
        <v>0</v>
      </c>
      <c r="H17" s="1007"/>
      <c r="I17" s="819">
        <f>'Lynx PLYWOOD'!AD2</f>
        <v>0</v>
      </c>
      <c r="J17" s="647"/>
      <c r="K17" s="634"/>
      <c r="L17" s="30"/>
    </row>
    <row r="18" spans="1:27" s="43" customFormat="1" ht="23.25" customHeight="1">
      <c r="A18" s="30"/>
      <c r="B18" s="30"/>
      <c r="C18" s="30"/>
      <c r="D18" s="28" t="s">
        <v>1478</v>
      </c>
      <c r="E18" s="30">
        <f>SUM('Lynx GRP'!AD7)</f>
        <v>0</v>
      </c>
      <c r="F18" s="451">
        <f>'Lynx GRP'!K3</f>
        <v>0</v>
      </c>
      <c r="G18" s="1007">
        <f>'Lynx GRP'!K1</f>
        <v>0</v>
      </c>
      <c r="H18" s="1007"/>
      <c r="I18" s="819">
        <f>'Lynx GRP'!AF2</f>
        <v>0</v>
      </c>
      <c r="J18" s="647"/>
      <c r="K18" s="634"/>
      <c r="L18" s="30"/>
    </row>
    <row r="19" spans="1:27" s="43" customFormat="1" ht="23.25" customHeight="1">
      <c r="A19" s="30"/>
      <c r="B19" s="30"/>
      <c r="C19" s="30"/>
      <c r="D19" s="28" t="s">
        <v>2241</v>
      </c>
      <c r="E19" s="30">
        <f>'Lynx PE'!AE7</f>
        <v>0</v>
      </c>
      <c r="F19" s="451">
        <f>SUM('Lynx PE'!AM11:AM35)</f>
        <v>0</v>
      </c>
      <c r="G19" s="777"/>
      <c r="H19" s="777">
        <f>SUM('Lynx PE'!AE11:AE32)</f>
        <v>0</v>
      </c>
      <c r="I19" s="819">
        <f>'Lynx PE'!AG2</f>
        <v>0</v>
      </c>
      <c r="J19" s="647"/>
      <c r="K19" s="634"/>
      <c r="L19" s="30"/>
    </row>
    <row r="20" spans="1:27" s="43" customFormat="1" ht="23.25" customHeight="1">
      <c r="A20" s="30"/>
      <c r="B20" s="30"/>
      <c r="C20" s="30"/>
      <c r="D20" s="28" t="s">
        <v>1479</v>
      </c>
      <c r="E20" s="30">
        <f>SUM('Lynx PU'!U7)</f>
        <v>0</v>
      </c>
      <c r="F20" s="451">
        <f>SUM('Lynx PU'!J3)</f>
        <v>0</v>
      </c>
      <c r="G20" s="1007">
        <f>'Lynx PU'!J1</f>
        <v>0</v>
      </c>
      <c r="H20" s="1007"/>
      <c r="I20" s="819">
        <f>'Lynx PU'!Z7</f>
        <v>0</v>
      </c>
      <c r="J20" s="647"/>
      <c r="K20" s="489"/>
      <c r="L20" s="30"/>
    </row>
    <row r="21" spans="1:27" s="43" customFormat="1" ht="23.25" customHeight="1">
      <c r="A21" s="30"/>
      <c r="B21" s="30"/>
      <c r="C21" s="30"/>
      <c r="D21" s="28" t="s">
        <v>1607</v>
      </c>
      <c r="E21" s="30">
        <f>'LYNX accessories'!G3</f>
        <v>0</v>
      </c>
      <c r="F21" s="451"/>
      <c r="G21" s="1009">
        <f>'LYNX accessories'!G2</f>
        <v>0</v>
      </c>
      <c r="H21" s="1009"/>
      <c r="I21" s="819"/>
      <c r="J21" s="647"/>
      <c r="K21" s="489"/>
      <c r="L21" s="30"/>
    </row>
    <row r="22" spans="1:27" s="43" customFormat="1" ht="23.25" customHeight="1">
      <c r="A22" s="30"/>
      <c r="B22" s="30"/>
      <c r="C22" s="160"/>
      <c r="D22" s="452" t="s">
        <v>9</v>
      </c>
      <c r="E22" s="160">
        <f>SUM(E16:E21)</f>
        <v>0</v>
      </c>
      <c r="F22" s="453">
        <f>SUM(F16:F21)</f>
        <v>0</v>
      </c>
      <c r="G22" s="1008">
        <f>SUM(G16:H21)</f>
        <v>0</v>
      </c>
      <c r="H22" s="1008"/>
      <c r="I22" s="820">
        <f>SUM(I16:I21)</f>
        <v>0</v>
      </c>
      <c r="J22" s="635"/>
      <c r="K22" s="30"/>
      <c r="L22" s="454"/>
    </row>
    <row r="23" spans="1:27" s="43" customFormat="1" ht="23.25" customHeight="1">
      <c r="A23" s="30"/>
      <c r="B23" s="30"/>
      <c r="C23" s="30"/>
      <c r="D23" s="52" t="str">
        <f>"DISCOUNT "&amp;C12&amp;" %"</f>
        <v>DISCOUNT  %</v>
      </c>
      <c r="E23" s="30"/>
      <c r="F23" s="30"/>
      <c r="G23" s="1009">
        <f>G22*C12/100</f>
        <v>0</v>
      </c>
      <c r="H23" s="1009"/>
      <c r="I23" s="821"/>
      <c r="J23" s="635"/>
      <c r="K23" s="30"/>
      <c r="L23" s="30"/>
    </row>
    <row r="24" spans="1:27" s="43" customFormat="1" ht="23.25" customHeight="1">
      <c r="A24" s="30"/>
      <c r="B24" s="30"/>
      <c r="C24" s="455"/>
      <c r="D24" s="456" t="s">
        <v>152</v>
      </c>
      <c r="E24" s="457"/>
      <c r="F24" s="458"/>
      <c r="G24" s="1010">
        <f>G22-G23</f>
        <v>0</v>
      </c>
      <c r="H24" s="1010"/>
      <c r="I24" s="458"/>
      <c r="J24" s="648"/>
      <c r="K24" s="632"/>
      <c r="L24" s="632"/>
    </row>
    <row r="25" spans="1:27" s="43" customFormat="1" ht="23.25" customHeight="1">
      <c r="A25" s="30"/>
      <c r="B25" s="30"/>
      <c r="C25" s="206"/>
      <c r="D25" s="206"/>
      <c r="E25" s="206"/>
      <c r="F25" s="459"/>
      <c r="G25" s="459"/>
      <c r="H25" s="206"/>
      <c r="I25" s="206"/>
      <c r="J25" s="206"/>
      <c r="K25" s="30"/>
      <c r="L25" s="30"/>
    </row>
    <row r="26" spans="1:27" s="43" customFormat="1" ht="23.25" customHeight="1">
      <c r="A26" s="30"/>
      <c r="B26" s="30"/>
      <c r="C26" s="206"/>
      <c r="D26" s="206"/>
      <c r="E26" s="206"/>
      <c r="F26" s="459"/>
      <c r="G26" s="459"/>
      <c r="H26" s="206"/>
      <c r="I26" s="206"/>
      <c r="J26" s="206"/>
      <c r="K26" s="30"/>
      <c r="L26" s="30"/>
    </row>
    <row r="27" spans="1:27" s="30" customFormat="1" ht="34.049999999999997" customHeight="1">
      <c r="B27" s="1011" t="s">
        <v>1467</v>
      </c>
      <c r="C27" s="964" t="str">
        <f>'Lynx GRP'!L8</f>
        <v>BLACK
RAL 9005</v>
      </c>
      <c r="D27" s="965" t="str">
        <f>'Lynx GRP'!M8</f>
        <v>WHITE</v>
      </c>
      <c r="E27" s="966" t="str">
        <f>'Lynx GRP'!N8</f>
        <v xml:space="preserve">RED
RAL 3000 </v>
      </c>
      <c r="F27" s="967" t="str">
        <f>'Lynx GRP'!O8</f>
        <v xml:space="preserve">YELLOW
RAL 1018 </v>
      </c>
      <c r="G27" s="968" t="str">
        <f>'Lynx GRP'!P8</f>
        <v>BLUE
RAL 5015</v>
      </c>
      <c r="H27" s="978" t="str">
        <f>'Lynx GRP'!Q8</f>
        <v>BRIGHT
GREEN
RAL 6018</v>
      </c>
      <c r="I27" s="969" t="str">
        <f>'Lynx GRP'!R8</f>
        <v>PURE GREEN 
RAL 6037</v>
      </c>
      <c r="J27" s="977" t="str">
        <f>'Lynx GRP'!S8</f>
        <v>APRICOT
ORANGE 
RAL 1033</v>
      </c>
      <c r="K27" s="976" t="str">
        <f>'Lynx GRP'!T8</f>
        <v>DEEP ORANGE          
RAL 2011</v>
      </c>
      <c r="L27" s="970" t="str">
        <f>'Lynx GRP'!U8</f>
        <v>PINK
RAL 4003</v>
      </c>
      <c r="M27" s="971" t="str">
        <f>'Lynx GRP'!V8</f>
        <v>GREY  
RAL 7001</v>
      </c>
      <c r="N27" s="972" t="str">
        <f>'Lynx GRP'!W8</f>
        <v>PURPLE
S4050-R60B/M</v>
      </c>
      <c r="O27" s="973" t="str">
        <f>'Lynx GRP'!X8</f>
        <v>MINT   
RAL 6027</v>
      </c>
      <c r="P27" s="974" t="str">
        <f>'Lynx GRP'!Y8</f>
        <v>DEEP ROSE 
RAL 4008</v>
      </c>
      <c r="Q27" s="975" t="s">
        <v>1455</v>
      </c>
      <c r="R27" s="979" t="str">
        <f>'Lynx GRP'!Z8</f>
        <v>FLUORO PINK</v>
      </c>
      <c r="S27" s="980" t="str">
        <f>'Lynx GRP'!AA8</f>
        <v>FLUORO ORANGE</v>
      </c>
      <c r="T27" s="981" t="str">
        <f>'Lynx GRP'!AB8</f>
        <v>FLUORO YELLOW</v>
      </c>
      <c r="U27" s="982" t="str">
        <f>'Lynx GRP'!AC8</f>
        <v>FLUORO GREEN</v>
      </c>
      <c r="V27" s="462"/>
      <c r="W27" s="462"/>
      <c r="X27" s="462"/>
      <c r="Y27" s="462"/>
      <c r="Z27" s="469"/>
      <c r="AA27" s="462"/>
    </row>
    <row r="28" spans="1:27" s="30" customFormat="1" ht="15.45" customHeight="1">
      <c r="B28" s="1004"/>
      <c r="C28" s="463">
        <f>'Lynx PLYWOOD'!N7+'Lynx GRP'!L7+'Lynx PU'!K7+'Lynx WOODEN HOLDS'!M7+'Lynx PE'!L7</f>
        <v>0</v>
      </c>
      <c r="D28" s="463">
        <f>'Lynx PLYWOOD'!O7+'Lynx GRP'!M7+'Lynx PU'!L7+'Lynx WOODEN HOLDS'!N7+'Lynx PE'!M7</f>
        <v>0</v>
      </c>
      <c r="E28" s="463">
        <f>'Lynx PLYWOOD'!P7+'Lynx GRP'!N7+'Lynx PU'!M7+'Lynx WOODEN HOLDS'!O7+'Lynx PE'!N7</f>
        <v>0</v>
      </c>
      <c r="F28" s="463">
        <f>'Lynx PLYWOOD'!Q7+'Lynx GRP'!O7+'Lynx PU'!N7+'Lynx WOODEN HOLDS'!P7+'Lynx PE'!O7</f>
        <v>0</v>
      </c>
      <c r="G28" s="463">
        <f>'Lynx PLYWOOD'!R7+'Lynx GRP'!P7+'Lynx PU'!O7+'Lynx WOODEN HOLDS'!Q7+'Lynx PE'!P7</f>
        <v>0</v>
      </c>
      <c r="H28" s="463">
        <f>'Lynx PLYWOOD'!S7+'Lynx GRP'!Q7+'Lynx PU'!P7+'Lynx WOODEN HOLDS'!R7+'Lynx PE'!Q7</f>
        <v>0</v>
      </c>
      <c r="I28" s="463">
        <f>'Lynx PLYWOOD'!T7+'Lynx GRP'!R7+'Lynx WOODEN HOLDS'!S7+'Lynx PE'!R7</f>
        <v>0</v>
      </c>
      <c r="J28" s="463">
        <f>'Lynx PLYWOOD'!U7+'Lynx GRP'!S7+'Lynx WOODEN HOLDS'!T7+'Lynx PE'!S7</f>
        <v>0</v>
      </c>
      <c r="K28" s="463">
        <f>'Lynx PLYWOOD'!V7+'Lynx GRP'!T7+'Lynx WOODEN HOLDS'!U7+'Lynx PE'!T7</f>
        <v>0</v>
      </c>
      <c r="L28" s="463">
        <f>'Lynx PLYWOOD'!W7+'Lynx GRP'!U7+'Lynx PU'!Q7+'Lynx WOODEN HOLDS'!V7+'Lynx PE'!U7</f>
        <v>0</v>
      </c>
      <c r="M28" s="463">
        <f>'Lynx PLYWOOD'!X7+'Lynx GRP'!V7+'Lynx WOODEN HOLDS'!W7+'Lynx PE'!V7</f>
        <v>0</v>
      </c>
      <c r="N28" s="463">
        <f>'Lynx PLYWOOD'!Y7+'Lynx GRP'!W7+'Lynx PU'!R7+'Lynx WOODEN HOLDS'!X7+'Lynx PE'!W7</f>
        <v>0</v>
      </c>
      <c r="O28" s="463">
        <f>'Lynx PLYWOOD'!Z7+'Lynx GRP'!X7+'Lynx PU'!S7+'Lynx WOODEN HOLDS'!Y7+'Lynx PE'!X7</f>
        <v>0</v>
      </c>
      <c r="P28" s="463">
        <f>'Lynx PLYWOOD'!AA7+'Lynx GRP'!Y7+'Lynx WOODEN HOLDS'!Z7+'Lynx PE'!Y7</f>
        <v>0</v>
      </c>
      <c r="Q28" s="431">
        <f>'Lynx PU'!T7+'Lynx PE'!Z7</f>
        <v>0</v>
      </c>
      <c r="R28" s="431">
        <f>'Lynx GRP'!Z7+'Lynx PE'!AA7</f>
        <v>0</v>
      </c>
      <c r="S28" s="431">
        <f>'Lynx GRP'!AA7+'Lynx PE'!AB7</f>
        <v>0</v>
      </c>
      <c r="T28" s="431">
        <f>'Lynx GRP'!AB7+'Lynx PE'!AC7</f>
        <v>0</v>
      </c>
      <c r="U28" s="431">
        <f>'Lynx GRP'!AC7+'Lynx PE'!AD7</f>
        <v>0</v>
      </c>
      <c r="V28" s="203"/>
      <c r="W28" s="203"/>
      <c r="X28" s="203"/>
      <c r="Y28" s="203"/>
      <c r="Z28" s="203"/>
      <c r="AA28" s="203"/>
    </row>
    <row r="29" spans="1:27" s="30" customFormat="1" ht="10.95" customHeight="1">
      <c r="B29" s="199"/>
    </row>
    <row r="30" spans="1:27" s="30" customFormat="1" ht="15.45" customHeight="1">
      <c r="B30" s="1002" t="s">
        <v>1468</v>
      </c>
      <c r="C30" s="238" t="s">
        <v>1469</v>
      </c>
      <c r="D30" s="33" t="s">
        <v>1470</v>
      </c>
      <c r="E30" s="30" t="s">
        <v>1668</v>
      </c>
    </row>
    <row r="31" spans="1:27" s="30" customFormat="1" ht="15.45" customHeight="1">
      <c r="B31" s="1002"/>
      <c r="C31" s="431">
        <f>SUM('Lynx PLYWOOD'!BM7+'Lynx GRP'!BW7+'Lynx PU'!BE7+'Lynx PE'!CD7)</f>
        <v>0</v>
      </c>
      <c r="D31" s="431">
        <f>SUM('Lynx PLYWOOD'!BN7+'Lynx GRP'!BX7+'Lynx PU'!BF7+'Lynx PE'!CE7)</f>
        <v>0</v>
      </c>
      <c r="E31" s="431">
        <f>'Lynx WOODEN HOLDS'!BM7</f>
        <v>0</v>
      </c>
    </row>
    <row r="32" spans="1:27" s="30" customFormat="1" ht="12" customHeight="1">
      <c r="B32" s="199"/>
    </row>
    <row r="33" spans="2:27" s="30" customFormat="1" ht="15.45" customHeight="1">
      <c r="B33" s="1005" t="s">
        <v>2028</v>
      </c>
      <c r="C33" s="238" t="s">
        <v>1483</v>
      </c>
      <c r="D33" s="33" t="s">
        <v>1472</v>
      </c>
      <c r="E33" s="33" t="s">
        <v>224</v>
      </c>
      <c r="F33" s="33" t="s">
        <v>223</v>
      </c>
      <c r="G33" s="33" t="s">
        <v>80</v>
      </c>
      <c r="H33" s="33" t="s">
        <v>165</v>
      </c>
      <c r="I33" s="33" t="s">
        <v>164</v>
      </c>
      <c r="J33" s="33" t="s">
        <v>1484</v>
      </c>
    </row>
    <row r="34" spans="2:27" s="30" customFormat="1" ht="15.45" customHeight="1">
      <c r="B34" s="1003"/>
      <c r="C34" s="431">
        <f>'Lynx WOODEN HOLDS'!BC7</f>
        <v>0</v>
      </c>
      <c r="D34" s="431">
        <f>'Lynx WOODEN HOLDS'!BD7</f>
        <v>0</v>
      </c>
      <c r="E34" s="431">
        <f>'Lynx WOODEN HOLDS'!BE7</f>
        <v>0</v>
      </c>
      <c r="F34" s="431">
        <f>'Lynx WOODEN HOLDS'!BF7</f>
        <v>0</v>
      </c>
      <c r="G34" s="431">
        <f>'Lynx WOODEN HOLDS'!BG7</f>
        <v>0</v>
      </c>
      <c r="H34" s="431">
        <f>'Lynx WOODEN HOLDS'!BH7</f>
        <v>0</v>
      </c>
      <c r="I34" s="431">
        <f>'Lynx WOODEN HOLDS'!BI7</f>
        <v>0</v>
      </c>
      <c r="J34" s="431">
        <f>'Lynx WOODEN HOLDS'!BJ7</f>
        <v>0</v>
      </c>
      <c r="K34" s="301"/>
    </row>
    <row r="35" spans="2:27" s="30" customFormat="1" ht="12" customHeight="1">
      <c r="B35" s="199"/>
    </row>
    <row r="36" spans="2:27" s="30" customFormat="1" ht="15.45" customHeight="1">
      <c r="B36" s="1003" t="s">
        <v>1497</v>
      </c>
      <c r="C36" s="238" t="s">
        <v>1483</v>
      </c>
      <c r="D36" s="33" t="s">
        <v>1472</v>
      </c>
      <c r="E36" s="33" t="s">
        <v>224</v>
      </c>
      <c r="F36" s="33" t="s">
        <v>223</v>
      </c>
      <c r="G36" s="33" t="s">
        <v>80</v>
      </c>
      <c r="H36" s="33" t="s">
        <v>165</v>
      </c>
      <c r="I36" s="33" t="s">
        <v>164</v>
      </c>
      <c r="J36" s="33" t="s">
        <v>1484</v>
      </c>
    </row>
    <row r="37" spans="2:27" s="30" customFormat="1" ht="15.45" customHeight="1">
      <c r="B37" s="1003"/>
      <c r="C37" s="431">
        <f>'Lynx PLYWOOD'!BD7</f>
        <v>0</v>
      </c>
      <c r="D37" s="431">
        <f>'Lynx PLYWOOD'!BE7</f>
        <v>0</v>
      </c>
      <c r="E37" s="431">
        <f>'Lynx PLYWOOD'!BF7</f>
        <v>0</v>
      </c>
      <c r="F37" s="431">
        <f>'Lynx PLYWOOD'!BG7</f>
        <v>0</v>
      </c>
      <c r="G37" s="431">
        <f>'Lynx PLYWOOD'!BH7</f>
        <v>0</v>
      </c>
      <c r="H37" s="431">
        <f>'Lynx PLYWOOD'!BI7</f>
        <v>0</v>
      </c>
      <c r="I37" s="431">
        <f>'Lynx PLYWOOD'!BJ7</f>
        <v>0</v>
      </c>
      <c r="J37" s="598">
        <f>'Lynx PLYWOOD'!BK7</f>
        <v>0</v>
      </c>
      <c r="K37" s="301"/>
    </row>
    <row r="38" spans="2:27" s="30" customFormat="1" ht="15.45" customHeight="1">
      <c r="B38" s="199"/>
    </row>
    <row r="39" spans="2:27" s="30" customFormat="1" ht="15.45" customHeight="1">
      <c r="B39" s="1001" t="s">
        <v>1485</v>
      </c>
      <c r="C39" s="238" t="s">
        <v>1483</v>
      </c>
      <c r="D39" s="33" t="s">
        <v>1472</v>
      </c>
      <c r="E39" s="33" t="s">
        <v>224</v>
      </c>
      <c r="F39" s="33" t="s">
        <v>223</v>
      </c>
      <c r="G39" s="33" t="s">
        <v>80</v>
      </c>
      <c r="H39" s="33" t="s">
        <v>165</v>
      </c>
      <c r="I39" s="33" t="s">
        <v>164</v>
      </c>
      <c r="J39" s="33" t="s">
        <v>1484</v>
      </c>
    </row>
    <row r="40" spans="2:27" s="30" customFormat="1" ht="15.45" customHeight="1">
      <c r="B40" s="1001"/>
      <c r="C40" s="431">
        <f>'Lynx GRP'!BN7</f>
        <v>0</v>
      </c>
      <c r="D40" s="431">
        <f>'Lynx GRP'!BO7</f>
        <v>0</v>
      </c>
      <c r="E40" s="431">
        <f>'Lynx GRP'!BP7</f>
        <v>0</v>
      </c>
      <c r="F40" s="431">
        <f>'Lynx GRP'!BQ7</f>
        <v>0</v>
      </c>
      <c r="G40" s="431">
        <f>'Lynx GRP'!BR7</f>
        <v>0</v>
      </c>
      <c r="H40" s="431">
        <f>'Lynx GRP'!BS7</f>
        <v>0</v>
      </c>
      <c r="I40" s="431">
        <f>'Lynx GRP'!BT7</f>
        <v>0</v>
      </c>
      <c r="J40" s="598">
        <f>'Lynx GRP'!BU7</f>
        <v>0</v>
      </c>
      <c r="K40" s="301"/>
    </row>
    <row r="41" spans="2:27" s="30" customFormat="1" ht="15.45" customHeight="1">
      <c r="B41" s="468"/>
    </row>
    <row r="42" spans="2:27" s="30" customFormat="1" ht="15.45" customHeight="1">
      <c r="B42" s="1006" t="s">
        <v>2242</v>
      </c>
      <c r="C42" s="238" t="s">
        <v>1483</v>
      </c>
      <c r="D42" s="33" t="s">
        <v>1472</v>
      </c>
      <c r="E42" s="33" t="s">
        <v>224</v>
      </c>
      <c r="F42" s="33" t="s">
        <v>223</v>
      </c>
      <c r="G42" s="33" t="s">
        <v>80</v>
      </c>
      <c r="H42" s="33" t="s">
        <v>165</v>
      </c>
      <c r="I42" s="33" t="s">
        <v>164</v>
      </c>
      <c r="J42" s="33" t="s">
        <v>1484</v>
      </c>
    </row>
    <row r="43" spans="2:27" s="30" customFormat="1" ht="15.45" customHeight="1">
      <c r="B43" s="1001"/>
      <c r="C43" s="431">
        <f>'Lynx PE'!BU7</f>
        <v>0</v>
      </c>
      <c r="D43" s="431">
        <f>'Lynx PE'!BV7</f>
        <v>0</v>
      </c>
      <c r="E43" s="431">
        <f>'Lynx PE'!BW7</f>
        <v>0</v>
      </c>
      <c r="F43" s="431">
        <f>'Lynx PE'!BX7</f>
        <v>0</v>
      </c>
      <c r="G43" s="431">
        <f>'Lynx PE'!BY7</f>
        <v>0</v>
      </c>
      <c r="H43" s="431">
        <f>'Lynx PE'!BZ7</f>
        <v>0</v>
      </c>
      <c r="I43" s="431">
        <f>'Lynx PE'!CA7</f>
        <v>0</v>
      </c>
      <c r="J43" s="431">
        <f>'Lynx PE'!CB7</f>
        <v>0</v>
      </c>
    </row>
    <row r="44" spans="2:27" s="30" customFormat="1" ht="15.45" customHeight="1">
      <c r="B44" s="468"/>
    </row>
    <row r="45" spans="2:27" s="30" customFormat="1" ht="15.45" customHeight="1">
      <c r="B45" s="1001" t="s">
        <v>1496</v>
      </c>
      <c r="C45" s="238" t="s">
        <v>1483</v>
      </c>
      <c r="D45" s="33" t="s">
        <v>1472</v>
      </c>
      <c r="E45" s="33" t="s">
        <v>224</v>
      </c>
      <c r="F45" s="33" t="s">
        <v>223</v>
      </c>
      <c r="G45" s="33" t="s">
        <v>80</v>
      </c>
      <c r="H45" s="33" t="s">
        <v>165</v>
      </c>
      <c r="I45" s="33" t="s">
        <v>164</v>
      </c>
      <c r="J45" s="33" t="s">
        <v>1484</v>
      </c>
    </row>
    <row r="46" spans="2:27" s="30" customFormat="1" ht="15.45" customHeight="1">
      <c r="B46" s="1001"/>
      <c r="C46" s="431">
        <f>'Lynx PU'!AV7</f>
        <v>0</v>
      </c>
      <c r="D46" s="431">
        <f>'Lynx PU'!AW7</f>
        <v>0</v>
      </c>
      <c r="E46" s="431">
        <f>'Lynx PU'!AX7</f>
        <v>0</v>
      </c>
      <c r="F46" s="431">
        <f>'Lynx PU'!AY7</f>
        <v>0</v>
      </c>
      <c r="G46" s="431">
        <f>'Lynx PU'!AZ7</f>
        <v>0</v>
      </c>
      <c r="H46" s="431">
        <f>'Lynx PU'!BA7</f>
        <v>0</v>
      </c>
      <c r="I46" s="431">
        <f>'Lynx PU'!BB7</f>
        <v>0</v>
      </c>
      <c r="J46" s="598">
        <f>'Lynx PU'!BC7</f>
        <v>0</v>
      </c>
      <c r="K46" s="301"/>
    </row>
    <row r="47" spans="2:27" s="30" customFormat="1" ht="15.45" customHeight="1"/>
    <row r="48" spans="2:27" customFormat="1" ht="15.45" customHeight="1">
      <c r="B48" s="1000" t="s">
        <v>1471</v>
      </c>
      <c r="C48" s="238" t="s">
        <v>167</v>
      </c>
      <c r="D48" s="33" t="s">
        <v>1486</v>
      </c>
      <c r="E48" s="33" t="s">
        <v>1487</v>
      </c>
      <c r="F48" s="33" t="s">
        <v>170</v>
      </c>
      <c r="G48" s="33" t="s">
        <v>190</v>
      </c>
      <c r="H48" s="33" t="s">
        <v>168</v>
      </c>
      <c r="I48" s="33" t="s">
        <v>1027</v>
      </c>
      <c r="J48" s="33" t="s">
        <v>1488</v>
      </c>
      <c r="K48" s="33" t="s">
        <v>1489</v>
      </c>
      <c r="L48" s="33" t="s">
        <v>1490</v>
      </c>
      <c r="M48" s="33" t="s">
        <v>1491</v>
      </c>
      <c r="N48" s="33" t="s">
        <v>1492</v>
      </c>
      <c r="O48" s="464" t="s">
        <v>1030</v>
      </c>
      <c r="P48" s="465" t="s">
        <v>1493</v>
      </c>
      <c r="Q48" s="465" t="s">
        <v>1028</v>
      </c>
      <c r="R48" s="465" t="s">
        <v>1032</v>
      </c>
      <c r="S48" s="465" t="s">
        <v>1031</v>
      </c>
      <c r="T48" s="465" t="s">
        <v>1029</v>
      </c>
      <c r="U48" s="465" t="s">
        <v>169</v>
      </c>
      <c r="V48" s="465" t="s">
        <v>2030</v>
      </c>
      <c r="W48" s="33" t="s">
        <v>1484</v>
      </c>
      <c r="X48" s="30"/>
      <c r="Y48" s="30"/>
      <c r="Z48" s="30"/>
      <c r="AA48" s="30"/>
    </row>
    <row r="49" spans="1:27" customFormat="1" ht="15.45" customHeight="1">
      <c r="B49" s="1000"/>
      <c r="C49" s="431">
        <f>SUM('Lynx WOODEN HOLDS'!BO7+'Lynx PLYWOOD'!BP7+'Lynx GRP'!BZ7+'Lynx PU'!BH7+'Lynx PE'!CG7)</f>
        <v>0</v>
      </c>
      <c r="D49" s="431">
        <f>SUM('Lynx WOODEN HOLDS'!BP7+'Lynx PLYWOOD'!BQ7+'Lynx GRP'!CA7+'Lynx PU'!BI7+'Lynx PE'!CH7)</f>
        <v>0</v>
      </c>
      <c r="E49" s="431">
        <f>SUM('Lynx WOODEN HOLDS'!BQ7+'Lynx PLYWOOD'!BR7+'Lynx GRP'!CB7+'Lynx PU'!BJ7+'Lynx PE'!CI7)</f>
        <v>0</v>
      </c>
      <c r="F49" s="431">
        <f>SUM('Lynx WOODEN HOLDS'!BR7+'Lynx PLYWOOD'!BS7+'Lynx GRP'!CC7+'Lynx PU'!BK7+'Lynx PE'!CJ7)</f>
        <v>0</v>
      </c>
      <c r="G49" s="431">
        <f>SUM('Lynx WOODEN HOLDS'!BS7+'Lynx PLYWOOD'!BT7+'Lynx GRP'!CD7+'Lynx PU'!BL7)</f>
        <v>0</v>
      </c>
      <c r="H49" s="431">
        <f>SUM('Lynx WOODEN HOLDS'!BT7+'Lynx PLYWOOD'!BU7+'Lynx GRP'!CE7+'Lynx PU'!BM7+'Lynx PE'!CK7)</f>
        <v>0</v>
      </c>
      <c r="I49" s="431">
        <f>SUM('Lynx WOODEN HOLDS'!BU7+'Lynx PLYWOOD'!BV7+'Lynx GRP'!CF7+'Lynx PU'!BN7+'Lynx PE'!CL7)</f>
        <v>0</v>
      </c>
      <c r="J49" s="431">
        <f>SUM('Lynx WOODEN HOLDS'!BV7+'Lynx PLYWOOD'!BW7+'Lynx GRP'!CG7+'Lynx PU'!BO7+'Lynx PE'!CM7)</f>
        <v>0</v>
      </c>
      <c r="K49" s="431">
        <f>SUM('Lynx WOODEN HOLDS'!BW7+'Lynx PLYWOOD'!BX7+'Lynx GRP'!CH7+'Lynx PU'!BP7+'Lynx PE'!CN7)</f>
        <v>0</v>
      </c>
      <c r="L49" s="431">
        <f>SUM('Lynx WOODEN HOLDS'!BX7+'Lynx PLYWOOD'!BY7+'Lynx GRP'!CI7+'Lynx PU'!BQ7+'Lynx PE'!CO7)</f>
        <v>0</v>
      </c>
      <c r="M49" s="431">
        <f>SUM('Lynx WOODEN HOLDS'!BY7+'Lynx PLYWOOD'!BZ7+'Lynx GRP'!CJ7+'Lynx PU'!BR7+'Lynx PE'!CP7)</f>
        <v>0</v>
      </c>
      <c r="N49" s="431">
        <f>SUM('Lynx WOODEN HOLDS'!BZ7+'Lynx PLYWOOD'!CA7+'Lynx PU'!BS7)</f>
        <v>0</v>
      </c>
      <c r="O49" s="431">
        <f>SUM('Lynx WOODEN HOLDS'!CA7+'Lynx PLYWOOD'!CB7+'Lynx PU'!BT7)</f>
        <v>0</v>
      </c>
      <c r="P49" s="431">
        <f>SUM('Lynx WOODEN HOLDS'!CB7+'Lynx PLYWOOD'!CC7+'Lynx GRP'!CK7+'Lynx PU'!BU7)</f>
        <v>0</v>
      </c>
      <c r="Q49" s="431">
        <f>SUM('Lynx WOODEN HOLDS'!CC7+'Lynx PLYWOOD'!CD7+'Lynx PU'!BV7)</f>
        <v>0</v>
      </c>
      <c r="R49" s="431">
        <f>SUM('Lynx WOODEN HOLDS'!CD7+'Lynx PLYWOOD'!CE7+'Lynx GRP'!CL7+'Lynx PU'!BW7)</f>
        <v>0</v>
      </c>
      <c r="S49" s="431">
        <f>SUM('Lynx WOODEN HOLDS'!CE7+'Lynx PLYWOOD'!CF7+'Lynx GRP'!CM7+'Lynx PU'!BX7)</f>
        <v>0</v>
      </c>
      <c r="T49" s="431">
        <f>SUM('Lynx WOODEN HOLDS'!CF7+'Lynx PLYWOOD'!CG7+'Lynx PU'!BY7)</f>
        <v>0</v>
      </c>
      <c r="U49" s="431">
        <f>SUM('Lynx WOODEN HOLDS'!CG7+'Lynx PLYWOOD'!CH7+'Lynx GRP'!CN7+'Lynx PU'!BZ7+'Lynx PE'!CQ7)</f>
        <v>0</v>
      </c>
      <c r="V49" s="431">
        <f>SUM('Lynx WOODEN HOLDS'!CH7+'Lynx PLYWOOD'!CI7+'Lynx PU'!CA7)</f>
        <v>0</v>
      </c>
      <c r="W49" s="431">
        <f>SUM('Lynx WOODEN HOLDS'!CI7+'Lynx PLYWOOD'!CJ7+'Lynx GRP'!CO7+'Lynx PU'!CB7+'Lynx PE'!CR7)</f>
        <v>0</v>
      </c>
      <c r="X49" s="301"/>
      <c r="Y49" s="30"/>
      <c r="Z49" s="30"/>
      <c r="AA49" s="30"/>
    </row>
    <row r="50" spans="1:27" customFormat="1" ht="15.45" customHeight="1">
      <c r="B50" s="19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</row>
    <row r="51" spans="1:27" customFormat="1" ht="15.45" customHeight="1">
      <c r="B51" s="1002" t="s">
        <v>1494</v>
      </c>
      <c r="C51" s="466" t="s">
        <v>260</v>
      </c>
      <c r="D51" s="467" t="s">
        <v>261</v>
      </c>
      <c r="E51" s="467" t="s">
        <v>264</v>
      </c>
      <c r="F51" s="379"/>
      <c r="G51" s="379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</row>
    <row r="52" spans="1:27" customFormat="1" ht="15.45" customHeight="1">
      <c r="B52" s="1004"/>
      <c r="C52" s="431">
        <f>SUM('Lynx PLYWOOD'!AZ7+'Lynx GRP'!BH8+'Lynx PU'!AO7+'Lynx WOODEN HOLDS'!AY7+'Lynx PE'!BI8)</f>
        <v>0</v>
      </c>
      <c r="D52" s="431">
        <f>SUM('Lynx PLYWOOD'!BA7+'Lynx GRP'!BJ8+'Lynx PU'!AP7+'Lynx WOODEN HOLDS'!AZ7+'Lynx PE'!BK8)</f>
        <v>0</v>
      </c>
      <c r="E52" s="598">
        <f>'Lynx PU'!AQ7</f>
        <v>0</v>
      </c>
      <c r="F52" s="301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</row>
    <row r="53" spans="1:27" customFormat="1" ht="15.45" customHeight="1">
      <c r="B53" s="37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</row>
    <row r="54" spans="1:27" customFormat="1" ht="15.45" customHeight="1">
      <c r="B54" s="1000" t="s">
        <v>1495</v>
      </c>
      <c r="C54" s="466" t="s">
        <v>262</v>
      </c>
      <c r="D54" s="467" t="s">
        <v>263</v>
      </c>
      <c r="E54" s="467" t="s">
        <v>260</v>
      </c>
      <c r="F54" s="467" t="s">
        <v>261</v>
      </c>
      <c r="G54" s="379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</row>
    <row r="55" spans="1:27" customFormat="1" ht="15.45" customHeight="1">
      <c r="B55" s="1000"/>
      <c r="C55" s="431">
        <f>'Lynx PU'!AR7</f>
        <v>0</v>
      </c>
      <c r="D55" s="431">
        <f>'Lynx PU'!AS7+'Lynx PE'!BN7+'Lynx PE'!BO8</f>
        <v>0</v>
      </c>
      <c r="E55" s="598">
        <f>'Lynx PU'!AT7+'Lynx PE'!BQ8</f>
        <v>0</v>
      </c>
      <c r="F55" s="431">
        <f>'Lynx PU'!AU7+'Lynx PE'!BR7+'Lynx PE'!BS8</f>
        <v>0</v>
      </c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</row>
    <row r="56" spans="1:27" ht="18" customHeight="1">
      <c r="A56"/>
      <c r="B56"/>
      <c r="C56"/>
      <c r="D56"/>
      <c r="E56"/>
    </row>
    <row r="57" spans="1:27">
      <c r="A57"/>
      <c r="B57"/>
      <c r="C57"/>
      <c r="D57"/>
      <c r="E57"/>
    </row>
    <row r="58" spans="1:27">
      <c r="A58"/>
      <c r="B58" t="s">
        <v>1465</v>
      </c>
      <c r="C58"/>
      <c r="D58"/>
      <c r="E58"/>
    </row>
    <row r="59" spans="1:27">
      <c r="A59"/>
      <c r="B59" t="s">
        <v>44</v>
      </c>
      <c r="C59"/>
      <c r="D59"/>
      <c r="E59"/>
    </row>
    <row r="60" spans="1:27">
      <c r="A60"/>
      <c r="B60" t="s">
        <v>45</v>
      </c>
      <c r="C60"/>
      <c r="D60"/>
      <c r="E60"/>
    </row>
    <row r="61" spans="1:27">
      <c r="A61"/>
      <c r="B61" t="s">
        <v>46</v>
      </c>
      <c r="C61"/>
      <c r="D61"/>
      <c r="E61"/>
    </row>
    <row r="62" spans="1:27">
      <c r="A62"/>
      <c r="B62" t="s">
        <v>47</v>
      </c>
      <c r="C62"/>
      <c r="D62"/>
      <c r="E62"/>
    </row>
    <row r="63" spans="1:27">
      <c r="A63"/>
      <c r="B63" t="s">
        <v>48</v>
      </c>
      <c r="C63"/>
      <c r="D63"/>
      <c r="E63"/>
    </row>
    <row r="64" spans="1:27">
      <c r="A64"/>
      <c r="B64"/>
      <c r="C64"/>
      <c r="D64"/>
      <c r="E64"/>
    </row>
    <row r="65" spans="1:5">
      <c r="A65"/>
      <c r="B65" t="s">
        <v>49</v>
      </c>
      <c r="C65"/>
      <c r="D65"/>
      <c r="E65"/>
    </row>
    <row r="66" spans="1:5">
      <c r="A66"/>
      <c r="B66" t="s">
        <v>50</v>
      </c>
      <c r="C66"/>
      <c r="D66"/>
      <c r="E66"/>
    </row>
    <row r="67" spans="1:5">
      <c r="A67"/>
      <c r="B67"/>
      <c r="C67"/>
      <c r="D67"/>
      <c r="E67"/>
    </row>
    <row r="68" spans="1:5">
      <c r="A68"/>
      <c r="B68"/>
      <c r="C68"/>
      <c r="D68"/>
      <c r="E68"/>
    </row>
  </sheetData>
  <sheetProtection algorithmName="SHA-512" hashValue="R7Nocs0xKHKDz4XCLbrfZ5HAMJ0WiE5qFISCmZ8jtoSSSMMthlDR7jKJ84VCLD6mfeUrsD0HbP0NkuixkUK8iA==" saltValue="g0qHHcP2mMPE/PRWQJzlfg==" spinCount="100000" sheet="1" objects="1" scenarios="1"/>
  <mergeCells count="21">
    <mergeCell ref="G15:H15"/>
    <mergeCell ref="G17:H17"/>
    <mergeCell ref="G18:H18"/>
    <mergeCell ref="E6:H6"/>
    <mergeCell ref="E8:H11"/>
    <mergeCell ref="G16:H16"/>
    <mergeCell ref="G20:H20"/>
    <mergeCell ref="G22:H22"/>
    <mergeCell ref="G23:H23"/>
    <mergeCell ref="G24:H24"/>
    <mergeCell ref="B27:B28"/>
    <mergeCell ref="G21:H21"/>
    <mergeCell ref="B54:B55"/>
    <mergeCell ref="B45:B46"/>
    <mergeCell ref="B30:B31"/>
    <mergeCell ref="B36:B37"/>
    <mergeCell ref="B39:B40"/>
    <mergeCell ref="B48:B49"/>
    <mergeCell ref="B51:B52"/>
    <mergeCell ref="B33:B34"/>
    <mergeCell ref="B42:B43"/>
  </mergeCells>
  <phoneticPr fontId="12" type="noConversion"/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BE0D9-3D2B-4A65-8EC4-A7E4DC0E7FA0}">
  <sheetPr codeName="Sheet1">
    <tabColor theme="0" tint="-4.9989318521683403E-2"/>
    <pageSetUpPr fitToPage="1"/>
  </sheetPr>
  <dimension ref="B1:CK34"/>
  <sheetViews>
    <sheetView showGridLines="0" showRowColHeaders="0" tabSelected="1" zoomScale="50" zoomScaleNormal="50" zoomScalePageLayoutView="75" workbookViewId="0">
      <pane ySplit="8" topLeftCell="A9" activePane="bottomLeft" state="frozen"/>
      <selection activeCell="L11" sqref="L11"/>
      <selection pane="bottomLeft" activeCell="M11" sqref="M11"/>
    </sheetView>
  </sheetViews>
  <sheetFormatPr baseColWidth="10" defaultColWidth="11" defaultRowHeight="18"/>
  <cols>
    <col min="1" max="1" width="4.796875" customWidth="1"/>
    <col min="2" max="2" width="3.5" style="193" customWidth="1"/>
    <col min="3" max="3" width="22" customWidth="1"/>
    <col min="4" max="4" width="17.19921875" style="192" bestFit="1" customWidth="1"/>
    <col min="5" max="5" width="8.19921875" style="113" customWidth="1"/>
    <col min="6" max="6" width="13" style="270" customWidth="1"/>
    <col min="7" max="7" width="22.69921875" style="113" customWidth="1"/>
    <col min="8" max="8" width="9.796875" style="113" customWidth="1"/>
    <col min="9" max="9" width="9" style="113" customWidth="1"/>
    <col min="10" max="10" width="10.19921875" style="113" customWidth="1"/>
    <col min="11" max="11" width="11.796875" style="113" bestFit="1" customWidth="1"/>
    <col min="12" max="12" width="18" style="155" customWidth="1"/>
    <col min="13" max="26" width="14.296875" style="30" customWidth="1"/>
    <col min="27" max="27" width="20.69921875" style="26" customWidth="1"/>
    <col min="28" max="28" width="8.796875" style="194" customWidth="1"/>
    <col min="29" max="29" width="10.19921875" customWidth="1"/>
    <col min="30" max="32" width="11" hidden="1" customWidth="1"/>
    <col min="33" max="33" width="11.296875" hidden="1" customWidth="1"/>
    <col min="34" max="34" width="9" style="480" hidden="1" customWidth="1"/>
    <col min="35" max="35" width="9" style="440" hidden="1" customWidth="1"/>
    <col min="36" max="36" width="5.796875" style="118" hidden="1" customWidth="1"/>
    <col min="37" max="37" width="5.796875" style="115" hidden="1" customWidth="1"/>
    <col min="38" max="38" width="5.796875" style="119" hidden="1" customWidth="1"/>
    <col min="39" max="39" width="5.796875" style="120" hidden="1" customWidth="1"/>
    <col min="40" max="40" width="5.796875" style="499" hidden="1" customWidth="1"/>
    <col min="41" max="42" width="5.796875" style="504" hidden="1" customWidth="1"/>
    <col min="43" max="43" width="5.796875" style="522" hidden="1" customWidth="1"/>
    <col min="44" max="44" width="5.796875" style="527" hidden="1" customWidth="1"/>
    <col min="45" max="45" width="5.796875" style="517" hidden="1" customWidth="1"/>
    <col min="46" max="46" width="5.796875" style="121" hidden="1" customWidth="1"/>
    <col min="47" max="47" width="5.796875" style="122" hidden="1" customWidth="1"/>
    <col min="48" max="48" width="5.796875" style="123" hidden="1" customWidth="1"/>
    <col min="49" max="49" width="5.796875" style="512" hidden="1" customWidth="1"/>
    <col min="50" max="50" width="11.796875" style="181" hidden="1" customWidth="1"/>
    <col min="51" max="51" width="10" style="172" hidden="1" customWidth="1"/>
    <col min="52" max="52" width="10.5" style="181" hidden="1" customWidth="1"/>
    <col min="53" max="53" width="8.296875" style="172" hidden="1" customWidth="1"/>
    <col min="54" max="82" width="11" hidden="1" customWidth="1"/>
    <col min="83" max="83" width="12.5" hidden="1" customWidth="1"/>
    <col min="84" max="89" width="11" hidden="1" customWidth="1"/>
    <col min="90" max="91" width="0" hidden="1" customWidth="1"/>
  </cols>
  <sheetData>
    <row r="1" spans="2:88" ht="36" customHeight="1">
      <c r="C1" s="1019" t="s">
        <v>1502</v>
      </c>
      <c r="I1" s="640"/>
      <c r="J1" s="640"/>
      <c r="K1" s="410" t="s">
        <v>197</v>
      </c>
      <c r="L1" s="1020">
        <f>SUM(AA11:AA33)</f>
        <v>0</v>
      </c>
      <c r="M1" s="1020"/>
      <c r="N1" s="641" t="s">
        <v>6</v>
      </c>
      <c r="P1" s="387"/>
      <c r="Q1" s="387"/>
      <c r="R1" s="387"/>
      <c r="S1" s="387"/>
      <c r="T1"/>
      <c r="U1"/>
      <c r="V1"/>
      <c r="W1"/>
      <c r="X1"/>
      <c r="Y1"/>
      <c r="Z1"/>
    </row>
    <row r="2" spans="2:88" ht="29.55" customHeight="1">
      <c r="C2" s="1019"/>
      <c r="E2" s="114"/>
      <c r="K2" s="281" t="s">
        <v>198</v>
      </c>
      <c r="L2" s="1021">
        <f>SUM(M11:Z33)</f>
        <v>0</v>
      </c>
      <c r="M2" s="1021"/>
      <c r="N2" s="229"/>
      <c r="P2" s="387"/>
      <c r="Q2" s="387"/>
      <c r="R2" s="387"/>
      <c r="S2" s="387"/>
      <c r="T2"/>
      <c r="U2"/>
      <c r="V2"/>
      <c r="W2"/>
      <c r="X2"/>
      <c r="Y2"/>
      <c r="Z2"/>
      <c r="AA2" s="1023" t="s">
        <v>2245</v>
      </c>
      <c r="AB2" s="1023"/>
      <c r="AC2" s="684">
        <f>AF7</f>
        <v>0</v>
      </c>
    </row>
    <row r="3" spans="2:88" ht="24.45" customHeight="1">
      <c r="C3" s="1019"/>
      <c r="E3" s="114"/>
      <c r="K3" s="281" t="s">
        <v>9</v>
      </c>
      <c r="L3" s="1022">
        <f>SUM(AI11:AI33)</f>
        <v>0</v>
      </c>
      <c r="M3" s="1022"/>
      <c r="N3" s="229" t="s">
        <v>4</v>
      </c>
      <c r="P3" s="387"/>
      <c r="Q3" s="387"/>
      <c r="R3" s="387"/>
      <c r="S3" s="387"/>
      <c r="T3"/>
      <c r="U3"/>
      <c r="V3"/>
      <c r="W3"/>
      <c r="X3"/>
      <c r="Y3"/>
      <c r="Z3"/>
      <c r="CJ3" s="1015" t="s">
        <v>146</v>
      </c>
    </row>
    <row r="4" spans="2:88" ht="13.2" customHeight="1">
      <c r="C4" s="1019"/>
      <c r="E4" s="114"/>
      <c r="K4" s="77"/>
      <c r="L4" s="281"/>
      <c r="M4" s="228"/>
      <c r="N4" s="229"/>
      <c r="P4"/>
      <c r="Q4"/>
      <c r="R4"/>
      <c r="S4"/>
      <c r="T4"/>
      <c r="U4"/>
      <c r="V4"/>
      <c r="W4"/>
      <c r="X4"/>
      <c r="Y4"/>
      <c r="Z4"/>
      <c r="CJ4" s="1016"/>
    </row>
    <row r="5" spans="2:88" ht="24" customHeight="1">
      <c r="C5" s="1019"/>
      <c r="E5" s="114"/>
      <c r="G5" s="157"/>
      <c r="K5" s="192"/>
      <c r="L5" s="282"/>
      <c r="M5" s="126"/>
      <c r="N5" s="126"/>
      <c r="O5" s="126"/>
      <c r="P5" s="192"/>
      <c r="Q5" s="192"/>
      <c r="R5" s="192"/>
      <c r="S5" s="627"/>
      <c r="T5" s="192"/>
      <c r="U5" s="259"/>
      <c r="V5" s="192"/>
      <c r="W5" s="192"/>
      <c r="X5" s="192"/>
      <c r="Y5" s="126"/>
      <c r="Z5" s="259"/>
      <c r="AA5" s="232" t="s">
        <v>257</v>
      </c>
      <c r="CJ5" s="1017"/>
    </row>
    <row r="6" spans="2:88" hidden="1">
      <c r="E6" s="114"/>
      <c r="K6" s="192"/>
      <c r="L6" s="283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232"/>
    </row>
    <row r="7" spans="2:88" ht="25.8">
      <c r="B7" s="195"/>
      <c r="D7" s="126"/>
      <c r="E7" s="117"/>
      <c r="F7" s="288"/>
      <c r="K7" s="192"/>
      <c r="L7" s="230" t="s">
        <v>256</v>
      </c>
      <c r="M7" s="234">
        <f t="shared" ref="M7:Z7" si="0">SUM(AJ11:AJ33)</f>
        <v>0</v>
      </c>
      <c r="N7" s="186">
        <f t="shared" si="0"/>
        <v>0</v>
      </c>
      <c r="O7" s="186">
        <f t="shared" si="0"/>
        <v>0</v>
      </c>
      <c r="P7" s="186">
        <f t="shared" si="0"/>
        <v>0</v>
      </c>
      <c r="Q7" s="186">
        <f t="shared" si="0"/>
        <v>0</v>
      </c>
      <c r="R7" s="186">
        <f t="shared" si="0"/>
        <v>0</v>
      </c>
      <c r="S7" s="186">
        <f t="shared" si="0"/>
        <v>0</v>
      </c>
      <c r="T7" s="186">
        <f t="shared" si="0"/>
        <v>0</v>
      </c>
      <c r="U7" s="186">
        <f t="shared" si="0"/>
        <v>0</v>
      </c>
      <c r="V7" s="186">
        <f t="shared" si="0"/>
        <v>0</v>
      </c>
      <c r="W7" s="186">
        <f t="shared" si="0"/>
        <v>0</v>
      </c>
      <c r="X7" s="186">
        <f t="shared" si="0"/>
        <v>0</v>
      </c>
      <c r="Y7" s="186">
        <f t="shared" si="0"/>
        <v>0</v>
      </c>
      <c r="Z7" s="186">
        <f t="shared" si="0"/>
        <v>0</v>
      </c>
      <c r="AA7" s="276">
        <f>SUM(M7:Z7)</f>
        <v>0</v>
      </c>
      <c r="AB7" s="196"/>
      <c r="AC7" s="197"/>
      <c r="AE7" s="258" t="s">
        <v>144</v>
      </c>
      <c r="AF7" s="198">
        <f>SUM(AF11:AF33)</f>
        <v>0</v>
      </c>
      <c r="AH7" s="481"/>
      <c r="AI7" s="441"/>
      <c r="AJ7" s="148"/>
      <c r="AK7" s="127"/>
      <c r="AL7" s="149"/>
      <c r="AM7" s="150"/>
      <c r="AN7" s="500"/>
      <c r="AO7" s="505"/>
      <c r="AP7" s="505"/>
      <c r="AQ7" s="523"/>
      <c r="AR7" s="528"/>
      <c r="AS7" s="518"/>
      <c r="AT7" s="151"/>
      <c r="AU7" s="152"/>
      <c r="AV7" s="153"/>
      <c r="AW7" s="513"/>
      <c r="AX7" s="179"/>
      <c r="AY7" s="548">
        <f>SUM(SUMPRODUCT($AY$11:$AY$258,N11:N258)+SUMPRODUCT($AY$11:$AY$258,O11:O258)+SUMPRODUCT($AY$11:$AY$258,P11:P258)+SUMPRODUCT($AY$11:$AY$258,Q11:Q258)+SUMPRODUCT($AY$11:$AY$258,T11:T258)+SUMPRODUCT($AY$11:$AY$258,U11:U258)+SUMPRODUCT($AY$11:$AY$258,R11:R258)+SUMPRODUCT($AY$11:$AY$258,V11:V258)+SUMPRODUCT($AY$11:$AY$258,W11:W258)+SUMPRODUCT($AY$11:$AY$258,X11:X258)+SUMPRODUCT($AY$11:$AY$258,Y11:Y258)+SUMPRODUCT($AY$11:$AY$258,Z11:Z258)+SUMPRODUCT($AY$11:$AY$258,M11:M258)+SUMPRODUCT($AY$11:$AY$258,S11:S258))</f>
        <v>0</v>
      </c>
      <c r="AZ7" s="548">
        <f>SUM(SUMPRODUCT($AZ$11:$AZ$258,O11:O258)+SUMPRODUCT($AZ$11:$AZ$258,P11:P258)+SUMPRODUCT($AZ$11:$AZ$258,Q11:Q258)+SUMPRODUCT($AZ$11:$AZ$258,R11:R258)+SUMPRODUCT($AZ$11:$AZ$258,U11:U258)+SUMPRODUCT($AZ$11:$AZ$258,V11:V258)+SUMPRODUCT($AZ$11:$AZ$258,S11:S258)+SUMPRODUCT($AZ$11:$AZ$258,W11:W258)+SUMPRODUCT($AZ$11:$AZ$258,X11:X258)+SUMPRODUCT($AZ$11:$AZ$258,Y11:Y258)+SUMPRODUCT($AZ$11:$AZ$258,Z11:Z258)+SUMPRODUCT($AZ$11:$AZ$258,M11:M258)+SUMPRODUCT($AZ$11:$AZ$258,N11:N258)+SUMPRODUCT($AZ$11:$AZ$258,T11:T258))</f>
        <v>0</v>
      </c>
      <c r="BA7" s="173"/>
      <c r="BC7" s="30">
        <f t="shared" ref="BC7:BJ7" si="1">SUM(BC11:BC159)</f>
        <v>0</v>
      </c>
      <c r="BD7" s="30">
        <f t="shared" si="1"/>
        <v>0</v>
      </c>
      <c r="BE7" s="30">
        <f t="shared" si="1"/>
        <v>0</v>
      </c>
      <c r="BF7" s="30">
        <f t="shared" si="1"/>
        <v>0</v>
      </c>
      <c r="BG7" s="30">
        <f t="shared" si="1"/>
        <v>0</v>
      </c>
      <c r="BH7" s="30">
        <f t="shared" si="1"/>
        <v>0</v>
      </c>
      <c r="BI7" s="30">
        <f t="shared" si="1"/>
        <v>0</v>
      </c>
      <c r="BJ7" s="30">
        <f t="shared" si="1"/>
        <v>0</v>
      </c>
      <c r="BK7" s="30"/>
      <c r="BL7" s="30">
        <f>SUM(BL11:BL159)</f>
        <v>0</v>
      </c>
      <c r="BM7" s="30">
        <f>SUM(BM11:BM159)</f>
        <v>0</v>
      </c>
      <c r="BN7" s="30"/>
      <c r="BO7" s="30">
        <f t="shared" ref="BO7:CI7" si="2">SUM(BO11:BO159)</f>
        <v>0</v>
      </c>
      <c r="BP7" s="30">
        <f t="shared" si="2"/>
        <v>0</v>
      </c>
      <c r="BQ7" s="30">
        <f t="shared" si="2"/>
        <v>0</v>
      </c>
      <c r="BR7" s="30">
        <f t="shared" si="2"/>
        <v>0</v>
      </c>
      <c r="BS7" s="30">
        <f t="shared" si="2"/>
        <v>0</v>
      </c>
      <c r="BT7" s="30">
        <f t="shared" si="2"/>
        <v>0</v>
      </c>
      <c r="BU7" s="30">
        <f t="shared" si="2"/>
        <v>0</v>
      </c>
      <c r="BV7" s="30">
        <f t="shared" si="2"/>
        <v>0</v>
      </c>
      <c r="BW7" s="30">
        <f t="shared" si="2"/>
        <v>0</v>
      </c>
      <c r="BX7" s="30">
        <f t="shared" si="2"/>
        <v>0</v>
      </c>
      <c r="BY7" s="30">
        <f t="shared" si="2"/>
        <v>0</v>
      </c>
      <c r="BZ7" s="30">
        <f t="shared" si="2"/>
        <v>0</v>
      </c>
      <c r="CA7" s="30">
        <f t="shared" si="2"/>
        <v>0</v>
      </c>
      <c r="CB7" s="30">
        <f t="shared" si="2"/>
        <v>0</v>
      </c>
      <c r="CC7" s="30">
        <f t="shared" si="2"/>
        <v>0</v>
      </c>
      <c r="CD7" s="30">
        <f t="shared" si="2"/>
        <v>0</v>
      </c>
      <c r="CE7" s="30">
        <f t="shared" si="2"/>
        <v>0</v>
      </c>
      <c r="CF7" s="30">
        <f t="shared" si="2"/>
        <v>0</v>
      </c>
      <c r="CG7" s="30">
        <f t="shared" si="2"/>
        <v>0</v>
      </c>
      <c r="CH7" s="30">
        <f t="shared" si="2"/>
        <v>0</v>
      </c>
      <c r="CI7" s="30">
        <f t="shared" si="2"/>
        <v>0</v>
      </c>
    </row>
    <row r="8" spans="2:88" s="30" customFormat="1" ht="76.8" customHeight="1">
      <c r="B8" s="471" t="s">
        <v>7</v>
      </c>
      <c r="C8" s="199"/>
      <c r="D8" s="400" t="s">
        <v>232</v>
      </c>
      <c r="E8" s="601" t="s">
        <v>1482</v>
      </c>
      <c r="F8" s="404" t="s">
        <v>230</v>
      </c>
      <c r="G8" s="405" t="s">
        <v>229</v>
      </c>
      <c r="H8" s="405" t="s">
        <v>231</v>
      </c>
      <c r="I8" s="405" t="s">
        <v>228</v>
      </c>
      <c r="J8" s="405" t="s">
        <v>227</v>
      </c>
      <c r="K8" s="405" t="s">
        <v>225</v>
      </c>
      <c r="L8" s="406" t="s">
        <v>226</v>
      </c>
      <c r="M8" s="200" t="s">
        <v>1456</v>
      </c>
      <c r="N8" s="139" t="s">
        <v>31</v>
      </c>
      <c r="O8" s="543" t="s">
        <v>1457</v>
      </c>
      <c r="P8" s="392" t="s">
        <v>1458</v>
      </c>
      <c r="Q8" s="393" t="s">
        <v>1459</v>
      </c>
      <c r="R8" s="394" t="s">
        <v>1604</v>
      </c>
      <c r="S8" s="626" t="s">
        <v>1600</v>
      </c>
      <c r="T8" s="544" t="s">
        <v>1605</v>
      </c>
      <c r="U8" s="545" t="s">
        <v>1460</v>
      </c>
      <c r="V8" s="395" t="s">
        <v>1461</v>
      </c>
      <c r="W8" s="546" t="s">
        <v>1462</v>
      </c>
      <c r="X8" s="396" t="s">
        <v>1463</v>
      </c>
      <c r="Y8" s="397" t="s">
        <v>1454</v>
      </c>
      <c r="Z8" s="237" t="s">
        <v>1464</v>
      </c>
      <c r="AA8" s="268" t="s">
        <v>9</v>
      </c>
      <c r="AB8" s="432" t="s">
        <v>10</v>
      </c>
      <c r="AC8" s="433" t="s">
        <v>7</v>
      </c>
      <c r="AE8" s="202" t="s">
        <v>145</v>
      </c>
      <c r="AF8" s="202" t="s">
        <v>146</v>
      </c>
      <c r="AH8" s="482" t="s">
        <v>4</v>
      </c>
      <c r="AI8" s="488" t="s">
        <v>5</v>
      </c>
      <c r="AJ8" s="497" t="s">
        <v>1</v>
      </c>
      <c r="AK8" s="470" t="s">
        <v>2</v>
      </c>
      <c r="AL8" s="496" t="s">
        <v>8</v>
      </c>
      <c r="AM8" s="498" t="s">
        <v>27</v>
      </c>
      <c r="AN8" s="501" t="s">
        <v>3</v>
      </c>
      <c r="AO8" s="506" t="s">
        <v>11</v>
      </c>
      <c r="AP8" s="506" t="s">
        <v>1504</v>
      </c>
      <c r="AQ8" s="524" t="s">
        <v>15</v>
      </c>
      <c r="AR8" s="529" t="s">
        <v>147</v>
      </c>
      <c r="AS8" s="519" t="s">
        <v>12</v>
      </c>
      <c r="AT8" s="509" t="s">
        <v>32</v>
      </c>
      <c r="AU8" s="510" t="s">
        <v>14</v>
      </c>
      <c r="AV8" s="407" t="s">
        <v>108</v>
      </c>
      <c r="AW8" s="514" t="s">
        <v>109</v>
      </c>
      <c r="AX8" s="403" t="s">
        <v>148</v>
      </c>
      <c r="AY8" s="402" t="s">
        <v>191</v>
      </c>
      <c r="AZ8" s="403" t="s">
        <v>192</v>
      </c>
      <c r="BA8" s="402" t="s">
        <v>193</v>
      </c>
      <c r="BC8" s="599" t="s">
        <v>1483</v>
      </c>
      <c r="BD8" s="599" t="s">
        <v>1472</v>
      </c>
      <c r="BE8" s="599" t="s">
        <v>224</v>
      </c>
      <c r="BF8" s="599" t="s">
        <v>223</v>
      </c>
      <c r="BG8" s="599" t="s">
        <v>80</v>
      </c>
      <c r="BH8" s="599" t="s">
        <v>165</v>
      </c>
      <c r="BI8" s="599" t="s">
        <v>164</v>
      </c>
      <c r="BJ8" s="599" t="s">
        <v>1484</v>
      </c>
      <c r="BK8" s="73"/>
      <c r="BL8" s="599" t="s">
        <v>1469</v>
      </c>
      <c r="BM8" s="724" t="s">
        <v>1669</v>
      </c>
      <c r="BN8" s="73"/>
      <c r="BO8" s="599" t="s">
        <v>167</v>
      </c>
      <c r="BP8" s="599" t="s">
        <v>1486</v>
      </c>
      <c r="BQ8" s="599" t="s">
        <v>1487</v>
      </c>
      <c r="BR8" s="599" t="s">
        <v>170</v>
      </c>
      <c r="BS8" s="599" t="s">
        <v>190</v>
      </c>
      <c r="BT8" s="599" t="s">
        <v>168</v>
      </c>
      <c r="BU8" s="599" t="s">
        <v>1027</v>
      </c>
      <c r="BV8" s="599" t="s">
        <v>1488</v>
      </c>
      <c r="BW8" s="599" t="s">
        <v>1489</v>
      </c>
      <c r="BX8" s="599" t="s">
        <v>1490</v>
      </c>
      <c r="BY8" s="599" t="s">
        <v>1491</v>
      </c>
      <c r="BZ8" s="599" t="s">
        <v>1492</v>
      </c>
      <c r="CA8" s="600" t="s">
        <v>1030</v>
      </c>
      <c r="CB8" s="600" t="s">
        <v>1493</v>
      </c>
      <c r="CC8" s="600" t="s">
        <v>169</v>
      </c>
      <c r="CD8" s="600" t="s">
        <v>1028</v>
      </c>
      <c r="CE8" s="605" t="s">
        <v>1032</v>
      </c>
      <c r="CF8" s="600" t="s">
        <v>1031</v>
      </c>
      <c r="CG8" s="600" t="s">
        <v>1029</v>
      </c>
      <c r="CH8" s="600" t="s">
        <v>2031</v>
      </c>
      <c r="CI8" s="599" t="s">
        <v>1484</v>
      </c>
    </row>
    <row r="9" spans="2:88" s="203" customFormat="1" ht="30" hidden="1" customHeight="1">
      <c r="B9" s="277"/>
      <c r="D9" s="117"/>
      <c r="E9" s="117"/>
      <c r="F9" s="270"/>
      <c r="G9" s="271"/>
      <c r="H9" s="271"/>
      <c r="I9" s="271"/>
      <c r="J9" s="271"/>
      <c r="K9" s="271"/>
      <c r="L9" s="284"/>
      <c r="M9" s="275" t="s">
        <v>268</v>
      </c>
      <c r="N9" s="275" t="s">
        <v>269</v>
      </c>
      <c r="O9" s="275" t="s">
        <v>270</v>
      </c>
      <c r="P9" s="275" t="s">
        <v>271</v>
      </c>
      <c r="Q9" s="275" t="s">
        <v>272</v>
      </c>
      <c r="R9" s="275" t="s">
        <v>273</v>
      </c>
      <c r="S9" s="275" t="s">
        <v>1503</v>
      </c>
      <c r="T9" s="275" t="s">
        <v>274</v>
      </c>
      <c r="U9" s="275" t="s">
        <v>275</v>
      </c>
      <c r="V9" s="275" t="s">
        <v>276</v>
      </c>
      <c r="W9" s="275" t="s">
        <v>304</v>
      </c>
      <c r="X9" s="275" t="s">
        <v>303</v>
      </c>
      <c r="Y9" s="275" t="s">
        <v>302</v>
      </c>
      <c r="Z9" s="275" t="s">
        <v>301</v>
      </c>
      <c r="AB9" s="255"/>
      <c r="AC9" s="272"/>
      <c r="AE9" s="273"/>
      <c r="AF9" s="273"/>
      <c r="AH9" s="483"/>
      <c r="AI9" s="171"/>
      <c r="AJ9" s="130"/>
      <c r="AK9" s="116"/>
      <c r="AL9" s="131"/>
      <c r="AM9" s="124"/>
      <c r="AN9" s="502"/>
      <c r="AO9" s="507"/>
      <c r="AP9" s="507"/>
      <c r="AQ9" s="525"/>
      <c r="AR9" s="530"/>
      <c r="AS9" s="520"/>
      <c r="AT9" s="132"/>
      <c r="AU9" s="133"/>
      <c r="AV9" s="134"/>
      <c r="AW9" s="515"/>
      <c r="AX9" s="181"/>
      <c r="AY9" s="270"/>
      <c r="AZ9" s="270"/>
      <c r="BA9" s="270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</row>
    <row r="10" spans="2:88" s="203" customFormat="1" ht="42.75" customHeight="1">
      <c r="B10" s="204"/>
      <c r="C10" s="146"/>
      <c r="D10" s="726" t="s">
        <v>2039</v>
      </c>
      <c r="E10" s="117"/>
      <c r="F10" s="270"/>
      <c r="G10" s="117"/>
      <c r="H10" s="117"/>
      <c r="I10" s="117"/>
      <c r="J10" s="117"/>
      <c r="K10" s="117"/>
      <c r="L10" s="286"/>
      <c r="M10" s="250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356"/>
      <c r="AB10" s="354"/>
      <c r="AC10" s="356"/>
      <c r="AE10" s="252"/>
      <c r="AF10" s="252"/>
      <c r="AH10" s="483"/>
      <c r="AI10" s="495"/>
      <c r="AJ10" s="159"/>
      <c r="AK10" s="140"/>
      <c r="AL10" s="141"/>
      <c r="AM10" s="142"/>
      <c r="AN10" s="503"/>
      <c r="AO10" s="508"/>
      <c r="AP10" s="508"/>
      <c r="AQ10" s="526"/>
      <c r="AR10" s="531"/>
      <c r="AS10" s="521"/>
      <c r="AT10" s="143"/>
      <c r="AU10" s="144"/>
      <c r="AV10" s="145"/>
      <c r="AW10" s="516"/>
      <c r="AX10" s="181"/>
      <c r="AY10" s="172"/>
      <c r="AZ10" s="181"/>
      <c r="BA10" s="172"/>
      <c r="BD10" s="1018"/>
      <c r="BE10" s="1018"/>
      <c r="BF10" s="1018"/>
      <c r="BG10" s="1018"/>
      <c r="BH10" s="1018"/>
      <c r="BI10" s="1018"/>
      <c r="BJ10" s="1018"/>
      <c r="BK10" s="1018"/>
      <c r="BL10" s="1018"/>
      <c r="BM10" s="1018"/>
      <c r="BN10" s="1018"/>
    </row>
    <row r="11" spans="2:88" s="30" customFormat="1" ht="90" customHeight="1">
      <c r="B11" s="434" t="s">
        <v>7</v>
      </c>
      <c r="C11" s="160"/>
      <c r="D11" s="302" t="s">
        <v>1627</v>
      </c>
      <c r="E11" s="729" t="s">
        <v>1667</v>
      </c>
      <c r="F11" s="307" t="s">
        <v>170</v>
      </c>
      <c r="G11" s="330" t="s">
        <v>1650</v>
      </c>
      <c r="H11" s="330" t="s">
        <v>224</v>
      </c>
      <c r="I11" s="303">
        <v>1</v>
      </c>
      <c r="J11" s="303">
        <v>0</v>
      </c>
      <c r="K11" s="303" t="s">
        <v>1474</v>
      </c>
      <c r="L11" s="609">
        <v>211.15</v>
      </c>
      <c r="M11" s="221"/>
      <c r="N11" s="215"/>
      <c r="O11" s="215"/>
      <c r="P11" s="215"/>
      <c r="Q11" s="215"/>
      <c r="R11" s="215"/>
      <c r="S11" s="215"/>
      <c r="T11" s="215"/>
      <c r="U11" s="215"/>
      <c r="V11" s="215"/>
      <c r="W11" s="215"/>
      <c r="X11" s="247"/>
      <c r="Y11" s="247"/>
      <c r="Z11" s="247"/>
      <c r="AA11" s="357">
        <f>L11*M11+L11*N11+L11*O11+L11*P11+L11*Q11+L11*R11+L11*T11+L11*U11+L11*V11+L11*W11+L11*X11+L11*Y11+L11*Z11+L11*S11</f>
        <v>0</v>
      </c>
      <c r="AB11" s="352" t="str">
        <f t="shared" ref="AB11:AB33" si="3">IF(SUM(M11:Z11)&gt;0,"Yes","No")</f>
        <v>No</v>
      </c>
      <c r="AC11" s="353" t="str">
        <f t="shared" ref="AC11:AC33" si="4">IF(B11="New","Yes","No")</f>
        <v>Yes</v>
      </c>
      <c r="AE11" s="216">
        <v>1</v>
      </c>
      <c r="AF11" s="217">
        <f>AE11*M11+AE11*N11+AE11*O11+AE11*P11+AE11*Q11+AE11*R11+AE11*T11+AE11*U11+AE11*V11+AE11*W11+AE11*X11+AE11*Y11+AE11*Z11+AE11*S11</f>
        <v>0</v>
      </c>
      <c r="AH11" s="490">
        <v>0.9</v>
      </c>
      <c r="AI11" s="445">
        <f>SUM(M11:Z11)*AH11</f>
        <v>0</v>
      </c>
      <c r="AJ11" s="304">
        <f t="shared" ref="AJ11:AJ33" si="5">I11*M11</f>
        <v>0</v>
      </c>
      <c r="AK11" s="381">
        <f t="shared" ref="AK11:AK33" si="6">I11*N11</f>
        <v>0</v>
      </c>
      <c r="AL11" s="532">
        <f t="shared" ref="AL11:AL33" si="7">I11*O11</f>
        <v>0</v>
      </c>
      <c r="AM11" s="533">
        <f t="shared" ref="AM11:AM33" si="8">I11*P11</f>
        <v>0</v>
      </c>
      <c r="AN11" s="534">
        <f t="shared" ref="AN11:AN33" si="9">I11*Q11</f>
        <v>0</v>
      </c>
      <c r="AO11" s="535">
        <f>I11*R11</f>
        <v>0</v>
      </c>
      <c r="AP11" s="535">
        <f t="shared" ref="AP11:AP33" si="10">I11*S11</f>
        <v>0</v>
      </c>
      <c r="AQ11" s="536">
        <f t="shared" ref="AQ11:AQ33" si="11">I11*T11</f>
        <v>0</v>
      </c>
      <c r="AR11" s="537">
        <f t="shared" ref="AR11:AR33" si="12">I11*U11</f>
        <v>0</v>
      </c>
      <c r="AS11" s="538">
        <f t="shared" ref="AS11:AS33" si="13">I11*V11</f>
        <v>0</v>
      </c>
      <c r="AT11" s="539">
        <f t="shared" ref="AT11:AT33" si="14">I11*W11</f>
        <v>0</v>
      </c>
      <c r="AU11" s="540">
        <f t="shared" ref="AU11:AU33" si="15">I11*X11</f>
        <v>0</v>
      </c>
      <c r="AV11" s="541">
        <f t="shared" ref="AV11:AV33" si="16">I11*Y11</f>
        <v>0</v>
      </c>
      <c r="AW11" s="542">
        <f t="shared" ref="AW11:AW32" si="17">I11*Z11</f>
        <v>0</v>
      </c>
      <c r="AX11" s="312">
        <v>1</v>
      </c>
      <c r="AY11" s="305">
        <v>4</v>
      </c>
      <c r="AZ11" s="306"/>
      <c r="BA11" s="305"/>
      <c r="BC11" s="30">
        <f t="shared" ref="BC11:BC33" si="18">IF(H11="XS",IF(SUM(M11:Z11)&gt;0,SUM(M11:Z11),0),0)*I11</f>
        <v>0</v>
      </c>
      <c r="BD11" s="30">
        <f t="shared" ref="BD11:BD33" si="19">IF(H11="S",IF(SUM(M11:Z11)&gt;0,SUM(M11:Z11),0),0)*I11</f>
        <v>0</v>
      </c>
      <c r="BE11" s="30">
        <f t="shared" ref="BE11:BE33" si="20">IF(H11="M",IF(SUM(M11:Z11)&gt;0,SUM(M11:Z11),0),0)*I11</f>
        <v>0</v>
      </c>
      <c r="BF11" s="30">
        <f t="shared" ref="BF11:BF33" si="21">IF(H11="L",IF(SUM(M11:Z11)&gt;0,SUM(M11:Z11),0),0)*I11</f>
        <v>0</v>
      </c>
      <c r="BG11" s="30">
        <f t="shared" ref="BG11:BG33" si="22">IF(H11="XL",IF(SUM(M11:Z11)&gt;0,SUM(M11:Z11),0),0)*I11</f>
        <v>0</v>
      </c>
      <c r="BH11" s="30">
        <f t="shared" ref="BH11:BH33" si="23">IF(H11="2XL",IF(SUM(M11:Z11)&gt;0,SUM(M11:Z11),0),0)*I11</f>
        <v>0</v>
      </c>
      <c r="BI11" s="30">
        <f t="shared" ref="BI11:BI33" si="24">IF(H11="3XL",IF(SUM(M11:Z11)&gt;0,SUM(M11:Z11),0),0)*I11</f>
        <v>0</v>
      </c>
      <c r="BJ11" s="30">
        <f t="shared" ref="BJ11:BJ33" si="25">IF(H11="various",IF(SUM(M11:Z11)&gt;0,SUM(M11:Z11),0),0)*I11</f>
        <v>0</v>
      </c>
      <c r="BL11" s="203">
        <f t="shared" ref="BL11:BL33" si="26">IF(E11="",IF(SUM(M11:Z11)&gt;0,SUM(M11:Z11),0),0)*I11</f>
        <v>0</v>
      </c>
      <c r="BM11" s="203">
        <f t="shared" ref="BM11:BM33" si="27">IF(E11="Natural dual tex.",IF(SUM(M11:Z11)&gt;0,SUM(M11:Z11),0),0)*I11</f>
        <v>0</v>
      </c>
      <c r="BN11" s="203"/>
      <c r="BO11" s="30">
        <f t="shared" ref="BO11:BO33" si="28">IF(F11="sloper",IF(SUM(M11:Z11)&gt;0,SUM(M11:Z11),0),0)*I11</f>
        <v>0</v>
      </c>
      <c r="BP11" s="30">
        <f t="shared" ref="BP11:BP33" si="29">IF(F11="footholds",IF(SUM(M11:Z11)&gt;0,SUM(M11:Z11),0),0)*I11</f>
        <v>0</v>
      </c>
      <c r="BQ11" s="30">
        <f t="shared" ref="BQ11:BQ33" si="30">IF(F11="micros",IF(SUM(M11:Z11)&gt;0,SUM(M11:Z11),0),0)*I11</f>
        <v>0</v>
      </c>
      <c r="BR11" s="30">
        <f t="shared" ref="BR11:BR33" si="31">IF(F11="jug",IF(SUM(M11:Z11)&gt;0,SUM(M11:Z11),0),0)*I11</f>
        <v>0</v>
      </c>
      <c r="BS11" s="30">
        <f t="shared" ref="BS11:BS33" si="32">IF(F11="ledge",IF(SUM(M11:Z11)&gt;0,SUM(M11:Z11),0),0)*I11</f>
        <v>0</v>
      </c>
      <c r="BT11" s="30">
        <f t="shared" ref="BT11:BT33" si="33">IF(F11="edge",IF(SUM(M11:Z11)&gt;0,SUM(M11:Z11),0),0)*I11</f>
        <v>0</v>
      </c>
      <c r="BU11" s="30">
        <f t="shared" ref="BU11:BU33" si="34">IF(F11="crimp",IF(SUM(M11:Z11)&gt;0,SUM(M11:Z11),0),0)*I11</f>
        <v>0</v>
      </c>
      <c r="BV11" s="30">
        <f t="shared" ref="BV11:BV33" si="35">IF(F11="incut",IF(SUM(M11:Z11)&gt;0,SUM(M11:Z11),0),0)*I11</f>
        <v>0</v>
      </c>
      <c r="BW11" s="30">
        <f t="shared" ref="BW11:BW33" si="36">IF(F11="dish",IF(SUM(M11:Z11)&gt;0,SUM(M11:Z11),0),0)*I11</f>
        <v>0</v>
      </c>
      <c r="BX11" s="30">
        <f t="shared" ref="BX11:BX33" si="37">IF(F11="pinch",IF(SUM(M11:Z11)&gt;0,SUM(M11:Z11),0),0)*I11</f>
        <v>0</v>
      </c>
      <c r="BY11" s="30">
        <f t="shared" ref="BY11:BY33" si="38">IF(F11="pocket",IF(SUM(M11:Z11)&gt;0,SUM(M11:Z11),0),0)*I11</f>
        <v>0</v>
      </c>
      <c r="BZ11" s="30">
        <f t="shared" ref="BZ11:BZ33" si="39">IF(F11="insert",IF(SUM(M11:Z11)&gt;0,SUM(M11:Z11),0),0)*I11</f>
        <v>0</v>
      </c>
      <c r="CA11" s="30">
        <f t="shared" ref="CA11:CA33" si="40">IF(F11="feature",IF(SUM(M11:Z11)&gt;0,SUM(M11:Z11),0),0)*I11</f>
        <v>0</v>
      </c>
      <c r="CB11" s="30">
        <f t="shared" ref="CB11:CB33" si="41">IF(F11="scoop",IF(SUM(M11:Z11)&gt;0,SUM(M11:Z11),0),0)*I11</f>
        <v>0</v>
      </c>
      <c r="CC11" s="30">
        <f t="shared" ref="CC11:CC33" si="42">IF(F11="positive",IF(SUM(M11:Z11)&gt;0,SUM(M11:Z11),0),0)*I11</f>
        <v>0</v>
      </c>
      <c r="CD11" s="30">
        <f t="shared" ref="CD11:CD33" si="43">IF(F11="arete",IF(SUM(M11:Z11)&gt;0,SUM(M11:Z11),0),0)*I11</f>
        <v>0</v>
      </c>
      <c r="CE11" s="30">
        <f t="shared" ref="CE11:CE33" si="44">IF(F11="flat rectangle",IF(SUM(M11:Z11)&gt;0,SUM(M11:Z11),0),0)*I11</f>
        <v>0</v>
      </c>
      <c r="CF11" s="30">
        <f t="shared" ref="CF11:CF33" si="45">IF(F11="pentagon",IF(SUM(M11:Z11)&gt;0,SUM(M11:Z11),0),0)*I11</f>
        <v>0</v>
      </c>
      <c r="CG11" s="30">
        <f t="shared" ref="CG11:CG33" si="46">IF(F11="pyramid",IF(SUM(M11:Z11)&gt;0,SUM(M11:Z11),0),0)*I11</f>
        <v>0</v>
      </c>
      <c r="CH11" s="30">
        <f t="shared" ref="CH11:CH33" si="47">IF(F11="flat",IF(SUM(M11:Z11)&gt;0,SUM(M11:Z11),0),0)*I11</f>
        <v>0</v>
      </c>
      <c r="CI11" s="30">
        <f t="shared" ref="CI11:CI33" si="48">IF(F11="various",IF(SUM(M11:Z11)&gt;0,SUM(M11:Z11),0),0)*I11</f>
        <v>0</v>
      </c>
    </row>
    <row r="12" spans="2:88" s="203" customFormat="1" ht="90" customHeight="1">
      <c r="B12" s="436" t="s">
        <v>7</v>
      </c>
      <c r="C12" s="30"/>
      <c r="D12" s="334" t="s">
        <v>1628</v>
      </c>
      <c r="E12" s="730" t="s">
        <v>1667</v>
      </c>
      <c r="F12" s="313" t="s">
        <v>167</v>
      </c>
      <c r="G12" s="336" t="s">
        <v>1651</v>
      </c>
      <c r="H12" s="336" t="s">
        <v>224</v>
      </c>
      <c r="I12" s="335">
        <v>1</v>
      </c>
      <c r="J12" s="335">
        <v>0</v>
      </c>
      <c r="K12" s="335" t="s">
        <v>1474</v>
      </c>
      <c r="L12" s="707">
        <v>211.15</v>
      </c>
      <c r="M12" s="222"/>
      <c r="N12" s="708"/>
      <c r="O12" s="704"/>
      <c r="P12" s="219"/>
      <c r="Q12" s="220"/>
      <c r="R12" s="220"/>
      <c r="S12" s="220"/>
      <c r="T12" s="219"/>
      <c r="U12" s="220"/>
      <c r="V12" s="219"/>
      <c r="W12" s="220"/>
      <c r="X12" s="219"/>
      <c r="Y12" s="220"/>
      <c r="Z12" s="704"/>
      <c r="AA12" s="373">
        <f t="shared" ref="AA12:AA33" si="49">L12*M12+L12*N12+L12*O12+L12*P12+L12*Q12+L12*R12+L12*T12+L12*U12+L12*V12+L12*W12+L12*X12+L12*Y12+L12*Z12+L12*S12</f>
        <v>0</v>
      </c>
      <c r="AB12" s="359" t="str">
        <f t="shared" si="3"/>
        <v>No</v>
      </c>
      <c r="AC12" s="350" t="str">
        <f t="shared" si="4"/>
        <v>Yes</v>
      </c>
      <c r="AE12" s="216">
        <v>1</v>
      </c>
      <c r="AF12" s="217">
        <f t="shared" ref="AF12:AF33" si="50">AE12*M12+AE12*N12+AE12*O12+AE12*P12+AE12*Q12+AE12*R12+AE12*T12+AE12*U12+AE12*V12+AE12*W12+AE12*X12+AE12*Y12+AE12*Z12+AE12*S12</f>
        <v>0</v>
      </c>
      <c r="AH12" s="491">
        <v>0.85</v>
      </c>
      <c r="AI12" s="445">
        <f t="shared" ref="AI12:AI26" si="51">SUM(M12:Z12)*AH12</f>
        <v>0</v>
      </c>
      <c r="AJ12" s="304">
        <f t="shared" si="5"/>
        <v>0</v>
      </c>
      <c r="AK12" s="381">
        <f t="shared" si="6"/>
        <v>0</v>
      </c>
      <c r="AL12" s="532">
        <f t="shared" si="7"/>
        <v>0</v>
      </c>
      <c r="AM12" s="533">
        <f t="shared" si="8"/>
        <v>0</v>
      </c>
      <c r="AN12" s="534">
        <f t="shared" si="9"/>
        <v>0</v>
      </c>
      <c r="AO12" s="535">
        <f t="shared" ref="AO12:AO33" si="52">I12*R12</f>
        <v>0</v>
      </c>
      <c r="AP12" s="535">
        <f t="shared" si="10"/>
        <v>0</v>
      </c>
      <c r="AQ12" s="536">
        <f t="shared" si="11"/>
        <v>0</v>
      </c>
      <c r="AR12" s="537">
        <f t="shared" si="12"/>
        <v>0</v>
      </c>
      <c r="AS12" s="538">
        <f t="shared" si="13"/>
        <v>0</v>
      </c>
      <c r="AT12" s="539">
        <f t="shared" si="14"/>
        <v>0</v>
      </c>
      <c r="AU12" s="540">
        <f t="shared" si="15"/>
        <v>0</v>
      </c>
      <c r="AV12" s="541">
        <f t="shared" si="16"/>
        <v>0</v>
      </c>
      <c r="AW12" s="542">
        <f t="shared" si="17"/>
        <v>0</v>
      </c>
      <c r="AX12" s="312">
        <v>1</v>
      </c>
      <c r="AY12" s="320">
        <v>4</v>
      </c>
      <c r="AZ12" s="321"/>
      <c r="BA12" s="320"/>
      <c r="BC12" s="30">
        <f t="shared" si="18"/>
        <v>0</v>
      </c>
      <c r="BD12" s="30">
        <f t="shared" si="19"/>
        <v>0</v>
      </c>
      <c r="BE12" s="30">
        <f t="shared" si="20"/>
        <v>0</v>
      </c>
      <c r="BF12" s="30">
        <f t="shared" si="21"/>
        <v>0</v>
      </c>
      <c r="BG12" s="30">
        <f t="shared" si="22"/>
        <v>0</v>
      </c>
      <c r="BH12" s="30">
        <f t="shared" si="23"/>
        <v>0</v>
      </c>
      <c r="BI12" s="30">
        <f t="shared" si="24"/>
        <v>0</v>
      </c>
      <c r="BJ12" s="30">
        <f t="shared" si="25"/>
        <v>0</v>
      </c>
      <c r="BK12" s="30"/>
      <c r="BL12" s="203">
        <f t="shared" si="26"/>
        <v>0</v>
      </c>
      <c r="BM12" s="203">
        <f t="shared" si="27"/>
        <v>0</v>
      </c>
      <c r="BO12" s="30">
        <f t="shared" si="28"/>
        <v>0</v>
      </c>
      <c r="BP12" s="30">
        <f t="shared" si="29"/>
        <v>0</v>
      </c>
      <c r="BQ12" s="30">
        <f t="shared" si="30"/>
        <v>0</v>
      </c>
      <c r="BR12" s="30">
        <f t="shared" si="31"/>
        <v>0</v>
      </c>
      <c r="BS12" s="30">
        <f t="shared" si="32"/>
        <v>0</v>
      </c>
      <c r="BT12" s="30">
        <f t="shared" si="33"/>
        <v>0</v>
      </c>
      <c r="BU12" s="30">
        <f t="shared" si="34"/>
        <v>0</v>
      </c>
      <c r="BV12" s="30">
        <f t="shared" si="35"/>
        <v>0</v>
      </c>
      <c r="BW12" s="30">
        <f t="shared" si="36"/>
        <v>0</v>
      </c>
      <c r="BX12" s="30">
        <f t="shared" si="37"/>
        <v>0</v>
      </c>
      <c r="BY12" s="30">
        <f t="shared" si="38"/>
        <v>0</v>
      </c>
      <c r="BZ12" s="30">
        <f t="shared" si="39"/>
        <v>0</v>
      </c>
      <c r="CA12" s="30">
        <f t="shared" si="40"/>
        <v>0</v>
      </c>
      <c r="CB12" s="30">
        <f t="shared" si="41"/>
        <v>0</v>
      </c>
      <c r="CC12" s="30">
        <f t="shared" si="42"/>
        <v>0</v>
      </c>
      <c r="CD12" s="30">
        <f t="shared" si="43"/>
        <v>0</v>
      </c>
      <c r="CE12" s="30">
        <f t="shared" si="44"/>
        <v>0</v>
      </c>
      <c r="CF12" s="30">
        <f t="shared" si="45"/>
        <v>0</v>
      </c>
      <c r="CG12" s="30">
        <f t="shared" si="46"/>
        <v>0</v>
      </c>
      <c r="CH12" s="30">
        <f t="shared" si="47"/>
        <v>0</v>
      </c>
      <c r="CI12" s="30">
        <f t="shared" si="48"/>
        <v>0</v>
      </c>
      <c r="CJ12" s="30"/>
    </row>
    <row r="13" spans="2:88" s="203" customFormat="1" ht="90" customHeight="1">
      <c r="B13" s="436" t="s">
        <v>7</v>
      </c>
      <c r="C13" s="30"/>
      <c r="D13" s="314" t="s">
        <v>1629</v>
      </c>
      <c r="E13" s="731" t="s">
        <v>1667</v>
      </c>
      <c r="F13" s="316" t="s">
        <v>168</v>
      </c>
      <c r="G13" s="337" t="s">
        <v>1652</v>
      </c>
      <c r="H13" s="337" t="s">
        <v>224</v>
      </c>
      <c r="I13" s="315">
        <v>1</v>
      </c>
      <c r="J13" s="315">
        <v>0</v>
      </c>
      <c r="K13" s="315" t="s">
        <v>1474</v>
      </c>
      <c r="L13" s="709">
        <v>175.1</v>
      </c>
      <c r="M13" s="221"/>
      <c r="N13" s="710"/>
      <c r="O13" s="705"/>
      <c r="P13" s="214"/>
      <c r="Q13" s="215"/>
      <c r="R13" s="215"/>
      <c r="S13" s="215"/>
      <c r="T13" s="214"/>
      <c r="U13" s="215"/>
      <c r="V13" s="214"/>
      <c r="W13" s="215"/>
      <c r="X13" s="214"/>
      <c r="Y13" s="215"/>
      <c r="Z13" s="705"/>
      <c r="AA13" s="357">
        <f t="shared" si="49"/>
        <v>0</v>
      </c>
      <c r="AB13" s="352" t="str">
        <f t="shared" ref="AB13:AB20" si="53">IF(SUM(M13:Z13)&gt;0,"Yes","No")</f>
        <v>No</v>
      </c>
      <c r="AC13" s="353" t="str">
        <f t="shared" si="4"/>
        <v>Yes</v>
      </c>
      <c r="AE13" s="216">
        <v>1</v>
      </c>
      <c r="AF13" s="217">
        <f t="shared" ref="AF13:AF20" si="54">AE13*M13+AE13*N13+AE13*O13+AE13*P13+AE13*Q13+AE13*R13+AE13*T13+AE13*U13+AE13*V13+AE13*W13+AE13*X13+AE13*Y13+AE13*Z13+AE13*S13</f>
        <v>0</v>
      </c>
      <c r="AH13" s="491">
        <v>0.55000000000000004</v>
      </c>
      <c r="AI13" s="445">
        <f t="shared" si="51"/>
        <v>0</v>
      </c>
      <c r="AJ13" s="304">
        <f t="shared" si="5"/>
        <v>0</v>
      </c>
      <c r="AK13" s="381">
        <f t="shared" si="6"/>
        <v>0</v>
      </c>
      <c r="AL13" s="532">
        <f t="shared" si="7"/>
        <v>0</v>
      </c>
      <c r="AM13" s="533">
        <f t="shared" si="8"/>
        <v>0</v>
      </c>
      <c r="AN13" s="534">
        <f t="shared" si="9"/>
        <v>0</v>
      </c>
      <c r="AO13" s="535">
        <f t="shared" si="52"/>
        <v>0</v>
      </c>
      <c r="AP13" s="535">
        <f t="shared" si="10"/>
        <v>0</v>
      </c>
      <c r="AQ13" s="536">
        <f t="shared" si="11"/>
        <v>0</v>
      </c>
      <c r="AR13" s="537">
        <f t="shared" si="12"/>
        <v>0</v>
      </c>
      <c r="AS13" s="538">
        <f t="shared" si="13"/>
        <v>0</v>
      </c>
      <c r="AT13" s="539">
        <f t="shared" si="14"/>
        <v>0</v>
      </c>
      <c r="AU13" s="540">
        <f t="shared" si="15"/>
        <v>0</v>
      </c>
      <c r="AV13" s="541">
        <f t="shared" si="16"/>
        <v>0</v>
      </c>
      <c r="AW13" s="542">
        <f t="shared" si="17"/>
        <v>0</v>
      </c>
      <c r="AX13" s="312">
        <v>1</v>
      </c>
      <c r="AY13" s="320">
        <v>3</v>
      </c>
      <c r="AZ13" s="321"/>
      <c r="BA13" s="320"/>
      <c r="BC13" s="30">
        <f t="shared" si="18"/>
        <v>0</v>
      </c>
      <c r="BD13" s="30">
        <f t="shared" si="19"/>
        <v>0</v>
      </c>
      <c r="BE13" s="30">
        <f t="shared" si="20"/>
        <v>0</v>
      </c>
      <c r="BF13" s="30">
        <f t="shared" si="21"/>
        <v>0</v>
      </c>
      <c r="BG13" s="30">
        <f t="shared" si="22"/>
        <v>0</v>
      </c>
      <c r="BH13" s="30">
        <f t="shared" si="23"/>
        <v>0</v>
      </c>
      <c r="BI13" s="30">
        <f t="shared" si="24"/>
        <v>0</v>
      </c>
      <c r="BJ13" s="30">
        <f t="shared" si="25"/>
        <v>0</v>
      </c>
      <c r="BK13" s="30"/>
      <c r="BL13" s="203">
        <f t="shared" si="26"/>
        <v>0</v>
      </c>
      <c r="BM13" s="203">
        <f t="shared" si="27"/>
        <v>0</v>
      </c>
      <c r="BO13" s="30">
        <f t="shared" si="28"/>
        <v>0</v>
      </c>
      <c r="BP13" s="30">
        <f t="shared" si="29"/>
        <v>0</v>
      </c>
      <c r="BQ13" s="30">
        <f t="shared" si="30"/>
        <v>0</v>
      </c>
      <c r="BR13" s="30">
        <f t="shared" si="31"/>
        <v>0</v>
      </c>
      <c r="BS13" s="30">
        <f t="shared" si="32"/>
        <v>0</v>
      </c>
      <c r="BT13" s="30">
        <f t="shared" si="33"/>
        <v>0</v>
      </c>
      <c r="BU13" s="30">
        <f t="shared" si="34"/>
        <v>0</v>
      </c>
      <c r="BV13" s="30">
        <f t="shared" si="35"/>
        <v>0</v>
      </c>
      <c r="BW13" s="30">
        <f t="shared" si="36"/>
        <v>0</v>
      </c>
      <c r="BX13" s="30">
        <f t="shared" si="37"/>
        <v>0</v>
      </c>
      <c r="BY13" s="30">
        <f t="shared" si="38"/>
        <v>0</v>
      </c>
      <c r="BZ13" s="30">
        <f t="shared" si="39"/>
        <v>0</v>
      </c>
      <c r="CA13" s="30">
        <f t="shared" si="40"/>
        <v>0</v>
      </c>
      <c r="CB13" s="30">
        <f t="shared" si="41"/>
        <v>0</v>
      </c>
      <c r="CC13" s="30">
        <f t="shared" si="42"/>
        <v>0</v>
      </c>
      <c r="CD13" s="30">
        <f t="shared" si="43"/>
        <v>0</v>
      </c>
      <c r="CE13" s="30">
        <f t="shared" si="44"/>
        <v>0</v>
      </c>
      <c r="CF13" s="30">
        <f t="shared" si="45"/>
        <v>0</v>
      </c>
      <c r="CG13" s="30">
        <f t="shared" si="46"/>
        <v>0</v>
      </c>
      <c r="CH13" s="30">
        <f t="shared" si="47"/>
        <v>0</v>
      </c>
      <c r="CI13" s="30">
        <f t="shared" si="48"/>
        <v>0</v>
      </c>
      <c r="CJ13" s="30"/>
    </row>
    <row r="14" spans="2:88" s="203" customFormat="1" ht="90" customHeight="1">
      <c r="B14" s="436" t="s">
        <v>7</v>
      </c>
      <c r="C14" s="30"/>
      <c r="D14" s="334" t="s">
        <v>1630</v>
      </c>
      <c r="E14" s="732" t="s">
        <v>1667</v>
      </c>
      <c r="F14" s="313" t="s">
        <v>2030</v>
      </c>
      <c r="G14" s="336" t="s">
        <v>1652</v>
      </c>
      <c r="H14" s="336" t="s">
        <v>224</v>
      </c>
      <c r="I14" s="335">
        <v>1</v>
      </c>
      <c r="J14" s="335">
        <v>0</v>
      </c>
      <c r="K14" s="335" t="s">
        <v>1474</v>
      </c>
      <c r="L14" s="703">
        <v>175.1</v>
      </c>
      <c r="M14" s="218"/>
      <c r="N14" s="706"/>
      <c r="O14" s="220"/>
      <c r="P14" s="219"/>
      <c r="Q14" s="220"/>
      <c r="R14" s="220"/>
      <c r="S14" s="704"/>
      <c r="T14" s="219"/>
      <c r="U14" s="220"/>
      <c r="V14" s="219"/>
      <c r="W14" s="220"/>
      <c r="X14" s="219"/>
      <c r="Y14" s="220"/>
      <c r="Z14" s="704"/>
      <c r="AA14" s="373">
        <f t="shared" si="49"/>
        <v>0</v>
      </c>
      <c r="AB14" s="359" t="str">
        <f t="shared" si="53"/>
        <v>No</v>
      </c>
      <c r="AC14" s="350" t="str">
        <f t="shared" si="4"/>
        <v>Yes</v>
      </c>
      <c r="AE14" s="216">
        <v>1</v>
      </c>
      <c r="AF14" s="217">
        <f t="shared" si="54"/>
        <v>0</v>
      </c>
      <c r="AH14" s="491">
        <v>0.55000000000000004</v>
      </c>
      <c r="AI14" s="445">
        <f t="shared" si="51"/>
        <v>0</v>
      </c>
      <c r="AJ14" s="304">
        <f t="shared" si="5"/>
        <v>0</v>
      </c>
      <c r="AK14" s="381">
        <f t="shared" si="6"/>
        <v>0</v>
      </c>
      <c r="AL14" s="532">
        <f t="shared" si="7"/>
        <v>0</v>
      </c>
      <c r="AM14" s="533">
        <f t="shared" si="8"/>
        <v>0</v>
      </c>
      <c r="AN14" s="534">
        <f t="shared" si="9"/>
        <v>0</v>
      </c>
      <c r="AO14" s="535">
        <f t="shared" si="52"/>
        <v>0</v>
      </c>
      <c r="AP14" s="535">
        <f t="shared" si="10"/>
        <v>0</v>
      </c>
      <c r="AQ14" s="536">
        <f t="shared" si="11"/>
        <v>0</v>
      </c>
      <c r="AR14" s="537">
        <f t="shared" si="12"/>
        <v>0</v>
      </c>
      <c r="AS14" s="538">
        <f t="shared" si="13"/>
        <v>0</v>
      </c>
      <c r="AT14" s="539">
        <f t="shared" si="14"/>
        <v>0</v>
      </c>
      <c r="AU14" s="540">
        <f t="shared" si="15"/>
        <v>0</v>
      </c>
      <c r="AV14" s="541">
        <f t="shared" si="16"/>
        <v>0</v>
      </c>
      <c r="AW14" s="542">
        <f t="shared" si="17"/>
        <v>0</v>
      </c>
      <c r="AX14" s="312">
        <v>1</v>
      </c>
      <c r="AY14" s="320">
        <v>4</v>
      </c>
      <c r="AZ14" s="321"/>
      <c r="BA14" s="320"/>
      <c r="BC14" s="30">
        <f t="shared" si="18"/>
        <v>0</v>
      </c>
      <c r="BD14" s="30">
        <f t="shared" si="19"/>
        <v>0</v>
      </c>
      <c r="BE14" s="30">
        <f t="shared" si="20"/>
        <v>0</v>
      </c>
      <c r="BF14" s="30">
        <f t="shared" si="21"/>
        <v>0</v>
      </c>
      <c r="BG14" s="30">
        <f t="shared" si="22"/>
        <v>0</v>
      </c>
      <c r="BH14" s="30">
        <f t="shared" si="23"/>
        <v>0</v>
      </c>
      <c r="BI14" s="30">
        <f t="shared" si="24"/>
        <v>0</v>
      </c>
      <c r="BJ14" s="30">
        <f t="shared" si="25"/>
        <v>0</v>
      </c>
      <c r="BK14" s="30"/>
      <c r="BL14" s="203">
        <f t="shared" si="26"/>
        <v>0</v>
      </c>
      <c r="BM14" s="203">
        <f t="shared" si="27"/>
        <v>0</v>
      </c>
      <c r="BO14" s="30">
        <f t="shared" si="28"/>
        <v>0</v>
      </c>
      <c r="BP14" s="30">
        <f t="shared" si="29"/>
        <v>0</v>
      </c>
      <c r="BQ14" s="30">
        <f t="shared" si="30"/>
        <v>0</v>
      </c>
      <c r="BR14" s="30">
        <f t="shared" si="31"/>
        <v>0</v>
      </c>
      <c r="BS14" s="30">
        <f t="shared" si="32"/>
        <v>0</v>
      </c>
      <c r="BT14" s="30">
        <f t="shared" si="33"/>
        <v>0</v>
      </c>
      <c r="BU14" s="30">
        <f t="shared" si="34"/>
        <v>0</v>
      </c>
      <c r="BV14" s="30">
        <f t="shared" si="35"/>
        <v>0</v>
      </c>
      <c r="BW14" s="30">
        <f t="shared" si="36"/>
        <v>0</v>
      </c>
      <c r="BX14" s="30">
        <f t="shared" si="37"/>
        <v>0</v>
      </c>
      <c r="BY14" s="30">
        <f t="shared" si="38"/>
        <v>0</v>
      </c>
      <c r="BZ14" s="30">
        <f t="shared" si="39"/>
        <v>0</v>
      </c>
      <c r="CA14" s="30">
        <f t="shared" si="40"/>
        <v>0</v>
      </c>
      <c r="CB14" s="30">
        <f t="shared" si="41"/>
        <v>0</v>
      </c>
      <c r="CC14" s="30">
        <f t="shared" si="42"/>
        <v>0</v>
      </c>
      <c r="CD14" s="30">
        <f t="shared" si="43"/>
        <v>0</v>
      </c>
      <c r="CE14" s="30">
        <f t="shared" si="44"/>
        <v>0</v>
      </c>
      <c r="CF14" s="30">
        <f t="shared" si="45"/>
        <v>0</v>
      </c>
      <c r="CG14" s="30">
        <f t="shared" si="46"/>
        <v>0</v>
      </c>
      <c r="CH14" s="30">
        <f t="shared" si="47"/>
        <v>0</v>
      </c>
      <c r="CI14" s="30">
        <f t="shared" si="48"/>
        <v>0</v>
      </c>
      <c r="CJ14" s="30"/>
    </row>
    <row r="15" spans="2:88" s="203" customFormat="1" ht="90" customHeight="1">
      <c r="B15" s="436" t="s">
        <v>7</v>
      </c>
      <c r="C15" s="30"/>
      <c r="D15" s="314" t="s">
        <v>1631</v>
      </c>
      <c r="E15" s="731" t="s">
        <v>1667</v>
      </c>
      <c r="F15" s="316" t="s">
        <v>167</v>
      </c>
      <c r="G15" s="337" t="s">
        <v>1653</v>
      </c>
      <c r="H15" s="337" t="s">
        <v>224</v>
      </c>
      <c r="I15" s="315">
        <v>1</v>
      </c>
      <c r="J15" s="315">
        <v>0</v>
      </c>
      <c r="K15" s="315" t="s">
        <v>1474</v>
      </c>
      <c r="L15" s="711">
        <v>211.15</v>
      </c>
      <c r="M15" s="213"/>
      <c r="N15" s="712"/>
      <c r="O15" s="705"/>
      <c r="P15" s="214"/>
      <c r="Q15" s="215"/>
      <c r="R15" s="215"/>
      <c r="S15" s="705"/>
      <c r="T15" s="214"/>
      <c r="U15" s="215"/>
      <c r="V15" s="214"/>
      <c r="W15" s="215"/>
      <c r="X15" s="214"/>
      <c r="Y15" s="215"/>
      <c r="Z15" s="705"/>
      <c r="AA15" s="357">
        <f t="shared" si="49"/>
        <v>0</v>
      </c>
      <c r="AB15" s="352" t="str">
        <f t="shared" si="53"/>
        <v>No</v>
      </c>
      <c r="AC15" s="353" t="str">
        <f t="shared" si="4"/>
        <v>Yes</v>
      </c>
      <c r="AE15" s="216">
        <v>1</v>
      </c>
      <c r="AF15" s="217">
        <f t="shared" si="54"/>
        <v>0</v>
      </c>
      <c r="AH15" s="491">
        <v>0.85</v>
      </c>
      <c r="AI15" s="445">
        <f t="shared" si="51"/>
        <v>0</v>
      </c>
      <c r="AJ15" s="304">
        <f t="shared" si="5"/>
        <v>0</v>
      </c>
      <c r="AK15" s="381">
        <f t="shared" si="6"/>
        <v>0</v>
      </c>
      <c r="AL15" s="532">
        <f t="shared" si="7"/>
        <v>0</v>
      </c>
      <c r="AM15" s="533">
        <f t="shared" si="8"/>
        <v>0</v>
      </c>
      <c r="AN15" s="534">
        <f t="shared" si="9"/>
        <v>0</v>
      </c>
      <c r="AO15" s="535">
        <f t="shared" si="52"/>
        <v>0</v>
      </c>
      <c r="AP15" s="535">
        <f t="shared" si="10"/>
        <v>0</v>
      </c>
      <c r="AQ15" s="536">
        <f t="shared" si="11"/>
        <v>0</v>
      </c>
      <c r="AR15" s="537">
        <f t="shared" si="12"/>
        <v>0</v>
      </c>
      <c r="AS15" s="538">
        <f t="shared" si="13"/>
        <v>0</v>
      </c>
      <c r="AT15" s="539">
        <f t="shared" si="14"/>
        <v>0</v>
      </c>
      <c r="AU15" s="540">
        <f t="shared" si="15"/>
        <v>0</v>
      </c>
      <c r="AV15" s="541">
        <f t="shared" si="16"/>
        <v>0</v>
      </c>
      <c r="AW15" s="542">
        <f t="shared" si="17"/>
        <v>0</v>
      </c>
      <c r="AX15" s="312">
        <v>1</v>
      </c>
      <c r="AY15" s="320">
        <v>4</v>
      </c>
      <c r="AZ15" s="321"/>
      <c r="BA15" s="320"/>
      <c r="BC15" s="30">
        <f t="shared" si="18"/>
        <v>0</v>
      </c>
      <c r="BD15" s="30">
        <f t="shared" si="19"/>
        <v>0</v>
      </c>
      <c r="BE15" s="30">
        <f t="shared" si="20"/>
        <v>0</v>
      </c>
      <c r="BF15" s="30">
        <f t="shared" si="21"/>
        <v>0</v>
      </c>
      <c r="BG15" s="30">
        <f t="shared" si="22"/>
        <v>0</v>
      </c>
      <c r="BH15" s="30">
        <f t="shared" si="23"/>
        <v>0</v>
      </c>
      <c r="BI15" s="30">
        <f t="shared" si="24"/>
        <v>0</v>
      </c>
      <c r="BJ15" s="30">
        <f t="shared" si="25"/>
        <v>0</v>
      </c>
      <c r="BK15" s="30"/>
      <c r="BL15" s="203">
        <f t="shared" si="26"/>
        <v>0</v>
      </c>
      <c r="BM15" s="203">
        <f t="shared" si="27"/>
        <v>0</v>
      </c>
      <c r="BO15" s="30">
        <f t="shared" si="28"/>
        <v>0</v>
      </c>
      <c r="BP15" s="30">
        <f t="shared" si="29"/>
        <v>0</v>
      </c>
      <c r="BQ15" s="30">
        <f t="shared" si="30"/>
        <v>0</v>
      </c>
      <c r="BR15" s="30">
        <f t="shared" si="31"/>
        <v>0</v>
      </c>
      <c r="BS15" s="30">
        <f t="shared" si="32"/>
        <v>0</v>
      </c>
      <c r="BT15" s="30">
        <f t="shared" si="33"/>
        <v>0</v>
      </c>
      <c r="BU15" s="30">
        <f t="shared" si="34"/>
        <v>0</v>
      </c>
      <c r="BV15" s="30">
        <f t="shared" si="35"/>
        <v>0</v>
      </c>
      <c r="BW15" s="30">
        <f t="shared" si="36"/>
        <v>0</v>
      </c>
      <c r="BX15" s="30">
        <f t="shared" si="37"/>
        <v>0</v>
      </c>
      <c r="BY15" s="30">
        <f t="shared" si="38"/>
        <v>0</v>
      </c>
      <c r="BZ15" s="30">
        <f t="shared" si="39"/>
        <v>0</v>
      </c>
      <c r="CA15" s="30">
        <f t="shared" si="40"/>
        <v>0</v>
      </c>
      <c r="CB15" s="30">
        <f t="shared" si="41"/>
        <v>0</v>
      </c>
      <c r="CC15" s="30">
        <f t="shared" si="42"/>
        <v>0</v>
      </c>
      <c r="CD15" s="30">
        <f t="shared" si="43"/>
        <v>0</v>
      </c>
      <c r="CE15" s="30">
        <f t="shared" si="44"/>
        <v>0</v>
      </c>
      <c r="CF15" s="30">
        <f t="shared" si="45"/>
        <v>0</v>
      </c>
      <c r="CG15" s="30">
        <f t="shared" si="46"/>
        <v>0</v>
      </c>
      <c r="CH15" s="30">
        <f t="shared" si="47"/>
        <v>0</v>
      </c>
      <c r="CI15" s="30">
        <f t="shared" si="48"/>
        <v>0</v>
      </c>
      <c r="CJ15" s="30"/>
    </row>
    <row r="16" spans="2:88" s="203" customFormat="1" ht="90" customHeight="1">
      <c r="B16" s="436" t="s">
        <v>7</v>
      </c>
      <c r="C16" s="30"/>
      <c r="D16" s="334" t="s">
        <v>1632</v>
      </c>
      <c r="E16" s="732" t="s">
        <v>1667</v>
      </c>
      <c r="F16" s="313" t="s">
        <v>169</v>
      </c>
      <c r="G16" s="336" t="s">
        <v>1653</v>
      </c>
      <c r="H16" s="336" t="s">
        <v>224</v>
      </c>
      <c r="I16" s="335">
        <v>1</v>
      </c>
      <c r="J16" s="335">
        <v>0</v>
      </c>
      <c r="K16" s="335" t="s">
        <v>1474</v>
      </c>
      <c r="L16" s="703">
        <v>211.15</v>
      </c>
      <c r="M16" s="218"/>
      <c r="N16" s="706"/>
      <c r="O16" s="704"/>
      <c r="P16" s="219"/>
      <c r="Q16" s="220"/>
      <c r="R16" s="220"/>
      <c r="S16" s="704"/>
      <c r="T16" s="219"/>
      <c r="U16" s="220"/>
      <c r="V16" s="219"/>
      <c r="W16" s="220"/>
      <c r="X16" s="219"/>
      <c r="Y16" s="220"/>
      <c r="Z16" s="704"/>
      <c r="AA16" s="373">
        <f t="shared" si="49"/>
        <v>0</v>
      </c>
      <c r="AB16" s="359" t="str">
        <f t="shared" si="53"/>
        <v>No</v>
      </c>
      <c r="AC16" s="350" t="str">
        <f t="shared" si="4"/>
        <v>Yes</v>
      </c>
      <c r="AE16" s="216">
        <v>1</v>
      </c>
      <c r="AF16" s="217">
        <f t="shared" si="54"/>
        <v>0</v>
      </c>
      <c r="AH16" s="491">
        <v>0.95</v>
      </c>
      <c r="AI16" s="445">
        <f t="shared" si="51"/>
        <v>0</v>
      </c>
      <c r="AJ16" s="304">
        <f t="shared" si="5"/>
        <v>0</v>
      </c>
      <c r="AK16" s="381">
        <f t="shared" si="6"/>
        <v>0</v>
      </c>
      <c r="AL16" s="532">
        <f t="shared" si="7"/>
        <v>0</v>
      </c>
      <c r="AM16" s="533">
        <f t="shared" si="8"/>
        <v>0</v>
      </c>
      <c r="AN16" s="534">
        <f t="shared" si="9"/>
        <v>0</v>
      </c>
      <c r="AO16" s="535">
        <f t="shared" si="52"/>
        <v>0</v>
      </c>
      <c r="AP16" s="535">
        <f t="shared" si="10"/>
        <v>0</v>
      </c>
      <c r="AQ16" s="536">
        <f t="shared" si="11"/>
        <v>0</v>
      </c>
      <c r="AR16" s="537">
        <f t="shared" si="12"/>
        <v>0</v>
      </c>
      <c r="AS16" s="538">
        <f t="shared" si="13"/>
        <v>0</v>
      </c>
      <c r="AT16" s="539">
        <f t="shared" si="14"/>
        <v>0</v>
      </c>
      <c r="AU16" s="540">
        <f t="shared" si="15"/>
        <v>0</v>
      </c>
      <c r="AV16" s="541">
        <f t="shared" si="16"/>
        <v>0</v>
      </c>
      <c r="AW16" s="542">
        <f t="shared" si="17"/>
        <v>0</v>
      </c>
      <c r="AX16" s="312">
        <v>1</v>
      </c>
      <c r="AY16" s="320">
        <v>4</v>
      </c>
      <c r="AZ16" s="321"/>
      <c r="BA16" s="320"/>
      <c r="BC16" s="30">
        <f t="shared" si="18"/>
        <v>0</v>
      </c>
      <c r="BD16" s="30">
        <f t="shared" si="19"/>
        <v>0</v>
      </c>
      <c r="BE16" s="30">
        <f t="shared" si="20"/>
        <v>0</v>
      </c>
      <c r="BF16" s="30">
        <f t="shared" si="21"/>
        <v>0</v>
      </c>
      <c r="BG16" s="30">
        <f t="shared" si="22"/>
        <v>0</v>
      </c>
      <c r="BH16" s="30">
        <f t="shared" si="23"/>
        <v>0</v>
      </c>
      <c r="BI16" s="30">
        <f t="shared" si="24"/>
        <v>0</v>
      </c>
      <c r="BJ16" s="30">
        <f t="shared" si="25"/>
        <v>0</v>
      </c>
      <c r="BK16" s="30"/>
      <c r="BL16" s="203">
        <f t="shared" si="26"/>
        <v>0</v>
      </c>
      <c r="BM16" s="203">
        <f t="shared" si="27"/>
        <v>0</v>
      </c>
      <c r="BO16" s="30">
        <f t="shared" si="28"/>
        <v>0</v>
      </c>
      <c r="BP16" s="30">
        <f t="shared" si="29"/>
        <v>0</v>
      </c>
      <c r="BQ16" s="30">
        <f t="shared" si="30"/>
        <v>0</v>
      </c>
      <c r="BR16" s="30">
        <f t="shared" si="31"/>
        <v>0</v>
      </c>
      <c r="BS16" s="30">
        <f t="shared" si="32"/>
        <v>0</v>
      </c>
      <c r="BT16" s="30">
        <f t="shared" si="33"/>
        <v>0</v>
      </c>
      <c r="BU16" s="30">
        <f t="shared" si="34"/>
        <v>0</v>
      </c>
      <c r="BV16" s="30">
        <f t="shared" si="35"/>
        <v>0</v>
      </c>
      <c r="BW16" s="30">
        <f t="shared" si="36"/>
        <v>0</v>
      </c>
      <c r="BX16" s="30">
        <f t="shared" si="37"/>
        <v>0</v>
      </c>
      <c r="BY16" s="30">
        <f t="shared" si="38"/>
        <v>0</v>
      </c>
      <c r="BZ16" s="30">
        <f t="shared" si="39"/>
        <v>0</v>
      </c>
      <c r="CA16" s="30">
        <f t="shared" si="40"/>
        <v>0</v>
      </c>
      <c r="CB16" s="30">
        <f t="shared" si="41"/>
        <v>0</v>
      </c>
      <c r="CC16" s="30">
        <f t="shared" si="42"/>
        <v>0</v>
      </c>
      <c r="CD16" s="30">
        <f t="shared" si="43"/>
        <v>0</v>
      </c>
      <c r="CE16" s="30">
        <f t="shared" si="44"/>
        <v>0</v>
      </c>
      <c r="CF16" s="30">
        <f t="shared" si="45"/>
        <v>0</v>
      </c>
      <c r="CG16" s="30">
        <f t="shared" si="46"/>
        <v>0</v>
      </c>
      <c r="CH16" s="30">
        <f t="shared" si="47"/>
        <v>0</v>
      </c>
      <c r="CI16" s="30">
        <f t="shared" si="48"/>
        <v>0</v>
      </c>
      <c r="CJ16" s="30"/>
    </row>
    <row r="17" spans="2:88" s="203" customFormat="1" ht="90" customHeight="1">
      <c r="B17" s="436" t="s">
        <v>7</v>
      </c>
      <c r="C17" s="30"/>
      <c r="D17" s="314" t="s">
        <v>1633</v>
      </c>
      <c r="E17" s="731" t="s">
        <v>1667</v>
      </c>
      <c r="F17" s="316" t="s">
        <v>167</v>
      </c>
      <c r="G17" s="337" t="s">
        <v>1650</v>
      </c>
      <c r="H17" s="337" t="s">
        <v>224</v>
      </c>
      <c r="I17" s="315">
        <v>1</v>
      </c>
      <c r="J17" s="315">
        <v>0</v>
      </c>
      <c r="K17" s="315" t="s">
        <v>1474</v>
      </c>
      <c r="L17" s="711">
        <v>211.15</v>
      </c>
      <c r="M17" s="213"/>
      <c r="N17" s="712"/>
      <c r="O17" s="705"/>
      <c r="P17" s="214"/>
      <c r="Q17" s="215"/>
      <c r="R17" s="215"/>
      <c r="S17" s="705"/>
      <c r="T17" s="214"/>
      <c r="U17" s="215"/>
      <c r="V17" s="214"/>
      <c r="W17" s="215"/>
      <c r="X17" s="214"/>
      <c r="Y17" s="215"/>
      <c r="Z17" s="705"/>
      <c r="AA17" s="357">
        <f t="shared" si="49"/>
        <v>0</v>
      </c>
      <c r="AB17" s="352" t="str">
        <f t="shared" si="53"/>
        <v>No</v>
      </c>
      <c r="AC17" s="353" t="str">
        <f t="shared" si="4"/>
        <v>Yes</v>
      </c>
      <c r="AE17" s="216">
        <v>1</v>
      </c>
      <c r="AF17" s="217">
        <f t="shared" si="54"/>
        <v>0</v>
      </c>
      <c r="AH17" s="491">
        <v>0.9</v>
      </c>
      <c r="AI17" s="445">
        <f t="shared" si="51"/>
        <v>0</v>
      </c>
      <c r="AJ17" s="304">
        <f t="shared" si="5"/>
        <v>0</v>
      </c>
      <c r="AK17" s="381">
        <f t="shared" si="6"/>
        <v>0</v>
      </c>
      <c r="AL17" s="532">
        <f t="shared" si="7"/>
        <v>0</v>
      </c>
      <c r="AM17" s="533">
        <f t="shared" si="8"/>
        <v>0</v>
      </c>
      <c r="AN17" s="534">
        <f t="shared" si="9"/>
        <v>0</v>
      </c>
      <c r="AO17" s="535">
        <f t="shared" si="52"/>
        <v>0</v>
      </c>
      <c r="AP17" s="535">
        <f t="shared" si="10"/>
        <v>0</v>
      </c>
      <c r="AQ17" s="536">
        <f t="shared" si="11"/>
        <v>0</v>
      </c>
      <c r="AR17" s="537">
        <f t="shared" si="12"/>
        <v>0</v>
      </c>
      <c r="AS17" s="538">
        <f t="shared" si="13"/>
        <v>0</v>
      </c>
      <c r="AT17" s="539">
        <f t="shared" si="14"/>
        <v>0</v>
      </c>
      <c r="AU17" s="540">
        <f t="shared" si="15"/>
        <v>0</v>
      </c>
      <c r="AV17" s="541">
        <f t="shared" si="16"/>
        <v>0</v>
      </c>
      <c r="AW17" s="542">
        <f t="shared" si="17"/>
        <v>0</v>
      </c>
      <c r="AX17" s="312">
        <v>1</v>
      </c>
      <c r="AY17" s="320">
        <v>4</v>
      </c>
      <c r="AZ17" s="321"/>
      <c r="BA17" s="320"/>
      <c r="BC17" s="30">
        <f t="shared" si="18"/>
        <v>0</v>
      </c>
      <c r="BD17" s="30">
        <f t="shared" si="19"/>
        <v>0</v>
      </c>
      <c r="BE17" s="30">
        <f t="shared" si="20"/>
        <v>0</v>
      </c>
      <c r="BF17" s="30">
        <f t="shared" si="21"/>
        <v>0</v>
      </c>
      <c r="BG17" s="30">
        <f t="shared" si="22"/>
        <v>0</v>
      </c>
      <c r="BH17" s="30">
        <f t="shared" si="23"/>
        <v>0</v>
      </c>
      <c r="BI17" s="30">
        <f t="shared" si="24"/>
        <v>0</v>
      </c>
      <c r="BJ17" s="30">
        <f t="shared" si="25"/>
        <v>0</v>
      </c>
      <c r="BK17" s="30"/>
      <c r="BL17" s="203">
        <f t="shared" si="26"/>
        <v>0</v>
      </c>
      <c r="BM17" s="203">
        <f t="shared" si="27"/>
        <v>0</v>
      </c>
      <c r="BO17" s="30">
        <f t="shared" si="28"/>
        <v>0</v>
      </c>
      <c r="BP17" s="30">
        <f t="shared" si="29"/>
        <v>0</v>
      </c>
      <c r="BQ17" s="30">
        <f t="shared" si="30"/>
        <v>0</v>
      </c>
      <c r="BR17" s="30">
        <f t="shared" si="31"/>
        <v>0</v>
      </c>
      <c r="BS17" s="30">
        <f t="shared" si="32"/>
        <v>0</v>
      </c>
      <c r="BT17" s="30">
        <f t="shared" si="33"/>
        <v>0</v>
      </c>
      <c r="BU17" s="30">
        <f t="shared" si="34"/>
        <v>0</v>
      </c>
      <c r="BV17" s="30">
        <f t="shared" si="35"/>
        <v>0</v>
      </c>
      <c r="BW17" s="30">
        <f t="shared" si="36"/>
        <v>0</v>
      </c>
      <c r="BX17" s="30">
        <f t="shared" si="37"/>
        <v>0</v>
      </c>
      <c r="BY17" s="30">
        <f t="shared" si="38"/>
        <v>0</v>
      </c>
      <c r="BZ17" s="30">
        <f t="shared" si="39"/>
        <v>0</v>
      </c>
      <c r="CA17" s="30">
        <f t="shared" si="40"/>
        <v>0</v>
      </c>
      <c r="CB17" s="30">
        <f t="shared" si="41"/>
        <v>0</v>
      </c>
      <c r="CC17" s="30">
        <f t="shared" si="42"/>
        <v>0</v>
      </c>
      <c r="CD17" s="30">
        <f t="shared" si="43"/>
        <v>0</v>
      </c>
      <c r="CE17" s="30">
        <f t="shared" si="44"/>
        <v>0</v>
      </c>
      <c r="CF17" s="30">
        <f t="shared" si="45"/>
        <v>0</v>
      </c>
      <c r="CG17" s="30">
        <f t="shared" si="46"/>
        <v>0</v>
      </c>
      <c r="CH17" s="30">
        <f t="shared" si="47"/>
        <v>0</v>
      </c>
      <c r="CI17" s="30">
        <f t="shared" si="48"/>
        <v>0</v>
      </c>
      <c r="CJ17" s="30"/>
    </row>
    <row r="18" spans="2:88" s="203" customFormat="1" ht="90" customHeight="1">
      <c r="B18" s="436" t="s">
        <v>7</v>
      </c>
      <c r="C18" s="30"/>
      <c r="D18" s="334" t="s">
        <v>1634</v>
      </c>
      <c r="E18" s="732" t="s">
        <v>1667</v>
      </c>
      <c r="F18" s="313" t="s">
        <v>169</v>
      </c>
      <c r="G18" s="336" t="s">
        <v>1654</v>
      </c>
      <c r="H18" s="336" t="s">
        <v>224</v>
      </c>
      <c r="I18" s="335">
        <v>1</v>
      </c>
      <c r="J18" s="335">
        <v>0</v>
      </c>
      <c r="K18" s="335" t="s">
        <v>1474</v>
      </c>
      <c r="L18" s="703">
        <v>211.15</v>
      </c>
      <c r="M18" s="218"/>
      <c r="N18" s="706"/>
      <c r="O18" s="704"/>
      <c r="P18" s="219"/>
      <c r="Q18" s="220"/>
      <c r="R18" s="220"/>
      <c r="S18" s="704"/>
      <c r="T18" s="219"/>
      <c r="U18" s="220"/>
      <c r="V18" s="219"/>
      <c r="W18" s="220"/>
      <c r="X18" s="220"/>
      <c r="Y18" s="704"/>
      <c r="Z18" s="704"/>
      <c r="AA18" s="373">
        <f t="shared" si="49"/>
        <v>0</v>
      </c>
      <c r="AB18" s="359" t="str">
        <f t="shared" si="53"/>
        <v>No</v>
      </c>
      <c r="AC18" s="350" t="str">
        <f t="shared" si="4"/>
        <v>Yes</v>
      </c>
      <c r="AE18" s="216">
        <v>1</v>
      </c>
      <c r="AF18" s="217">
        <f t="shared" si="54"/>
        <v>0</v>
      </c>
      <c r="AH18" s="491">
        <v>0.95</v>
      </c>
      <c r="AI18" s="445">
        <f t="shared" si="51"/>
        <v>0</v>
      </c>
      <c r="AJ18" s="304">
        <f t="shared" si="5"/>
        <v>0</v>
      </c>
      <c r="AK18" s="381">
        <f t="shared" si="6"/>
        <v>0</v>
      </c>
      <c r="AL18" s="532">
        <f t="shared" si="7"/>
        <v>0</v>
      </c>
      <c r="AM18" s="533">
        <f t="shared" si="8"/>
        <v>0</v>
      </c>
      <c r="AN18" s="534">
        <f t="shared" si="9"/>
        <v>0</v>
      </c>
      <c r="AO18" s="535">
        <f t="shared" si="52"/>
        <v>0</v>
      </c>
      <c r="AP18" s="535">
        <f t="shared" si="10"/>
        <v>0</v>
      </c>
      <c r="AQ18" s="536">
        <f t="shared" si="11"/>
        <v>0</v>
      </c>
      <c r="AR18" s="537">
        <f t="shared" si="12"/>
        <v>0</v>
      </c>
      <c r="AS18" s="538">
        <f t="shared" si="13"/>
        <v>0</v>
      </c>
      <c r="AT18" s="539">
        <f t="shared" si="14"/>
        <v>0</v>
      </c>
      <c r="AU18" s="540">
        <f t="shared" si="15"/>
        <v>0</v>
      </c>
      <c r="AV18" s="541">
        <f t="shared" si="16"/>
        <v>0</v>
      </c>
      <c r="AW18" s="542">
        <f t="shared" si="17"/>
        <v>0</v>
      </c>
      <c r="AX18" s="312">
        <v>1</v>
      </c>
      <c r="AY18" s="320">
        <v>4</v>
      </c>
      <c r="AZ18" s="321"/>
      <c r="BA18" s="320"/>
      <c r="BC18" s="30">
        <f t="shared" si="18"/>
        <v>0</v>
      </c>
      <c r="BD18" s="30">
        <f t="shared" si="19"/>
        <v>0</v>
      </c>
      <c r="BE18" s="30">
        <f t="shared" si="20"/>
        <v>0</v>
      </c>
      <c r="BF18" s="30">
        <f t="shared" si="21"/>
        <v>0</v>
      </c>
      <c r="BG18" s="30">
        <f t="shared" si="22"/>
        <v>0</v>
      </c>
      <c r="BH18" s="30">
        <f t="shared" si="23"/>
        <v>0</v>
      </c>
      <c r="BI18" s="30">
        <f t="shared" si="24"/>
        <v>0</v>
      </c>
      <c r="BJ18" s="30">
        <f t="shared" si="25"/>
        <v>0</v>
      </c>
      <c r="BK18" s="30"/>
      <c r="BL18" s="203">
        <f t="shared" si="26"/>
        <v>0</v>
      </c>
      <c r="BM18" s="203">
        <f t="shared" si="27"/>
        <v>0</v>
      </c>
      <c r="BO18" s="30">
        <f t="shared" si="28"/>
        <v>0</v>
      </c>
      <c r="BP18" s="30">
        <f t="shared" si="29"/>
        <v>0</v>
      </c>
      <c r="BQ18" s="30">
        <f t="shared" si="30"/>
        <v>0</v>
      </c>
      <c r="BR18" s="30">
        <f t="shared" si="31"/>
        <v>0</v>
      </c>
      <c r="BS18" s="30">
        <f t="shared" si="32"/>
        <v>0</v>
      </c>
      <c r="BT18" s="30">
        <f t="shared" si="33"/>
        <v>0</v>
      </c>
      <c r="BU18" s="30">
        <f t="shared" si="34"/>
        <v>0</v>
      </c>
      <c r="BV18" s="30">
        <f t="shared" si="35"/>
        <v>0</v>
      </c>
      <c r="BW18" s="30">
        <f t="shared" si="36"/>
        <v>0</v>
      </c>
      <c r="BX18" s="30">
        <f t="shared" si="37"/>
        <v>0</v>
      </c>
      <c r="BY18" s="30">
        <f t="shared" si="38"/>
        <v>0</v>
      </c>
      <c r="BZ18" s="30">
        <f t="shared" si="39"/>
        <v>0</v>
      </c>
      <c r="CA18" s="30">
        <f t="shared" si="40"/>
        <v>0</v>
      </c>
      <c r="CB18" s="30">
        <f t="shared" si="41"/>
        <v>0</v>
      </c>
      <c r="CC18" s="30">
        <f t="shared" si="42"/>
        <v>0</v>
      </c>
      <c r="CD18" s="30">
        <f t="shared" si="43"/>
        <v>0</v>
      </c>
      <c r="CE18" s="30">
        <f t="shared" si="44"/>
        <v>0</v>
      </c>
      <c r="CF18" s="30">
        <f t="shared" si="45"/>
        <v>0</v>
      </c>
      <c r="CG18" s="30">
        <f t="shared" si="46"/>
        <v>0</v>
      </c>
      <c r="CH18" s="30">
        <f t="shared" si="47"/>
        <v>0</v>
      </c>
      <c r="CI18" s="30">
        <f t="shared" si="48"/>
        <v>0</v>
      </c>
      <c r="CJ18" s="30"/>
    </row>
    <row r="19" spans="2:88" s="203" customFormat="1" ht="90" customHeight="1">
      <c r="B19" s="436" t="s">
        <v>7</v>
      </c>
      <c r="C19" s="30"/>
      <c r="D19" s="314" t="s">
        <v>1635</v>
      </c>
      <c r="E19" s="731" t="s">
        <v>1667</v>
      </c>
      <c r="F19" s="316" t="s">
        <v>167</v>
      </c>
      <c r="G19" s="337" t="s">
        <v>1655</v>
      </c>
      <c r="H19" s="337" t="s">
        <v>224</v>
      </c>
      <c r="I19" s="315">
        <v>1</v>
      </c>
      <c r="J19" s="315">
        <v>0</v>
      </c>
      <c r="K19" s="315" t="s">
        <v>1474</v>
      </c>
      <c r="L19" s="711">
        <v>211.15</v>
      </c>
      <c r="M19" s="213"/>
      <c r="N19" s="712"/>
      <c r="O19" s="705"/>
      <c r="P19" s="214"/>
      <c r="Q19" s="215"/>
      <c r="R19" s="215"/>
      <c r="S19" s="215"/>
      <c r="T19" s="215"/>
      <c r="U19" s="215"/>
      <c r="V19" s="215"/>
      <c r="W19" s="215"/>
      <c r="X19" s="215"/>
      <c r="Y19" s="705"/>
      <c r="Z19" s="705"/>
      <c r="AA19" s="357">
        <f t="shared" si="49"/>
        <v>0</v>
      </c>
      <c r="AB19" s="352" t="str">
        <f t="shared" si="53"/>
        <v>No</v>
      </c>
      <c r="AC19" s="353" t="str">
        <f t="shared" si="4"/>
        <v>Yes</v>
      </c>
      <c r="AE19" s="216">
        <v>1</v>
      </c>
      <c r="AF19" s="217">
        <f t="shared" si="54"/>
        <v>0</v>
      </c>
      <c r="AH19" s="491">
        <v>0.9</v>
      </c>
      <c r="AI19" s="445">
        <f t="shared" si="51"/>
        <v>0</v>
      </c>
      <c r="AJ19" s="304">
        <f t="shared" si="5"/>
        <v>0</v>
      </c>
      <c r="AK19" s="381">
        <f t="shared" si="6"/>
        <v>0</v>
      </c>
      <c r="AL19" s="532">
        <f t="shared" si="7"/>
        <v>0</v>
      </c>
      <c r="AM19" s="533">
        <f t="shared" si="8"/>
        <v>0</v>
      </c>
      <c r="AN19" s="534">
        <f t="shared" si="9"/>
        <v>0</v>
      </c>
      <c r="AO19" s="535">
        <f t="shared" si="52"/>
        <v>0</v>
      </c>
      <c r="AP19" s="535">
        <f t="shared" si="10"/>
        <v>0</v>
      </c>
      <c r="AQ19" s="536">
        <f t="shared" si="11"/>
        <v>0</v>
      </c>
      <c r="AR19" s="537">
        <f t="shared" si="12"/>
        <v>0</v>
      </c>
      <c r="AS19" s="538">
        <f t="shared" si="13"/>
        <v>0</v>
      </c>
      <c r="AT19" s="539">
        <f t="shared" si="14"/>
        <v>0</v>
      </c>
      <c r="AU19" s="540">
        <f t="shared" si="15"/>
        <v>0</v>
      </c>
      <c r="AV19" s="541">
        <f t="shared" si="16"/>
        <v>0</v>
      </c>
      <c r="AW19" s="542">
        <f t="shared" si="17"/>
        <v>0</v>
      </c>
      <c r="AX19" s="312">
        <v>1</v>
      </c>
      <c r="AY19" s="320">
        <v>4</v>
      </c>
      <c r="AZ19" s="321"/>
      <c r="BA19" s="320"/>
      <c r="BC19" s="30">
        <f t="shared" si="18"/>
        <v>0</v>
      </c>
      <c r="BD19" s="30">
        <f t="shared" si="19"/>
        <v>0</v>
      </c>
      <c r="BE19" s="30">
        <f t="shared" si="20"/>
        <v>0</v>
      </c>
      <c r="BF19" s="30">
        <f t="shared" si="21"/>
        <v>0</v>
      </c>
      <c r="BG19" s="30">
        <f t="shared" si="22"/>
        <v>0</v>
      </c>
      <c r="BH19" s="30">
        <f t="shared" si="23"/>
        <v>0</v>
      </c>
      <c r="BI19" s="30">
        <f t="shared" si="24"/>
        <v>0</v>
      </c>
      <c r="BJ19" s="30">
        <f t="shared" si="25"/>
        <v>0</v>
      </c>
      <c r="BK19" s="30"/>
      <c r="BL19" s="203">
        <f t="shared" si="26"/>
        <v>0</v>
      </c>
      <c r="BM19" s="203">
        <f t="shared" si="27"/>
        <v>0</v>
      </c>
      <c r="BO19" s="30">
        <f t="shared" si="28"/>
        <v>0</v>
      </c>
      <c r="BP19" s="30">
        <f t="shared" si="29"/>
        <v>0</v>
      </c>
      <c r="BQ19" s="30">
        <f t="shared" si="30"/>
        <v>0</v>
      </c>
      <c r="BR19" s="30">
        <f t="shared" si="31"/>
        <v>0</v>
      </c>
      <c r="BS19" s="30">
        <f t="shared" si="32"/>
        <v>0</v>
      </c>
      <c r="BT19" s="30">
        <f t="shared" si="33"/>
        <v>0</v>
      </c>
      <c r="BU19" s="30">
        <f t="shared" si="34"/>
        <v>0</v>
      </c>
      <c r="BV19" s="30">
        <f t="shared" si="35"/>
        <v>0</v>
      </c>
      <c r="BW19" s="30">
        <f t="shared" si="36"/>
        <v>0</v>
      </c>
      <c r="BX19" s="30">
        <f t="shared" si="37"/>
        <v>0</v>
      </c>
      <c r="BY19" s="30">
        <f t="shared" si="38"/>
        <v>0</v>
      </c>
      <c r="BZ19" s="30">
        <f t="shared" si="39"/>
        <v>0</v>
      </c>
      <c r="CA19" s="30">
        <f t="shared" si="40"/>
        <v>0</v>
      </c>
      <c r="CB19" s="30">
        <f t="shared" si="41"/>
        <v>0</v>
      </c>
      <c r="CC19" s="30">
        <f t="shared" si="42"/>
        <v>0</v>
      </c>
      <c r="CD19" s="30">
        <f t="shared" si="43"/>
        <v>0</v>
      </c>
      <c r="CE19" s="30">
        <f t="shared" si="44"/>
        <v>0</v>
      </c>
      <c r="CF19" s="30">
        <f t="shared" si="45"/>
        <v>0</v>
      </c>
      <c r="CG19" s="30">
        <f t="shared" si="46"/>
        <v>0</v>
      </c>
      <c r="CH19" s="30">
        <f t="shared" si="47"/>
        <v>0</v>
      </c>
      <c r="CI19" s="30">
        <f t="shared" si="48"/>
        <v>0</v>
      </c>
      <c r="CJ19" s="30"/>
    </row>
    <row r="20" spans="2:88" s="203" customFormat="1" ht="90" customHeight="1">
      <c r="B20" s="436" t="s">
        <v>7</v>
      </c>
      <c r="C20" s="30"/>
      <c r="D20" s="334" t="s">
        <v>1636</v>
      </c>
      <c r="E20" s="732" t="s">
        <v>1667</v>
      </c>
      <c r="F20" s="313" t="s">
        <v>169</v>
      </c>
      <c r="G20" s="336" t="s">
        <v>1656</v>
      </c>
      <c r="H20" s="336" t="s">
        <v>224</v>
      </c>
      <c r="I20" s="335">
        <v>1</v>
      </c>
      <c r="J20" s="335">
        <v>0</v>
      </c>
      <c r="K20" s="335" t="s">
        <v>1474</v>
      </c>
      <c r="L20" s="703">
        <v>221.45000000000002</v>
      </c>
      <c r="M20" s="218"/>
      <c r="N20" s="706"/>
      <c r="O20" s="704"/>
      <c r="P20" s="249"/>
      <c r="Q20" s="220"/>
      <c r="R20" s="704"/>
      <c r="S20" s="704"/>
      <c r="T20" s="220"/>
      <c r="U20" s="704"/>
      <c r="V20" s="704"/>
      <c r="W20" s="704"/>
      <c r="X20" s="220"/>
      <c r="Y20" s="704"/>
      <c r="Z20" s="220"/>
      <c r="AA20" s="373">
        <f t="shared" si="49"/>
        <v>0</v>
      </c>
      <c r="AB20" s="359" t="str">
        <f t="shared" si="53"/>
        <v>No</v>
      </c>
      <c r="AC20" s="350" t="str">
        <f t="shared" si="4"/>
        <v>Yes</v>
      </c>
      <c r="AE20" s="216">
        <v>1</v>
      </c>
      <c r="AF20" s="217">
        <f t="shared" si="54"/>
        <v>0</v>
      </c>
      <c r="AH20" s="491">
        <v>0.95</v>
      </c>
      <c r="AI20" s="445">
        <f t="shared" si="51"/>
        <v>0</v>
      </c>
      <c r="AJ20" s="304">
        <f t="shared" si="5"/>
        <v>0</v>
      </c>
      <c r="AK20" s="381">
        <f t="shared" si="6"/>
        <v>0</v>
      </c>
      <c r="AL20" s="532">
        <f t="shared" si="7"/>
        <v>0</v>
      </c>
      <c r="AM20" s="533">
        <f t="shared" si="8"/>
        <v>0</v>
      </c>
      <c r="AN20" s="534">
        <f t="shared" si="9"/>
        <v>0</v>
      </c>
      <c r="AO20" s="535">
        <f t="shared" si="52"/>
        <v>0</v>
      </c>
      <c r="AP20" s="535">
        <f t="shared" si="10"/>
        <v>0</v>
      </c>
      <c r="AQ20" s="536">
        <f t="shared" si="11"/>
        <v>0</v>
      </c>
      <c r="AR20" s="537">
        <f t="shared" si="12"/>
        <v>0</v>
      </c>
      <c r="AS20" s="538">
        <f t="shared" si="13"/>
        <v>0</v>
      </c>
      <c r="AT20" s="539">
        <f t="shared" si="14"/>
        <v>0</v>
      </c>
      <c r="AU20" s="540">
        <f t="shared" si="15"/>
        <v>0</v>
      </c>
      <c r="AV20" s="541">
        <f t="shared" si="16"/>
        <v>0</v>
      </c>
      <c r="AW20" s="542">
        <f t="shared" si="17"/>
        <v>0</v>
      </c>
      <c r="AX20" s="312">
        <v>1</v>
      </c>
      <c r="AY20" s="320">
        <v>3</v>
      </c>
      <c r="AZ20" s="321">
        <v>1</v>
      </c>
      <c r="BA20" s="320"/>
      <c r="BC20" s="30">
        <f t="shared" si="18"/>
        <v>0</v>
      </c>
      <c r="BD20" s="30">
        <f t="shared" si="19"/>
        <v>0</v>
      </c>
      <c r="BE20" s="30">
        <f t="shared" si="20"/>
        <v>0</v>
      </c>
      <c r="BF20" s="30">
        <f t="shared" si="21"/>
        <v>0</v>
      </c>
      <c r="BG20" s="30">
        <f t="shared" si="22"/>
        <v>0</v>
      </c>
      <c r="BH20" s="30">
        <f t="shared" si="23"/>
        <v>0</v>
      </c>
      <c r="BI20" s="30">
        <f t="shared" si="24"/>
        <v>0</v>
      </c>
      <c r="BJ20" s="30">
        <f t="shared" si="25"/>
        <v>0</v>
      </c>
      <c r="BK20" s="30"/>
      <c r="BL20" s="203">
        <f t="shared" si="26"/>
        <v>0</v>
      </c>
      <c r="BM20" s="203">
        <f t="shared" si="27"/>
        <v>0</v>
      </c>
      <c r="BO20" s="30">
        <f t="shared" si="28"/>
        <v>0</v>
      </c>
      <c r="BP20" s="30">
        <f t="shared" si="29"/>
        <v>0</v>
      </c>
      <c r="BQ20" s="30">
        <f t="shared" si="30"/>
        <v>0</v>
      </c>
      <c r="BR20" s="30">
        <f t="shared" si="31"/>
        <v>0</v>
      </c>
      <c r="BS20" s="30">
        <f t="shared" si="32"/>
        <v>0</v>
      </c>
      <c r="BT20" s="30">
        <f t="shared" si="33"/>
        <v>0</v>
      </c>
      <c r="BU20" s="30">
        <f t="shared" si="34"/>
        <v>0</v>
      </c>
      <c r="BV20" s="30">
        <f t="shared" si="35"/>
        <v>0</v>
      </c>
      <c r="BW20" s="30">
        <f t="shared" si="36"/>
        <v>0</v>
      </c>
      <c r="BX20" s="30">
        <f t="shared" si="37"/>
        <v>0</v>
      </c>
      <c r="BY20" s="30">
        <f t="shared" si="38"/>
        <v>0</v>
      </c>
      <c r="BZ20" s="30">
        <f t="shared" si="39"/>
        <v>0</v>
      </c>
      <c r="CA20" s="30">
        <f t="shared" si="40"/>
        <v>0</v>
      </c>
      <c r="CB20" s="30">
        <f t="shared" si="41"/>
        <v>0</v>
      </c>
      <c r="CC20" s="30">
        <f t="shared" si="42"/>
        <v>0</v>
      </c>
      <c r="CD20" s="30">
        <f t="shared" si="43"/>
        <v>0</v>
      </c>
      <c r="CE20" s="30">
        <f t="shared" si="44"/>
        <v>0</v>
      </c>
      <c r="CF20" s="30">
        <f t="shared" si="45"/>
        <v>0</v>
      </c>
      <c r="CG20" s="30">
        <f t="shared" si="46"/>
        <v>0</v>
      </c>
      <c r="CH20" s="30">
        <f t="shared" si="47"/>
        <v>0</v>
      </c>
      <c r="CI20" s="30">
        <f t="shared" si="48"/>
        <v>0</v>
      </c>
      <c r="CJ20" s="30"/>
    </row>
    <row r="21" spans="2:88" s="30" customFormat="1" ht="100.05" customHeight="1">
      <c r="B21" s="436" t="s">
        <v>7</v>
      </c>
      <c r="D21" s="314" t="s">
        <v>1637</v>
      </c>
      <c r="E21" s="731" t="s">
        <v>1667</v>
      </c>
      <c r="F21" s="316" t="s">
        <v>169</v>
      </c>
      <c r="G21" s="337" t="s">
        <v>1657</v>
      </c>
      <c r="H21" s="337" t="s">
        <v>224</v>
      </c>
      <c r="I21" s="315">
        <v>1</v>
      </c>
      <c r="J21" s="315">
        <v>0</v>
      </c>
      <c r="K21" s="315" t="s">
        <v>1474</v>
      </c>
      <c r="L21" s="613">
        <v>221.45000000000002</v>
      </c>
      <c r="M21" s="221"/>
      <c r="N21" s="215"/>
      <c r="O21" s="215"/>
      <c r="P21" s="215"/>
      <c r="Q21" s="215"/>
      <c r="R21" s="215"/>
      <c r="S21" s="215"/>
      <c r="T21" s="705"/>
      <c r="U21" s="215"/>
      <c r="V21" s="215"/>
      <c r="W21" s="215"/>
      <c r="X21" s="705"/>
      <c r="Y21" s="215"/>
      <c r="Z21" s="215"/>
      <c r="AA21" s="357">
        <f t="shared" si="49"/>
        <v>0</v>
      </c>
      <c r="AB21" s="352" t="str">
        <f t="shared" si="3"/>
        <v>No</v>
      </c>
      <c r="AC21" s="353" t="str">
        <f t="shared" si="4"/>
        <v>Yes</v>
      </c>
      <c r="AE21" s="216">
        <v>1</v>
      </c>
      <c r="AF21" s="217">
        <f t="shared" si="50"/>
        <v>0</v>
      </c>
      <c r="AH21" s="490">
        <v>0.9</v>
      </c>
      <c r="AI21" s="445">
        <f t="shared" si="51"/>
        <v>0</v>
      </c>
      <c r="AJ21" s="304">
        <f t="shared" si="5"/>
        <v>0</v>
      </c>
      <c r="AK21" s="381">
        <f t="shared" si="6"/>
        <v>0</v>
      </c>
      <c r="AL21" s="532">
        <f t="shared" si="7"/>
        <v>0</v>
      </c>
      <c r="AM21" s="533">
        <f t="shared" si="8"/>
        <v>0</v>
      </c>
      <c r="AN21" s="534">
        <f t="shared" si="9"/>
        <v>0</v>
      </c>
      <c r="AO21" s="535">
        <f t="shared" si="52"/>
        <v>0</v>
      </c>
      <c r="AP21" s="535">
        <f t="shared" si="10"/>
        <v>0</v>
      </c>
      <c r="AQ21" s="536">
        <f t="shared" si="11"/>
        <v>0</v>
      </c>
      <c r="AR21" s="537">
        <f t="shared" si="12"/>
        <v>0</v>
      </c>
      <c r="AS21" s="538">
        <f t="shared" si="13"/>
        <v>0</v>
      </c>
      <c r="AT21" s="539">
        <f t="shared" si="14"/>
        <v>0</v>
      </c>
      <c r="AU21" s="540">
        <f t="shared" si="15"/>
        <v>0</v>
      </c>
      <c r="AV21" s="541">
        <f t="shared" si="16"/>
        <v>0</v>
      </c>
      <c r="AW21" s="542">
        <f t="shared" si="17"/>
        <v>0</v>
      </c>
      <c r="AX21" s="312">
        <v>1</v>
      </c>
      <c r="AY21" s="305">
        <v>4</v>
      </c>
      <c r="AZ21" s="306"/>
      <c r="BA21" s="305"/>
      <c r="BC21" s="30">
        <f t="shared" si="18"/>
        <v>0</v>
      </c>
      <c r="BD21" s="30">
        <f t="shared" si="19"/>
        <v>0</v>
      </c>
      <c r="BE21" s="30">
        <f t="shared" si="20"/>
        <v>0</v>
      </c>
      <c r="BF21" s="30">
        <f t="shared" si="21"/>
        <v>0</v>
      </c>
      <c r="BG21" s="30">
        <f t="shared" si="22"/>
        <v>0</v>
      </c>
      <c r="BH21" s="30">
        <f t="shared" si="23"/>
        <v>0</v>
      </c>
      <c r="BI21" s="30">
        <f t="shared" si="24"/>
        <v>0</v>
      </c>
      <c r="BJ21" s="30">
        <f t="shared" si="25"/>
        <v>0</v>
      </c>
      <c r="BL21" s="203">
        <f t="shared" si="26"/>
        <v>0</v>
      </c>
      <c r="BM21" s="203">
        <f t="shared" si="27"/>
        <v>0</v>
      </c>
      <c r="BO21" s="30">
        <f t="shared" si="28"/>
        <v>0</v>
      </c>
      <c r="BP21" s="30">
        <f t="shared" si="29"/>
        <v>0</v>
      </c>
      <c r="BQ21" s="30">
        <f t="shared" si="30"/>
        <v>0</v>
      </c>
      <c r="BR21" s="30">
        <f t="shared" si="31"/>
        <v>0</v>
      </c>
      <c r="BS21" s="30">
        <f t="shared" si="32"/>
        <v>0</v>
      </c>
      <c r="BT21" s="30">
        <f t="shared" si="33"/>
        <v>0</v>
      </c>
      <c r="BU21" s="30">
        <f t="shared" si="34"/>
        <v>0</v>
      </c>
      <c r="BV21" s="30">
        <f t="shared" si="35"/>
        <v>0</v>
      </c>
      <c r="BW21" s="30">
        <f t="shared" si="36"/>
        <v>0</v>
      </c>
      <c r="BX21" s="30">
        <f t="shared" si="37"/>
        <v>0</v>
      </c>
      <c r="BY21" s="30">
        <f t="shared" si="38"/>
        <v>0</v>
      </c>
      <c r="BZ21" s="30">
        <f t="shared" si="39"/>
        <v>0</v>
      </c>
      <c r="CA21" s="30">
        <f t="shared" si="40"/>
        <v>0</v>
      </c>
      <c r="CB21" s="30">
        <f t="shared" si="41"/>
        <v>0</v>
      </c>
      <c r="CC21" s="30">
        <f t="shared" si="42"/>
        <v>0</v>
      </c>
      <c r="CD21" s="30">
        <f t="shared" si="43"/>
        <v>0</v>
      </c>
      <c r="CE21" s="30">
        <f t="shared" si="44"/>
        <v>0</v>
      </c>
      <c r="CF21" s="30">
        <f t="shared" si="45"/>
        <v>0</v>
      </c>
      <c r="CG21" s="30">
        <f t="shared" si="46"/>
        <v>0</v>
      </c>
      <c r="CH21" s="30">
        <f t="shared" si="47"/>
        <v>0</v>
      </c>
      <c r="CI21" s="30">
        <f t="shared" si="48"/>
        <v>0</v>
      </c>
    </row>
    <row r="22" spans="2:88" s="203" customFormat="1" ht="100.05" customHeight="1">
      <c r="B22" s="436" t="s">
        <v>7</v>
      </c>
      <c r="C22" s="30"/>
      <c r="D22" s="334" t="s">
        <v>1638</v>
      </c>
      <c r="E22" s="732" t="s">
        <v>1667</v>
      </c>
      <c r="F22" s="313" t="s">
        <v>167</v>
      </c>
      <c r="G22" s="336" t="s">
        <v>1658</v>
      </c>
      <c r="H22" s="336" t="s">
        <v>224</v>
      </c>
      <c r="I22" s="335">
        <v>1</v>
      </c>
      <c r="J22" s="335">
        <v>0</v>
      </c>
      <c r="K22" s="335" t="s">
        <v>1474</v>
      </c>
      <c r="L22" s="612">
        <v>221.45000000000002</v>
      </c>
      <c r="M22" s="222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49"/>
      <c r="Y22" s="249"/>
      <c r="Z22" s="249"/>
      <c r="AA22" s="373">
        <f t="shared" si="49"/>
        <v>0</v>
      </c>
      <c r="AB22" s="359" t="str">
        <f t="shared" si="3"/>
        <v>No</v>
      </c>
      <c r="AC22" s="360" t="str">
        <f t="shared" si="4"/>
        <v>Yes</v>
      </c>
      <c r="AE22" s="216">
        <v>1</v>
      </c>
      <c r="AF22" s="217">
        <f t="shared" si="50"/>
        <v>0</v>
      </c>
      <c r="AH22" s="492">
        <v>0.85</v>
      </c>
      <c r="AI22" s="445">
        <f t="shared" si="51"/>
        <v>0</v>
      </c>
      <c r="AJ22" s="304">
        <f t="shared" si="5"/>
        <v>0</v>
      </c>
      <c r="AK22" s="381">
        <f t="shared" si="6"/>
        <v>0</v>
      </c>
      <c r="AL22" s="532">
        <f t="shared" si="7"/>
        <v>0</v>
      </c>
      <c r="AM22" s="533">
        <f t="shared" si="8"/>
        <v>0</v>
      </c>
      <c r="AN22" s="534">
        <f t="shared" si="9"/>
        <v>0</v>
      </c>
      <c r="AO22" s="535">
        <f t="shared" si="52"/>
        <v>0</v>
      </c>
      <c r="AP22" s="535">
        <f t="shared" si="10"/>
        <v>0</v>
      </c>
      <c r="AQ22" s="536">
        <f t="shared" si="11"/>
        <v>0</v>
      </c>
      <c r="AR22" s="537">
        <f t="shared" si="12"/>
        <v>0</v>
      </c>
      <c r="AS22" s="538">
        <f t="shared" si="13"/>
        <v>0</v>
      </c>
      <c r="AT22" s="539">
        <f t="shared" si="14"/>
        <v>0</v>
      </c>
      <c r="AU22" s="540">
        <f t="shared" si="15"/>
        <v>0</v>
      </c>
      <c r="AV22" s="541">
        <f t="shared" si="16"/>
        <v>0</v>
      </c>
      <c r="AW22" s="542">
        <f t="shared" si="17"/>
        <v>0</v>
      </c>
      <c r="AX22" s="312">
        <v>1</v>
      </c>
      <c r="AY22" s="311">
        <v>4</v>
      </c>
      <c r="AZ22" s="312"/>
      <c r="BA22" s="311"/>
      <c r="BC22" s="30">
        <f t="shared" si="18"/>
        <v>0</v>
      </c>
      <c r="BD22" s="30">
        <f t="shared" si="19"/>
        <v>0</v>
      </c>
      <c r="BE22" s="30">
        <f t="shared" si="20"/>
        <v>0</v>
      </c>
      <c r="BF22" s="30">
        <f t="shared" si="21"/>
        <v>0</v>
      </c>
      <c r="BG22" s="30">
        <f t="shared" si="22"/>
        <v>0</v>
      </c>
      <c r="BH22" s="30">
        <f t="shared" si="23"/>
        <v>0</v>
      </c>
      <c r="BI22" s="30">
        <f t="shared" si="24"/>
        <v>0</v>
      </c>
      <c r="BJ22" s="30">
        <f t="shared" si="25"/>
        <v>0</v>
      </c>
      <c r="BK22" s="30"/>
      <c r="BL22" s="203">
        <f t="shared" si="26"/>
        <v>0</v>
      </c>
      <c r="BM22" s="203">
        <f t="shared" si="27"/>
        <v>0</v>
      </c>
      <c r="BN22" s="30"/>
      <c r="BO22" s="30">
        <f t="shared" si="28"/>
        <v>0</v>
      </c>
      <c r="BP22" s="30">
        <f t="shared" si="29"/>
        <v>0</v>
      </c>
      <c r="BQ22" s="30">
        <f t="shared" si="30"/>
        <v>0</v>
      </c>
      <c r="BR22" s="30">
        <f t="shared" si="31"/>
        <v>0</v>
      </c>
      <c r="BS22" s="30">
        <f t="shared" si="32"/>
        <v>0</v>
      </c>
      <c r="BT22" s="30">
        <f t="shared" si="33"/>
        <v>0</v>
      </c>
      <c r="BU22" s="30">
        <f t="shared" si="34"/>
        <v>0</v>
      </c>
      <c r="BV22" s="30">
        <f t="shared" si="35"/>
        <v>0</v>
      </c>
      <c r="BW22" s="30">
        <f t="shared" si="36"/>
        <v>0</v>
      </c>
      <c r="BX22" s="30">
        <f t="shared" si="37"/>
        <v>0</v>
      </c>
      <c r="BY22" s="30">
        <f t="shared" si="38"/>
        <v>0</v>
      </c>
      <c r="BZ22" s="30">
        <f t="shared" si="39"/>
        <v>0</v>
      </c>
      <c r="CA22" s="30">
        <f t="shared" si="40"/>
        <v>0</v>
      </c>
      <c r="CB22" s="30">
        <f t="shared" si="41"/>
        <v>0</v>
      </c>
      <c r="CC22" s="30">
        <f t="shared" si="42"/>
        <v>0</v>
      </c>
      <c r="CD22" s="30">
        <f t="shared" si="43"/>
        <v>0</v>
      </c>
      <c r="CE22" s="30">
        <f t="shared" si="44"/>
        <v>0</v>
      </c>
      <c r="CF22" s="30">
        <f t="shared" si="45"/>
        <v>0</v>
      </c>
      <c r="CG22" s="30">
        <f t="shared" si="46"/>
        <v>0</v>
      </c>
      <c r="CH22" s="30">
        <f t="shared" si="47"/>
        <v>0</v>
      </c>
      <c r="CI22" s="30">
        <f t="shared" si="48"/>
        <v>0</v>
      </c>
      <c r="CJ22" s="30"/>
    </row>
    <row r="23" spans="2:88" s="30" customFormat="1" ht="100.05" customHeight="1">
      <c r="B23" s="436" t="s">
        <v>7</v>
      </c>
      <c r="D23" s="314" t="s">
        <v>1639</v>
      </c>
      <c r="E23" s="731" t="s">
        <v>1667</v>
      </c>
      <c r="F23" s="316" t="s">
        <v>167</v>
      </c>
      <c r="G23" s="337" t="s">
        <v>1659</v>
      </c>
      <c r="H23" s="337" t="s">
        <v>223</v>
      </c>
      <c r="I23" s="315">
        <v>1</v>
      </c>
      <c r="J23" s="315">
        <v>0</v>
      </c>
      <c r="K23" s="315" t="s">
        <v>1474</v>
      </c>
      <c r="L23" s="613">
        <v>319.3</v>
      </c>
      <c r="M23" s="221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47"/>
      <c r="Y23" s="247"/>
      <c r="Z23" s="247"/>
      <c r="AA23" s="357">
        <f t="shared" si="49"/>
        <v>0</v>
      </c>
      <c r="AB23" s="352" t="str">
        <f t="shared" si="3"/>
        <v>No</v>
      </c>
      <c r="AC23" s="353" t="str">
        <f t="shared" si="4"/>
        <v>Yes</v>
      </c>
      <c r="AE23" s="216">
        <v>1</v>
      </c>
      <c r="AF23" s="217">
        <f t="shared" si="50"/>
        <v>0</v>
      </c>
      <c r="AH23" s="492">
        <v>2.2000000000000002</v>
      </c>
      <c r="AI23" s="445">
        <f t="shared" si="51"/>
        <v>0</v>
      </c>
      <c r="AJ23" s="304">
        <f t="shared" si="5"/>
        <v>0</v>
      </c>
      <c r="AK23" s="381">
        <f t="shared" si="6"/>
        <v>0</v>
      </c>
      <c r="AL23" s="532">
        <f t="shared" si="7"/>
        <v>0</v>
      </c>
      <c r="AM23" s="533">
        <f t="shared" si="8"/>
        <v>0</v>
      </c>
      <c r="AN23" s="534">
        <f t="shared" si="9"/>
        <v>0</v>
      </c>
      <c r="AO23" s="535">
        <f t="shared" si="52"/>
        <v>0</v>
      </c>
      <c r="AP23" s="535">
        <f t="shared" si="10"/>
        <v>0</v>
      </c>
      <c r="AQ23" s="536">
        <f t="shared" si="11"/>
        <v>0</v>
      </c>
      <c r="AR23" s="537">
        <f t="shared" si="12"/>
        <v>0</v>
      </c>
      <c r="AS23" s="538">
        <f t="shared" si="13"/>
        <v>0</v>
      </c>
      <c r="AT23" s="539">
        <f t="shared" si="14"/>
        <v>0</v>
      </c>
      <c r="AU23" s="540">
        <f t="shared" si="15"/>
        <v>0</v>
      </c>
      <c r="AV23" s="541">
        <f t="shared" si="16"/>
        <v>0</v>
      </c>
      <c r="AW23" s="542">
        <f t="shared" si="17"/>
        <v>0</v>
      </c>
      <c r="AX23" s="312">
        <v>1</v>
      </c>
      <c r="AY23" s="311">
        <v>6</v>
      </c>
      <c r="AZ23" s="312"/>
      <c r="BA23" s="311"/>
      <c r="BC23" s="30">
        <f t="shared" si="18"/>
        <v>0</v>
      </c>
      <c r="BD23" s="30">
        <f t="shared" si="19"/>
        <v>0</v>
      </c>
      <c r="BE23" s="30">
        <f t="shared" si="20"/>
        <v>0</v>
      </c>
      <c r="BF23" s="30">
        <f t="shared" si="21"/>
        <v>0</v>
      </c>
      <c r="BG23" s="30">
        <f t="shared" si="22"/>
        <v>0</v>
      </c>
      <c r="BH23" s="30">
        <f t="shared" si="23"/>
        <v>0</v>
      </c>
      <c r="BI23" s="30">
        <f t="shared" si="24"/>
        <v>0</v>
      </c>
      <c r="BJ23" s="30">
        <f t="shared" si="25"/>
        <v>0</v>
      </c>
      <c r="BL23" s="203">
        <f t="shared" si="26"/>
        <v>0</v>
      </c>
      <c r="BM23" s="203">
        <f t="shared" si="27"/>
        <v>0</v>
      </c>
      <c r="BO23" s="30">
        <f t="shared" si="28"/>
        <v>0</v>
      </c>
      <c r="BP23" s="30">
        <f t="shared" si="29"/>
        <v>0</v>
      </c>
      <c r="BQ23" s="30">
        <f t="shared" si="30"/>
        <v>0</v>
      </c>
      <c r="BR23" s="30">
        <f t="shared" si="31"/>
        <v>0</v>
      </c>
      <c r="BS23" s="30">
        <f t="shared" si="32"/>
        <v>0</v>
      </c>
      <c r="BT23" s="30">
        <f t="shared" si="33"/>
        <v>0</v>
      </c>
      <c r="BU23" s="30">
        <f t="shared" si="34"/>
        <v>0</v>
      </c>
      <c r="BV23" s="30">
        <f t="shared" si="35"/>
        <v>0</v>
      </c>
      <c r="BW23" s="30">
        <f t="shared" si="36"/>
        <v>0</v>
      </c>
      <c r="BX23" s="30">
        <f t="shared" si="37"/>
        <v>0</v>
      </c>
      <c r="BY23" s="30">
        <f t="shared" si="38"/>
        <v>0</v>
      </c>
      <c r="BZ23" s="30">
        <f t="shared" si="39"/>
        <v>0</v>
      </c>
      <c r="CA23" s="30">
        <f t="shared" si="40"/>
        <v>0</v>
      </c>
      <c r="CB23" s="30">
        <f t="shared" si="41"/>
        <v>0</v>
      </c>
      <c r="CC23" s="30">
        <f t="shared" si="42"/>
        <v>0</v>
      </c>
      <c r="CD23" s="30">
        <f t="shared" si="43"/>
        <v>0</v>
      </c>
      <c r="CE23" s="30">
        <f t="shared" si="44"/>
        <v>0</v>
      </c>
      <c r="CF23" s="30">
        <f t="shared" si="45"/>
        <v>0</v>
      </c>
      <c r="CG23" s="30">
        <f t="shared" si="46"/>
        <v>0</v>
      </c>
      <c r="CH23" s="30">
        <f t="shared" si="47"/>
        <v>0</v>
      </c>
      <c r="CI23" s="30">
        <f t="shared" si="48"/>
        <v>0</v>
      </c>
    </row>
    <row r="24" spans="2:88" s="30" customFormat="1" ht="100.05" customHeight="1">
      <c r="B24" s="436" t="s">
        <v>7</v>
      </c>
      <c r="D24" s="334" t="s">
        <v>1640</v>
      </c>
      <c r="E24" s="732" t="s">
        <v>1667</v>
      </c>
      <c r="F24" s="313" t="s">
        <v>167</v>
      </c>
      <c r="G24" s="336" t="s">
        <v>1660</v>
      </c>
      <c r="H24" s="602" t="s">
        <v>224</v>
      </c>
      <c r="I24" s="335">
        <v>1</v>
      </c>
      <c r="J24" s="335">
        <v>0</v>
      </c>
      <c r="K24" s="335" t="s">
        <v>1474</v>
      </c>
      <c r="L24" s="612">
        <v>350.2</v>
      </c>
      <c r="M24" s="222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49"/>
      <c r="Y24" s="249"/>
      <c r="Z24" s="249"/>
      <c r="AA24" s="373">
        <f t="shared" si="49"/>
        <v>0</v>
      </c>
      <c r="AB24" s="359" t="str">
        <f t="shared" si="3"/>
        <v>No</v>
      </c>
      <c r="AC24" s="360" t="str">
        <f t="shared" si="4"/>
        <v>Yes</v>
      </c>
      <c r="AE24" s="216">
        <v>1</v>
      </c>
      <c r="AF24" s="217">
        <f t="shared" si="50"/>
        <v>0</v>
      </c>
      <c r="AH24" s="491">
        <v>2.8</v>
      </c>
      <c r="AI24" s="445">
        <f t="shared" si="51"/>
        <v>0</v>
      </c>
      <c r="AJ24" s="304">
        <f t="shared" si="5"/>
        <v>0</v>
      </c>
      <c r="AK24" s="381">
        <f t="shared" si="6"/>
        <v>0</v>
      </c>
      <c r="AL24" s="532">
        <f t="shared" si="7"/>
        <v>0</v>
      </c>
      <c r="AM24" s="533">
        <f t="shared" si="8"/>
        <v>0</v>
      </c>
      <c r="AN24" s="534">
        <f t="shared" si="9"/>
        <v>0</v>
      </c>
      <c r="AO24" s="535">
        <f t="shared" si="52"/>
        <v>0</v>
      </c>
      <c r="AP24" s="535">
        <f t="shared" si="10"/>
        <v>0</v>
      </c>
      <c r="AQ24" s="536">
        <f t="shared" si="11"/>
        <v>0</v>
      </c>
      <c r="AR24" s="537">
        <f t="shared" si="12"/>
        <v>0</v>
      </c>
      <c r="AS24" s="538">
        <f t="shared" si="13"/>
        <v>0</v>
      </c>
      <c r="AT24" s="539">
        <f t="shared" si="14"/>
        <v>0</v>
      </c>
      <c r="AU24" s="540">
        <f t="shared" si="15"/>
        <v>0</v>
      </c>
      <c r="AV24" s="541">
        <f t="shared" si="16"/>
        <v>0</v>
      </c>
      <c r="AW24" s="542">
        <f t="shared" si="17"/>
        <v>0</v>
      </c>
      <c r="AX24" s="312">
        <v>1</v>
      </c>
      <c r="AY24" s="320">
        <v>6</v>
      </c>
      <c r="AZ24" s="321"/>
      <c r="BA24" s="320"/>
      <c r="BC24" s="30">
        <f t="shared" si="18"/>
        <v>0</v>
      </c>
      <c r="BD24" s="30">
        <f t="shared" si="19"/>
        <v>0</v>
      </c>
      <c r="BE24" s="30">
        <f t="shared" si="20"/>
        <v>0</v>
      </c>
      <c r="BF24" s="30">
        <f t="shared" si="21"/>
        <v>0</v>
      </c>
      <c r="BG24" s="30">
        <f t="shared" si="22"/>
        <v>0</v>
      </c>
      <c r="BH24" s="30">
        <f t="shared" si="23"/>
        <v>0</v>
      </c>
      <c r="BI24" s="30">
        <f t="shared" si="24"/>
        <v>0</v>
      </c>
      <c r="BJ24" s="30">
        <f t="shared" si="25"/>
        <v>0</v>
      </c>
      <c r="BL24" s="203">
        <f t="shared" si="26"/>
        <v>0</v>
      </c>
      <c r="BM24" s="203">
        <f t="shared" si="27"/>
        <v>0</v>
      </c>
      <c r="BO24" s="30">
        <f t="shared" si="28"/>
        <v>0</v>
      </c>
      <c r="BP24" s="30">
        <f t="shared" si="29"/>
        <v>0</v>
      </c>
      <c r="BQ24" s="30">
        <f t="shared" si="30"/>
        <v>0</v>
      </c>
      <c r="BR24" s="30">
        <f t="shared" si="31"/>
        <v>0</v>
      </c>
      <c r="BS24" s="30">
        <f t="shared" si="32"/>
        <v>0</v>
      </c>
      <c r="BT24" s="30">
        <f t="shared" si="33"/>
        <v>0</v>
      </c>
      <c r="BU24" s="30">
        <f t="shared" si="34"/>
        <v>0</v>
      </c>
      <c r="BV24" s="30">
        <f t="shared" si="35"/>
        <v>0</v>
      </c>
      <c r="BW24" s="30">
        <f t="shared" si="36"/>
        <v>0</v>
      </c>
      <c r="BX24" s="30">
        <f t="shared" si="37"/>
        <v>0</v>
      </c>
      <c r="BY24" s="30">
        <f t="shared" si="38"/>
        <v>0</v>
      </c>
      <c r="BZ24" s="30">
        <f t="shared" si="39"/>
        <v>0</v>
      </c>
      <c r="CA24" s="30">
        <f t="shared" si="40"/>
        <v>0</v>
      </c>
      <c r="CB24" s="30">
        <f t="shared" si="41"/>
        <v>0</v>
      </c>
      <c r="CC24" s="30">
        <f t="shared" si="42"/>
        <v>0</v>
      </c>
      <c r="CD24" s="30">
        <f t="shared" si="43"/>
        <v>0</v>
      </c>
      <c r="CE24" s="30">
        <f t="shared" si="44"/>
        <v>0</v>
      </c>
      <c r="CF24" s="30">
        <f t="shared" si="45"/>
        <v>0</v>
      </c>
      <c r="CG24" s="30">
        <f t="shared" si="46"/>
        <v>0</v>
      </c>
      <c r="CH24" s="30">
        <f t="shared" si="47"/>
        <v>0</v>
      </c>
      <c r="CI24" s="30">
        <f t="shared" si="48"/>
        <v>0</v>
      </c>
    </row>
    <row r="25" spans="2:88" s="30" customFormat="1" ht="100.05" customHeight="1">
      <c r="B25" s="436" t="s">
        <v>7</v>
      </c>
      <c r="D25" s="314" t="s">
        <v>1641</v>
      </c>
      <c r="E25" s="731" t="s">
        <v>1667</v>
      </c>
      <c r="F25" s="316" t="s">
        <v>169</v>
      </c>
      <c r="G25" s="337" t="s">
        <v>1661</v>
      </c>
      <c r="H25" s="603" t="s">
        <v>80</v>
      </c>
      <c r="I25" s="315">
        <v>1</v>
      </c>
      <c r="J25" s="315">
        <v>0</v>
      </c>
      <c r="K25" s="315" t="s">
        <v>1474</v>
      </c>
      <c r="L25" s="613">
        <v>664.35</v>
      </c>
      <c r="M25" s="213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  <c r="AA25" s="357">
        <f t="shared" si="49"/>
        <v>0</v>
      </c>
      <c r="AB25" s="352" t="str">
        <f t="shared" ref="AB25" si="55">IF(SUM(M25:Z25)&gt;0,"Yes","No")</f>
        <v>No</v>
      </c>
      <c r="AC25" s="353" t="str">
        <f t="shared" si="4"/>
        <v>Yes</v>
      </c>
      <c r="AE25" s="216">
        <v>1</v>
      </c>
      <c r="AF25" s="217">
        <f t="shared" ref="AF25" si="56">AE25*M25+AE25*N25+AE25*O25+AE25*P25+AE25*Q25+AE25*R25+AE25*T25+AE25*U25+AE25*V25+AE25*W25+AE25*X25+AE25*Y25+AE25*Z25+AE25*S25</f>
        <v>0</v>
      </c>
      <c r="AH25" s="491">
        <v>4.3</v>
      </c>
      <c r="AI25" s="445">
        <f t="shared" si="51"/>
        <v>0</v>
      </c>
      <c r="AJ25" s="304">
        <f t="shared" si="5"/>
        <v>0</v>
      </c>
      <c r="AK25" s="381">
        <f t="shared" si="6"/>
        <v>0</v>
      </c>
      <c r="AL25" s="532">
        <f t="shared" si="7"/>
        <v>0</v>
      </c>
      <c r="AM25" s="533">
        <f t="shared" si="8"/>
        <v>0</v>
      </c>
      <c r="AN25" s="534">
        <f t="shared" si="9"/>
        <v>0</v>
      </c>
      <c r="AO25" s="535">
        <f t="shared" si="52"/>
        <v>0</v>
      </c>
      <c r="AP25" s="535">
        <f t="shared" si="10"/>
        <v>0</v>
      </c>
      <c r="AQ25" s="536">
        <f t="shared" si="11"/>
        <v>0</v>
      </c>
      <c r="AR25" s="537">
        <f t="shared" si="12"/>
        <v>0</v>
      </c>
      <c r="AS25" s="538">
        <f t="shared" si="13"/>
        <v>0</v>
      </c>
      <c r="AT25" s="539">
        <f t="shared" si="14"/>
        <v>0</v>
      </c>
      <c r="AU25" s="540">
        <f t="shared" si="15"/>
        <v>0</v>
      </c>
      <c r="AV25" s="541">
        <f t="shared" si="16"/>
        <v>0</v>
      </c>
      <c r="AW25" s="542">
        <f t="shared" si="17"/>
        <v>0</v>
      </c>
      <c r="AX25" s="312">
        <v>1</v>
      </c>
      <c r="AY25" s="320">
        <v>6</v>
      </c>
      <c r="AZ25" s="321"/>
      <c r="BA25" s="320"/>
      <c r="BC25" s="30">
        <f t="shared" si="18"/>
        <v>0</v>
      </c>
      <c r="BD25" s="30">
        <f t="shared" si="19"/>
        <v>0</v>
      </c>
      <c r="BE25" s="30">
        <f t="shared" si="20"/>
        <v>0</v>
      </c>
      <c r="BF25" s="30">
        <f t="shared" si="21"/>
        <v>0</v>
      </c>
      <c r="BG25" s="30">
        <f t="shared" si="22"/>
        <v>0</v>
      </c>
      <c r="BH25" s="30">
        <f t="shared" si="23"/>
        <v>0</v>
      </c>
      <c r="BI25" s="30">
        <f t="shared" si="24"/>
        <v>0</v>
      </c>
      <c r="BJ25" s="30">
        <f t="shared" si="25"/>
        <v>0</v>
      </c>
      <c r="BL25" s="203">
        <f t="shared" si="26"/>
        <v>0</v>
      </c>
      <c r="BM25" s="203">
        <f t="shared" si="27"/>
        <v>0</v>
      </c>
      <c r="BO25" s="30">
        <f t="shared" si="28"/>
        <v>0</v>
      </c>
      <c r="BP25" s="30">
        <f t="shared" si="29"/>
        <v>0</v>
      </c>
      <c r="BQ25" s="30">
        <f t="shared" si="30"/>
        <v>0</v>
      </c>
      <c r="BR25" s="30">
        <f t="shared" si="31"/>
        <v>0</v>
      </c>
      <c r="BS25" s="30">
        <f t="shared" si="32"/>
        <v>0</v>
      </c>
      <c r="BT25" s="30">
        <f t="shared" si="33"/>
        <v>0</v>
      </c>
      <c r="BU25" s="30">
        <f t="shared" si="34"/>
        <v>0</v>
      </c>
      <c r="BV25" s="30">
        <f t="shared" si="35"/>
        <v>0</v>
      </c>
      <c r="BW25" s="30">
        <f t="shared" si="36"/>
        <v>0</v>
      </c>
      <c r="BX25" s="30">
        <f t="shared" si="37"/>
        <v>0</v>
      </c>
      <c r="BY25" s="30">
        <f t="shared" si="38"/>
        <v>0</v>
      </c>
      <c r="BZ25" s="30">
        <f t="shared" si="39"/>
        <v>0</v>
      </c>
      <c r="CA25" s="30">
        <f t="shared" si="40"/>
        <v>0</v>
      </c>
      <c r="CB25" s="30">
        <f t="shared" si="41"/>
        <v>0</v>
      </c>
      <c r="CC25" s="30">
        <f t="shared" si="42"/>
        <v>0</v>
      </c>
      <c r="CD25" s="30">
        <f t="shared" si="43"/>
        <v>0</v>
      </c>
      <c r="CE25" s="30">
        <f t="shared" si="44"/>
        <v>0</v>
      </c>
      <c r="CF25" s="30">
        <f t="shared" si="45"/>
        <v>0</v>
      </c>
      <c r="CG25" s="30">
        <f t="shared" si="46"/>
        <v>0</v>
      </c>
      <c r="CH25" s="30">
        <f t="shared" si="47"/>
        <v>0</v>
      </c>
      <c r="CI25" s="30">
        <f t="shared" si="48"/>
        <v>0</v>
      </c>
    </row>
    <row r="26" spans="2:88" s="30" customFormat="1" ht="100.05" customHeight="1">
      <c r="B26" s="436" t="s">
        <v>7</v>
      </c>
      <c r="D26" s="334" t="s">
        <v>1642</v>
      </c>
      <c r="E26" s="732" t="s">
        <v>1667</v>
      </c>
      <c r="F26" s="313" t="s">
        <v>169</v>
      </c>
      <c r="G26" s="336" t="s">
        <v>1662</v>
      </c>
      <c r="H26" s="336" t="s">
        <v>224</v>
      </c>
      <c r="I26" s="335">
        <v>1</v>
      </c>
      <c r="J26" s="335">
        <v>0</v>
      </c>
      <c r="K26" s="335" t="s">
        <v>1474</v>
      </c>
      <c r="L26" s="612">
        <v>319.3</v>
      </c>
      <c r="M26" s="222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49"/>
      <c r="Y26" s="249"/>
      <c r="Z26" s="249"/>
      <c r="AA26" s="373">
        <f t="shared" si="49"/>
        <v>0</v>
      </c>
      <c r="AB26" s="349" t="str">
        <f t="shared" si="3"/>
        <v>No</v>
      </c>
      <c r="AC26" s="350" t="str">
        <f t="shared" si="4"/>
        <v>Yes</v>
      </c>
      <c r="AE26" s="216">
        <v>1</v>
      </c>
      <c r="AF26" s="217">
        <f t="shared" si="50"/>
        <v>0</v>
      </c>
      <c r="AH26" s="490">
        <v>2.2000000000000002</v>
      </c>
      <c r="AI26" s="445">
        <f t="shared" si="51"/>
        <v>0</v>
      </c>
      <c r="AJ26" s="304">
        <f t="shared" si="5"/>
        <v>0</v>
      </c>
      <c r="AK26" s="381">
        <f t="shared" si="6"/>
        <v>0</v>
      </c>
      <c r="AL26" s="532">
        <f t="shared" si="7"/>
        <v>0</v>
      </c>
      <c r="AM26" s="533">
        <f t="shared" si="8"/>
        <v>0</v>
      </c>
      <c r="AN26" s="534">
        <f t="shared" si="9"/>
        <v>0</v>
      </c>
      <c r="AO26" s="535">
        <f t="shared" si="52"/>
        <v>0</v>
      </c>
      <c r="AP26" s="535">
        <f t="shared" si="10"/>
        <v>0</v>
      </c>
      <c r="AQ26" s="536">
        <f t="shared" si="11"/>
        <v>0</v>
      </c>
      <c r="AR26" s="537">
        <f t="shared" si="12"/>
        <v>0</v>
      </c>
      <c r="AS26" s="538">
        <f t="shared" si="13"/>
        <v>0</v>
      </c>
      <c r="AT26" s="539">
        <f t="shared" si="14"/>
        <v>0</v>
      </c>
      <c r="AU26" s="540">
        <f t="shared" si="15"/>
        <v>0</v>
      </c>
      <c r="AV26" s="541">
        <f t="shared" si="16"/>
        <v>0</v>
      </c>
      <c r="AW26" s="542">
        <f t="shared" si="17"/>
        <v>0</v>
      </c>
      <c r="AX26" s="312">
        <v>1</v>
      </c>
      <c r="AY26" s="305">
        <v>5</v>
      </c>
      <c r="AZ26" s="306"/>
      <c r="BA26" s="305"/>
      <c r="BC26" s="30">
        <f t="shared" si="18"/>
        <v>0</v>
      </c>
      <c r="BD26" s="30">
        <f t="shared" si="19"/>
        <v>0</v>
      </c>
      <c r="BE26" s="30">
        <f t="shared" si="20"/>
        <v>0</v>
      </c>
      <c r="BF26" s="30">
        <f t="shared" si="21"/>
        <v>0</v>
      </c>
      <c r="BG26" s="30">
        <f t="shared" si="22"/>
        <v>0</v>
      </c>
      <c r="BH26" s="30">
        <f t="shared" si="23"/>
        <v>0</v>
      </c>
      <c r="BI26" s="30">
        <f t="shared" si="24"/>
        <v>0</v>
      </c>
      <c r="BJ26" s="30">
        <f t="shared" si="25"/>
        <v>0</v>
      </c>
      <c r="BL26" s="203">
        <f t="shared" si="26"/>
        <v>0</v>
      </c>
      <c r="BM26" s="203">
        <f t="shared" si="27"/>
        <v>0</v>
      </c>
      <c r="BO26" s="30">
        <f t="shared" si="28"/>
        <v>0</v>
      </c>
      <c r="BP26" s="30">
        <f t="shared" si="29"/>
        <v>0</v>
      </c>
      <c r="BQ26" s="30">
        <f t="shared" si="30"/>
        <v>0</v>
      </c>
      <c r="BR26" s="30">
        <f t="shared" si="31"/>
        <v>0</v>
      </c>
      <c r="BS26" s="30">
        <f t="shared" si="32"/>
        <v>0</v>
      </c>
      <c r="BT26" s="30">
        <f t="shared" si="33"/>
        <v>0</v>
      </c>
      <c r="BU26" s="30">
        <f t="shared" si="34"/>
        <v>0</v>
      </c>
      <c r="BV26" s="30">
        <f t="shared" si="35"/>
        <v>0</v>
      </c>
      <c r="BW26" s="30">
        <f t="shared" si="36"/>
        <v>0</v>
      </c>
      <c r="BX26" s="30">
        <f t="shared" si="37"/>
        <v>0</v>
      </c>
      <c r="BY26" s="30">
        <f t="shared" si="38"/>
        <v>0</v>
      </c>
      <c r="BZ26" s="30">
        <f t="shared" si="39"/>
        <v>0</v>
      </c>
      <c r="CA26" s="30">
        <f t="shared" si="40"/>
        <v>0</v>
      </c>
      <c r="CB26" s="30">
        <f t="shared" si="41"/>
        <v>0</v>
      </c>
      <c r="CC26" s="30">
        <f t="shared" si="42"/>
        <v>0</v>
      </c>
      <c r="CD26" s="30">
        <f t="shared" si="43"/>
        <v>0</v>
      </c>
      <c r="CE26" s="30">
        <f t="shared" si="44"/>
        <v>0</v>
      </c>
      <c r="CF26" s="30">
        <f t="shared" si="45"/>
        <v>0</v>
      </c>
      <c r="CG26" s="30">
        <f t="shared" si="46"/>
        <v>0</v>
      </c>
      <c r="CH26" s="30">
        <f t="shared" si="47"/>
        <v>0</v>
      </c>
      <c r="CI26" s="30">
        <f t="shared" si="48"/>
        <v>0</v>
      </c>
    </row>
    <row r="27" spans="2:88" s="203" customFormat="1" ht="100.05" customHeight="1">
      <c r="B27" s="436" t="s">
        <v>7</v>
      </c>
      <c r="C27" s="30"/>
      <c r="D27" s="314" t="s">
        <v>1643</v>
      </c>
      <c r="E27" s="731" t="s">
        <v>1667</v>
      </c>
      <c r="F27" s="316" t="s">
        <v>169</v>
      </c>
      <c r="G27" s="337" t="s">
        <v>1663</v>
      </c>
      <c r="H27" s="337" t="s">
        <v>224</v>
      </c>
      <c r="I27" s="315">
        <v>1</v>
      </c>
      <c r="J27" s="315">
        <v>0</v>
      </c>
      <c r="K27" s="315" t="s">
        <v>1474</v>
      </c>
      <c r="L27" s="613">
        <v>391.40000000000003</v>
      </c>
      <c r="M27" s="221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47"/>
      <c r="Y27" s="247"/>
      <c r="Z27" s="247"/>
      <c r="AA27" s="357">
        <f t="shared" si="49"/>
        <v>0</v>
      </c>
      <c r="AB27" s="352" t="str">
        <f t="shared" si="3"/>
        <v>No</v>
      </c>
      <c r="AC27" s="353" t="str">
        <f t="shared" si="4"/>
        <v>Yes</v>
      </c>
      <c r="AE27" s="216">
        <v>1</v>
      </c>
      <c r="AF27" s="217">
        <f t="shared" si="50"/>
        <v>0</v>
      </c>
      <c r="AH27" s="492">
        <v>2.6</v>
      </c>
      <c r="AI27" s="445">
        <f t="shared" ref="AI27:AI33" si="57">SUM(M27:Z27)*AH27</f>
        <v>0</v>
      </c>
      <c r="AJ27" s="304">
        <f t="shared" si="5"/>
        <v>0</v>
      </c>
      <c r="AK27" s="381">
        <f t="shared" si="6"/>
        <v>0</v>
      </c>
      <c r="AL27" s="532">
        <f t="shared" si="7"/>
        <v>0</v>
      </c>
      <c r="AM27" s="533">
        <f t="shared" si="8"/>
        <v>0</v>
      </c>
      <c r="AN27" s="534">
        <f t="shared" si="9"/>
        <v>0</v>
      </c>
      <c r="AO27" s="535">
        <f t="shared" si="52"/>
        <v>0</v>
      </c>
      <c r="AP27" s="535">
        <f t="shared" si="10"/>
        <v>0</v>
      </c>
      <c r="AQ27" s="536">
        <f t="shared" si="11"/>
        <v>0</v>
      </c>
      <c r="AR27" s="537">
        <f t="shared" si="12"/>
        <v>0</v>
      </c>
      <c r="AS27" s="538">
        <f t="shared" si="13"/>
        <v>0</v>
      </c>
      <c r="AT27" s="539">
        <f t="shared" si="14"/>
        <v>0</v>
      </c>
      <c r="AU27" s="540">
        <f t="shared" si="15"/>
        <v>0</v>
      </c>
      <c r="AV27" s="541">
        <f t="shared" si="16"/>
        <v>0</v>
      </c>
      <c r="AW27" s="542">
        <f t="shared" si="17"/>
        <v>0</v>
      </c>
      <c r="AX27" s="312">
        <v>1</v>
      </c>
      <c r="AY27" s="311">
        <v>6</v>
      </c>
      <c r="AZ27" s="312"/>
      <c r="BA27" s="311"/>
      <c r="BC27" s="30">
        <f t="shared" si="18"/>
        <v>0</v>
      </c>
      <c r="BD27" s="30">
        <f t="shared" si="19"/>
        <v>0</v>
      </c>
      <c r="BE27" s="30">
        <f t="shared" si="20"/>
        <v>0</v>
      </c>
      <c r="BF27" s="30">
        <f t="shared" si="21"/>
        <v>0</v>
      </c>
      <c r="BG27" s="30">
        <f t="shared" si="22"/>
        <v>0</v>
      </c>
      <c r="BH27" s="30">
        <f t="shared" si="23"/>
        <v>0</v>
      </c>
      <c r="BI27" s="30">
        <f t="shared" si="24"/>
        <v>0</v>
      </c>
      <c r="BJ27" s="30">
        <f t="shared" si="25"/>
        <v>0</v>
      </c>
      <c r="BK27" s="30"/>
      <c r="BL27" s="203">
        <f t="shared" si="26"/>
        <v>0</v>
      </c>
      <c r="BM27" s="203">
        <f t="shared" si="27"/>
        <v>0</v>
      </c>
      <c r="BN27" s="30"/>
      <c r="BO27" s="30">
        <f t="shared" si="28"/>
        <v>0</v>
      </c>
      <c r="BP27" s="30">
        <f t="shared" si="29"/>
        <v>0</v>
      </c>
      <c r="BQ27" s="30">
        <f t="shared" si="30"/>
        <v>0</v>
      </c>
      <c r="BR27" s="30">
        <f t="shared" si="31"/>
        <v>0</v>
      </c>
      <c r="BS27" s="30">
        <f t="shared" si="32"/>
        <v>0</v>
      </c>
      <c r="BT27" s="30">
        <f t="shared" si="33"/>
        <v>0</v>
      </c>
      <c r="BU27" s="30">
        <f t="shared" si="34"/>
        <v>0</v>
      </c>
      <c r="BV27" s="30">
        <f t="shared" si="35"/>
        <v>0</v>
      </c>
      <c r="BW27" s="30">
        <f t="shared" si="36"/>
        <v>0</v>
      </c>
      <c r="BX27" s="30">
        <f t="shared" si="37"/>
        <v>0</v>
      </c>
      <c r="BY27" s="30">
        <f t="shared" si="38"/>
        <v>0</v>
      </c>
      <c r="BZ27" s="30">
        <f t="shared" si="39"/>
        <v>0</v>
      </c>
      <c r="CA27" s="30">
        <f t="shared" si="40"/>
        <v>0</v>
      </c>
      <c r="CB27" s="30">
        <f t="shared" si="41"/>
        <v>0</v>
      </c>
      <c r="CC27" s="30">
        <f t="shared" si="42"/>
        <v>0</v>
      </c>
      <c r="CD27" s="30">
        <f t="shared" si="43"/>
        <v>0</v>
      </c>
      <c r="CE27" s="30">
        <f t="shared" si="44"/>
        <v>0</v>
      </c>
      <c r="CF27" s="30">
        <f t="shared" si="45"/>
        <v>0</v>
      </c>
      <c r="CG27" s="30">
        <f t="shared" si="46"/>
        <v>0</v>
      </c>
      <c r="CH27" s="30">
        <f t="shared" si="47"/>
        <v>0</v>
      </c>
      <c r="CI27" s="30">
        <f t="shared" si="48"/>
        <v>0</v>
      </c>
      <c r="CJ27" s="30"/>
    </row>
    <row r="28" spans="2:88" s="30" customFormat="1" ht="100.05" customHeight="1">
      <c r="B28" s="436" t="s">
        <v>7</v>
      </c>
      <c r="D28" s="334" t="s">
        <v>1644</v>
      </c>
      <c r="E28" s="732" t="s">
        <v>1667</v>
      </c>
      <c r="F28" s="313" t="s">
        <v>169</v>
      </c>
      <c r="G28" s="336" t="s">
        <v>1664</v>
      </c>
      <c r="H28" s="336" t="s">
        <v>223</v>
      </c>
      <c r="I28" s="335">
        <v>1</v>
      </c>
      <c r="J28" s="335">
        <v>0</v>
      </c>
      <c r="K28" s="335" t="s">
        <v>1474</v>
      </c>
      <c r="L28" s="612">
        <v>700.4</v>
      </c>
      <c r="M28" s="222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49"/>
      <c r="Y28" s="249"/>
      <c r="Z28" s="249"/>
      <c r="AA28" s="373">
        <f t="shared" si="49"/>
        <v>0</v>
      </c>
      <c r="AB28" s="349" t="str">
        <f t="shared" si="3"/>
        <v>No</v>
      </c>
      <c r="AC28" s="350" t="str">
        <f t="shared" si="4"/>
        <v>Yes</v>
      </c>
      <c r="AE28" s="216">
        <v>1</v>
      </c>
      <c r="AF28" s="217">
        <f t="shared" si="50"/>
        <v>0</v>
      </c>
      <c r="AH28" s="492">
        <v>4.75</v>
      </c>
      <c r="AI28" s="445">
        <f t="shared" si="57"/>
        <v>0</v>
      </c>
      <c r="AJ28" s="304">
        <f t="shared" si="5"/>
        <v>0</v>
      </c>
      <c r="AK28" s="381">
        <f t="shared" si="6"/>
        <v>0</v>
      </c>
      <c r="AL28" s="532">
        <f t="shared" si="7"/>
        <v>0</v>
      </c>
      <c r="AM28" s="533">
        <f t="shared" si="8"/>
        <v>0</v>
      </c>
      <c r="AN28" s="534">
        <f t="shared" si="9"/>
        <v>0</v>
      </c>
      <c r="AO28" s="535">
        <f t="shared" si="52"/>
        <v>0</v>
      </c>
      <c r="AP28" s="535">
        <f t="shared" si="10"/>
        <v>0</v>
      </c>
      <c r="AQ28" s="536">
        <f t="shared" si="11"/>
        <v>0</v>
      </c>
      <c r="AR28" s="537">
        <f t="shared" si="12"/>
        <v>0</v>
      </c>
      <c r="AS28" s="538">
        <f t="shared" si="13"/>
        <v>0</v>
      </c>
      <c r="AT28" s="539">
        <f t="shared" si="14"/>
        <v>0</v>
      </c>
      <c r="AU28" s="540">
        <f t="shared" si="15"/>
        <v>0</v>
      </c>
      <c r="AV28" s="541">
        <f t="shared" si="16"/>
        <v>0</v>
      </c>
      <c r="AW28" s="542">
        <f t="shared" si="17"/>
        <v>0</v>
      </c>
      <c r="AX28" s="312">
        <v>1</v>
      </c>
      <c r="AY28" s="311">
        <v>6</v>
      </c>
      <c r="AZ28" s="312"/>
      <c r="BA28" s="311"/>
      <c r="BC28" s="30">
        <f t="shared" si="18"/>
        <v>0</v>
      </c>
      <c r="BD28" s="30">
        <f t="shared" si="19"/>
        <v>0</v>
      </c>
      <c r="BE28" s="30">
        <f t="shared" si="20"/>
        <v>0</v>
      </c>
      <c r="BF28" s="30">
        <f t="shared" si="21"/>
        <v>0</v>
      </c>
      <c r="BG28" s="30">
        <f t="shared" si="22"/>
        <v>0</v>
      </c>
      <c r="BH28" s="30">
        <f t="shared" si="23"/>
        <v>0</v>
      </c>
      <c r="BI28" s="30">
        <f t="shared" si="24"/>
        <v>0</v>
      </c>
      <c r="BJ28" s="30">
        <f t="shared" si="25"/>
        <v>0</v>
      </c>
      <c r="BL28" s="203">
        <f t="shared" si="26"/>
        <v>0</v>
      </c>
      <c r="BM28" s="203">
        <f t="shared" si="27"/>
        <v>0</v>
      </c>
      <c r="BO28" s="30">
        <f t="shared" si="28"/>
        <v>0</v>
      </c>
      <c r="BP28" s="30">
        <f t="shared" si="29"/>
        <v>0</v>
      </c>
      <c r="BQ28" s="30">
        <f t="shared" si="30"/>
        <v>0</v>
      </c>
      <c r="BR28" s="30">
        <f t="shared" si="31"/>
        <v>0</v>
      </c>
      <c r="BS28" s="30">
        <f t="shared" si="32"/>
        <v>0</v>
      </c>
      <c r="BT28" s="30">
        <f t="shared" si="33"/>
        <v>0</v>
      </c>
      <c r="BU28" s="30">
        <f t="shared" si="34"/>
        <v>0</v>
      </c>
      <c r="BV28" s="30">
        <f t="shared" si="35"/>
        <v>0</v>
      </c>
      <c r="BW28" s="30">
        <f t="shared" si="36"/>
        <v>0</v>
      </c>
      <c r="BX28" s="30">
        <f t="shared" si="37"/>
        <v>0</v>
      </c>
      <c r="BY28" s="30">
        <f t="shared" si="38"/>
        <v>0</v>
      </c>
      <c r="BZ28" s="30">
        <f t="shared" si="39"/>
        <v>0</v>
      </c>
      <c r="CA28" s="30">
        <f t="shared" si="40"/>
        <v>0</v>
      </c>
      <c r="CB28" s="30">
        <f t="shared" si="41"/>
        <v>0</v>
      </c>
      <c r="CC28" s="30">
        <f t="shared" si="42"/>
        <v>0</v>
      </c>
      <c r="CD28" s="30">
        <f t="shared" si="43"/>
        <v>0</v>
      </c>
      <c r="CE28" s="30">
        <f t="shared" si="44"/>
        <v>0</v>
      </c>
      <c r="CF28" s="30">
        <f t="shared" si="45"/>
        <v>0</v>
      </c>
      <c r="CG28" s="30">
        <f t="shared" si="46"/>
        <v>0</v>
      </c>
      <c r="CH28" s="30">
        <f t="shared" si="47"/>
        <v>0</v>
      </c>
      <c r="CI28" s="30">
        <f t="shared" si="48"/>
        <v>0</v>
      </c>
    </row>
    <row r="29" spans="2:88" s="30" customFormat="1" ht="100.05" customHeight="1">
      <c r="B29" s="436" t="s">
        <v>7</v>
      </c>
      <c r="D29" s="314" t="s">
        <v>1645</v>
      </c>
      <c r="E29" s="731" t="s">
        <v>1667</v>
      </c>
      <c r="F29" s="316" t="s">
        <v>167</v>
      </c>
      <c r="G29" s="337" t="s">
        <v>1665</v>
      </c>
      <c r="H29" s="603" t="s">
        <v>224</v>
      </c>
      <c r="I29" s="315">
        <v>1</v>
      </c>
      <c r="J29" s="315">
        <v>0</v>
      </c>
      <c r="K29" s="315" t="s">
        <v>1474</v>
      </c>
      <c r="L29" s="613">
        <v>278.10000000000002</v>
      </c>
      <c r="M29" s="221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47"/>
      <c r="Y29" s="247"/>
      <c r="Z29" s="247"/>
      <c r="AA29" s="357">
        <f t="shared" si="49"/>
        <v>0</v>
      </c>
      <c r="AB29" s="352" t="str">
        <f t="shared" si="3"/>
        <v>No</v>
      </c>
      <c r="AC29" s="353" t="str">
        <f t="shared" si="4"/>
        <v>Yes</v>
      </c>
      <c r="AE29" s="216">
        <v>1</v>
      </c>
      <c r="AF29" s="217">
        <f t="shared" si="50"/>
        <v>0</v>
      </c>
      <c r="AH29" s="491">
        <v>2.0499999999999998</v>
      </c>
      <c r="AI29" s="445">
        <f t="shared" si="57"/>
        <v>0</v>
      </c>
      <c r="AJ29" s="304">
        <f t="shared" si="5"/>
        <v>0</v>
      </c>
      <c r="AK29" s="381">
        <f t="shared" si="6"/>
        <v>0</v>
      </c>
      <c r="AL29" s="532">
        <f t="shared" si="7"/>
        <v>0</v>
      </c>
      <c r="AM29" s="533">
        <f t="shared" si="8"/>
        <v>0</v>
      </c>
      <c r="AN29" s="534">
        <f t="shared" si="9"/>
        <v>0</v>
      </c>
      <c r="AO29" s="535">
        <f t="shared" si="52"/>
        <v>0</v>
      </c>
      <c r="AP29" s="535">
        <f t="shared" si="10"/>
        <v>0</v>
      </c>
      <c r="AQ29" s="536">
        <f t="shared" si="11"/>
        <v>0</v>
      </c>
      <c r="AR29" s="537">
        <f t="shared" si="12"/>
        <v>0</v>
      </c>
      <c r="AS29" s="538">
        <f t="shared" si="13"/>
        <v>0</v>
      </c>
      <c r="AT29" s="539">
        <f t="shared" si="14"/>
        <v>0</v>
      </c>
      <c r="AU29" s="540">
        <f t="shared" si="15"/>
        <v>0</v>
      </c>
      <c r="AV29" s="541">
        <f t="shared" si="16"/>
        <v>0</v>
      </c>
      <c r="AW29" s="542">
        <f t="shared" si="17"/>
        <v>0</v>
      </c>
      <c r="AX29" s="312">
        <v>1</v>
      </c>
      <c r="AY29" s="320">
        <v>5</v>
      </c>
      <c r="AZ29" s="321"/>
      <c r="BA29" s="320"/>
      <c r="BC29" s="30">
        <f t="shared" si="18"/>
        <v>0</v>
      </c>
      <c r="BD29" s="30">
        <f t="shared" si="19"/>
        <v>0</v>
      </c>
      <c r="BE29" s="30">
        <f t="shared" si="20"/>
        <v>0</v>
      </c>
      <c r="BF29" s="30">
        <f t="shared" si="21"/>
        <v>0</v>
      </c>
      <c r="BG29" s="30">
        <f t="shared" si="22"/>
        <v>0</v>
      </c>
      <c r="BH29" s="30">
        <f t="shared" si="23"/>
        <v>0</v>
      </c>
      <c r="BI29" s="30">
        <f t="shared" si="24"/>
        <v>0</v>
      </c>
      <c r="BJ29" s="30">
        <f t="shared" si="25"/>
        <v>0</v>
      </c>
      <c r="BL29" s="203">
        <f t="shared" si="26"/>
        <v>0</v>
      </c>
      <c r="BM29" s="203">
        <f t="shared" si="27"/>
        <v>0</v>
      </c>
      <c r="BO29" s="30">
        <f t="shared" si="28"/>
        <v>0</v>
      </c>
      <c r="BP29" s="30">
        <f t="shared" si="29"/>
        <v>0</v>
      </c>
      <c r="BQ29" s="30">
        <f t="shared" si="30"/>
        <v>0</v>
      </c>
      <c r="BR29" s="30">
        <f t="shared" si="31"/>
        <v>0</v>
      </c>
      <c r="BS29" s="30">
        <f t="shared" si="32"/>
        <v>0</v>
      </c>
      <c r="BT29" s="30">
        <f t="shared" si="33"/>
        <v>0</v>
      </c>
      <c r="BU29" s="30">
        <f t="shared" si="34"/>
        <v>0</v>
      </c>
      <c r="BV29" s="30">
        <f t="shared" si="35"/>
        <v>0</v>
      </c>
      <c r="BW29" s="30">
        <f t="shared" si="36"/>
        <v>0</v>
      </c>
      <c r="BX29" s="30">
        <f t="shared" si="37"/>
        <v>0</v>
      </c>
      <c r="BY29" s="30">
        <f t="shared" si="38"/>
        <v>0</v>
      </c>
      <c r="BZ29" s="30">
        <f t="shared" si="39"/>
        <v>0</v>
      </c>
      <c r="CA29" s="30">
        <f t="shared" si="40"/>
        <v>0</v>
      </c>
      <c r="CB29" s="30">
        <f t="shared" si="41"/>
        <v>0</v>
      </c>
      <c r="CC29" s="30">
        <f t="shared" si="42"/>
        <v>0</v>
      </c>
      <c r="CD29" s="30">
        <f t="shared" si="43"/>
        <v>0</v>
      </c>
      <c r="CE29" s="30">
        <f t="shared" si="44"/>
        <v>0</v>
      </c>
      <c r="CF29" s="30">
        <f t="shared" si="45"/>
        <v>0</v>
      </c>
      <c r="CG29" s="30">
        <f t="shared" si="46"/>
        <v>0</v>
      </c>
      <c r="CH29" s="30">
        <f t="shared" si="47"/>
        <v>0</v>
      </c>
      <c r="CI29" s="30">
        <f t="shared" si="48"/>
        <v>0</v>
      </c>
    </row>
    <row r="30" spans="2:88" s="30" customFormat="1" ht="100.05" customHeight="1">
      <c r="B30" s="436" t="s">
        <v>7</v>
      </c>
      <c r="D30" s="334" t="s">
        <v>1646</v>
      </c>
      <c r="E30" s="732" t="s">
        <v>1667</v>
      </c>
      <c r="F30" s="313" t="s">
        <v>2030</v>
      </c>
      <c r="G30" s="336" t="s">
        <v>1666</v>
      </c>
      <c r="H30" s="602" t="s">
        <v>224</v>
      </c>
      <c r="I30" s="335">
        <v>1</v>
      </c>
      <c r="J30" s="335">
        <v>0</v>
      </c>
      <c r="K30" s="335" t="s">
        <v>1474</v>
      </c>
      <c r="L30" s="612">
        <v>236.9</v>
      </c>
      <c r="M30" s="222"/>
      <c r="N30" s="704"/>
      <c r="O30" s="704"/>
      <c r="P30" s="704"/>
      <c r="Q30" s="704"/>
      <c r="R30" s="704"/>
      <c r="S30" s="704"/>
      <c r="T30" s="704"/>
      <c r="U30" s="704"/>
      <c r="V30" s="704"/>
      <c r="W30" s="704"/>
      <c r="X30" s="704"/>
      <c r="Y30" s="704"/>
      <c r="Z30" s="713"/>
      <c r="AA30" s="373">
        <f>L30*M30+L30*N30+L30*O30+L30*P30+L30*Q30+L30*R30+L30*T30+L30*U30+L30*V30+L30*W30+L30*X30+L30*Y30+L30*Z30+L30*S30</f>
        <v>0</v>
      </c>
      <c r="AB30" s="359" t="str">
        <f t="shared" ref="AB30" si="58">IF(SUM(M30:Z30)&gt;0,"Yes","No")</f>
        <v>No</v>
      </c>
      <c r="AC30" s="360" t="str">
        <f t="shared" si="4"/>
        <v>Yes</v>
      </c>
      <c r="AE30" s="216">
        <v>1</v>
      </c>
      <c r="AF30" s="217">
        <f t="shared" ref="AF30" si="59">AE30*M30+AE30*N30+AE30*O30+AE30*P30+AE30*Q30+AE30*R30+AE30*T30+AE30*U30+AE30*V30+AE30*W30+AE30*X30+AE30*Y30+AE30*Z30+AE30*S30</f>
        <v>0</v>
      </c>
      <c r="AH30" s="491">
        <v>1.8</v>
      </c>
      <c r="AI30" s="445">
        <f t="shared" ref="AI30" si="60">SUM(M30:Z30)*AH30</f>
        <v>0</v>
      </c>
      <c r="AJ30" s="304">
        <f t="shared" si="5"/>
        <v>0</v>
      </c>
      <c r="AK30" s="381">
        <f t="shared" si="6"/>
        <v>0</v>
      </c>
      <c r="AL30" s="532">
        <f t="shared" si="7"/>
        <v>0</v>
      </c>
      <c r="AM30" s="533">
        <f t="shared" si="8"/>
        <v>0</v>
      </c>
      <c r="AN30" s="534">
        <f t="shared" si="9"/>
        <v>0</v>
      </c>
      <c r="AO30" s="535">
        <f t="shared" si="52"/>
        <v>0</v>
      </c>
      <c r="AP30" s="535">
        <f t="shared" si="10"/>
        <v>0</v>
      </c>
      <c r="AQ30" s="536">
        <f t="shared" si="11"/>
        <v>0</v>
      </c>
      <c r="AR30" s="537">
        <f t="shared" si="12"/>
        <v>0</v>
      </c>
      <c r="AS30" s="538">
        <f t="shared" si="13"/>
        <v>0</v>
      </c>
      <c r="AT30" s="539">
        <f t="shared" si="14"/>
        <v>0</v>
      </c>
      <c r="AU30" s="540">
        <f t="shared" si="15"/>
        <v>0</v>
      </c>
      <c r="AV30" s="541">
        <f t="shared" si="16"/>
        <v>0</v>
      </c>
      <c r="AW30" s="542">
        <f t="shared" si="17"/>
        <v>0</v>
      </c>
      <c r="AX30" s="312">
        <v>1</v>
      </c>
      <c r="AY30" s="320">
        <v>5</v>
      </c>
      <c r="AZ30" s="321"/>
      <c r="BA30" s="320"/>
      <c r="BC30" s="30">
        <f t="shared" si="18"/>
        <v>0</v>
      </c>
      <c r="BD30" s="30">
        <f t="shared" si="19"/>
        <v>0</v>
      </c>
      <c r="BE30" s="30">
        <f t="shared" si="20"/>
        <v>0</v>
      </c>
      <c r="BF30" s="30">
        <f t="shared" si="21"/>
        <v>0</v>
      </c>
      <c r="BG30" s="30">
        <f t="shared" si="22"/>
        <v>0</v>
      </c>
      <c r="BH30" s="30">
        <f t="shared" si="23"/>
        <v>0</v>
      </c>
      <c r="BI30" s="30">
        <f t="shared" si="24"/>
        <v>0</v>
      </c>
      <c r="BJ30" s="30">
        <f t="shared" si="25"/>
        <v>0</v>
      </c>
      <c r="BL30" s="203">
        <f t="shared" si="26"/>
        <v>0</v>
      </c>
      <c r="BM30" s="203">
        <f t="shared" si="27"/>
        <v>0</v>
      </c>
      <c r="BO30" s="30">
        <f t="shared" si="28"/>
        <v>0</v>
      </c>
      <c r="BP30" s="30">
        <f t="shared" si="29"/>
        <v>0</v>
      </c>
      <c r="BQ30" s="30">
        <f t="shared" si="30"/>
        <v>0</v>
      </c>
      <c r="BR30" s="30">
        <f t="shared" si="31"/>
        <v>0</v>
      </c>
      <c r="BS30" s="30">
        <f t="shared" si="32"/>
        <v>0</v>
      </c>
      <c r="BT30" s="30">
        <f t="shared" si="33"/>
        <v>0</v>
      </c>
      <c r="BU30" s="30">
        <f t="shared" si="34"/>
        <v>0</v>
      </c>
      <c r="BV30" s="30">
        <f t="shared" si="35"/>
        <v>0</v>
      </c>
      <c r="BW30" s="30">
        <f t="shared" si="36"/>
        <v>0</v>
      </c>
      <c r="BX30" s="30">
        <f t="shared" si="37"/>
        <v>0</v>
      </c>
      <c r="BY30" s="30">
        <f t="shared" si="38"/>
        <v>0</v>
      </c>
      <c r="BZ30" s="30">
        <f t="shared" si="39"/>
        <v>0</v>
      </c>
      <c r="CA30" s="30">
        <f t="shared" si="40"/>
        <v>0</v>
      </c>
      <c r="CB30" s="30">
        <f t="shared" si="41"/>
        <v>0</v>
      </c>
      <c r="CC30" s="30">
        <f t="shared" si="42"/>
        <v>0</v>
      </c>
      <c r="CD30" s="30">
        <f t="shared" si="43"/>
        <v>0</v>
      </c>
      <c r="CE30" s="30">
        <f t="shared" si="44"/>
        <v>0</v>
      </c>
      <c r="CF30" s="30">
        <f t="shared" si="45"/>
        <v>0</v>
      </c>
      <c r="CG30" s="30">
        <f t="shared" si="46"/>
        <v>0</v>
      </c>
      <c r="CH30" s="30">
        <f t="shared" si="47"/>
        <v>0</v>
      </c>
      <c r="CI30" s="30">
        <f t="shared" si="48"/>
        <v>0</v>
      </c>
    </row>
    <row r="31" spans="2:88" s="30" customFormat="1" ht="100.05" customHeight="1">
      <c r="B31" s="436" t="s">
        <v>7</v>
      </c>
      <c r="D31" s="748" t="s">
        <v>1647</v>
      </c>
      <c r="E31" s="749" t="s">
        <v>1667</v>
      </c>
      <c r="F31" s="750" t="s">
        <v>1484</v>
      </c>
      <c r="G31" s="751" t="s">
        <v>2040</v>
      </c>
      <c r="H31" s="751" t="s">
        <v>1484</v>
      </c>
      <c r="I31" s="752">
        <v>8</v>
      </c>
      <c r="J31" s="752">
        <v>0</v>
      </c>
      <c r="K31" s="752" t="s">
        <v>1474</v>
      </c>
      <c r="L31" s="753">
        <v>2590.4500000000003</v>
      </c>
      <c r="M31" s="754"/>
      <c r="N31" s="755"/>
      <c r="O31" s="755"/>
      <c r="P31" s="755"/>
      <c r="Q31" s="755"/>
      <c r="R31" s="755"/>
      <c r="S31" s="755"/>
      <c r="T31" s="755"/>
      <c r="U31" s="755"/>
      <c r="V31" s="755"/>
      <c r="W31" s="755"/>
      <c r="X31" s="756"/>
      <c r="Y31" s="756"/>
      <c r="Z31" s="756"/>
      <c r="AA31" s="757">
        <f>L31*M31+L31*N31+L31*O31+L31*P31+L31*Q31+L31*R31+L31*T31+L31*U31+L31*V31+L31*W31+L31*X31+L31*Y31+L31*Z31+L31*S31</f>
        <v>0</v>
      </c>
      <c r="AB31" s="758" t="str">
        <f t="shared" si="3"/>
        <v>No</v>
      </c>
      <c r="AC31" s="759" t="str">
        <f t="shared" si="4"/>
        <v>Yes</v>
      </c>
      <c r="AE31" s="216">
        <v>8</v>
      </c>
      <c r="AF31" s="217">
        <f t="shared" si="50"/>
        <v>0</v>
      </c>
      <c r="AH31" s="490">
        <v>13.75</v>
      </c>
      <c r="AI31" s="445">
        <f t="shared" si="57"/>
        <v>0</v>
      </c>
      <c r="AJ31" s="304">
        <f t="shared" si="5"/>
        <v>0</v>
      </c>
      <c r="AK31" s="381">
        <f t="shared" si="6"/>
        <v>0</v>
      </c>
      <c r="AL31" s="532">
        <f t="shared" si="7"/>
        <v>0</v>
      </c>
      <c r="AM31" s="533">
        <f t="shared" si="8"/>
        <v>0</v>
      </c>
      <c r="AN31" s="534">
        <f t="shared" si="9"/>
        <v>0</v>
      </c>
      <c r="AO31" s="535">
        <f t="shared" si="52"/>
        <v>0</v>
      </c>
      <c r="AP31" s="535">
        <f t="shared" si="10"/>
        <v>0</v>
      </c>
      <c r="AQ31" s="536">
        <f t="shared" si="11"/>
        <v>0</v>
      </c>
      <c r="AR31" s="537">
        <f t="shared" si="12"/>
        <v>0</v>
      </c>
      <c r="AS31" s="538">
        <f t="shared" si="13"/>
        <v>0</v>
      </c>
      <c r="AT31" s="539">
        <f t="shared" si="14"/>
        <v>0</v>
      </c>
      <c r="AU31" s="540">
        <f t="shared" si="15"/>
        <v>0</v>
      </c>
      <c r="AV31" s="541">
        <f t="shared" si="16"/>
        <v>0</v>
      </c>
      <c r="AW31" s="542">
        <f t="shared" si="17"/>
        <v>0</v>
      </c>
      <c r="AX31" s="312">
        <v>8</v>
      </c>
      <c r="AY31" s="305">
        <v>34</v>
      </c>
      <c r="AZ31" s="306">
        <v>1</v>
      </c>
      <c r="BA31" s="305"/>
      <c r="BC31" s="30">
        <f t="shared" si="18"/>
        <v>0</v>
      </c>
      <c r="BD31" s="30">
        <f t="shared" si="19"/>
        <v>0</v>
      </c>
      <c r="BE31" s="30">
        <f t="shared" si="20"/>
        <v>0</v>
      </c>
      <c r="BF31" s="30">
        <f t="shared" si="21"/>
        <v>0</v>
      </c>
      <c r="BG31" s="30">
        <f t="shared" si="22"/>
        <v>0</v>
      </c>
      <c r="BH31" s="30">
        <f t="shared" si="23"/>
        <v>0</v>
      </c>
      <c r="BI31" s="30">
        <f t="shared" si="24"/>
        <v>0</v>
      </c>
      <c r="BJ31" s="30">
        <f t="shared" si="25"/>
        <v>0</v>
      </c>
      <c r="BL31" s="203">
        <f t="shared" si="26"/>
        <v>0</v>
      </c>
      <c r="BM31" s="203">
        <f t="shared" si="27"/>
        <v>0</v>
      </c>
      <c r="BO31" s="30">
        <f t="shared" si="28"/>
        <v>0</v>
      </c>
      <c r="BP31" s="30">
        <f t="shared" si="29"/>
        <v>0</v>
      </c>
      <c r="BQ31" s="30">
        <f t="shared" si="30"/>
        <v>0</v>
      </c>
      <c r="BR31" s="30">
        <f t="shared" si="31"/>
        <v>0</v>
      </c>
      <c r="BS31" s="30">
        <f t="shared" si="32"/>
        <v>0</v>
      </c>
      <c r="BT31" s="30">
        <f t="shared" si="33"/>
        <v>0</v>
      </c>
      <c r="BU31" s="30">
        <f t="shared" si="34"/>
        <v>0</v>
      </c>
      <c r="BV31" s="30">
        <f t="shared" si="35"/>
        <v>0</v>
      </c>
      <c r="BW31" s="30">
        <f t="shared" si="36"/>
        <v>0</v>
      </c>
      <c r="BX31" s="30">
        <f t="shared" si="37"/>
        <v>0</v>
      </c>
      <c r="BY31" s="30">
        <f t="shared" si="38"/>
        <v>0</v>
      </c>
      <c r="BZ31" s="30">
        <f t="shared" si="39"/>
        <v>0</v>
      </c>
      <c r="CA31" s="30">
        <f t="shared" si="40"/>
        <v>0</v>
      </c>
      <c r="CB31" s="30">
        <f t="shared" si="41"/>
        <v>0</v>
      </c>
      <c r="CC31" s="30">
        <f t="shared" si="42"/>
        <v>0</v>
      </c>
      <c r="CD31" s="30">
        <f t="shared" si="43"/>
        <v>0</v>
      </c>
      <c r="CE31" s="30">
        <f t="shared" si="44"/>
        <v>0</v>
      </c>
      <c r="CF31" s="30">
        <f t="shared" si="45"/>
        <v>0</v>
      </c>
      <c r="CG31" s="30">
        <f t="shared" si="46"/>
        <v>0</v>
      </c>
      <c r="CH31" s="30">
        <f t="shared" si="47"/>
        <v>0</v>
      </c>
      <c r="CI31" s="30">
        <f t="shared" si="48"/>
        <v>0</v>
      </c>
    </row>
    <row r="32" spans="2:88" s="203" customFormat="1" ht="100.05" customHeight="1">
      <c r="B32" s="436" t="s">
        <v>7</v>
      </c>
      <c r="C32" s="30"/>
      <c r="D32" s="748" t="s">
        <v>1648</v>
      </c>
      <c r="E32" s="749" t="s">
        <v>1667</v>
      </c>
      <c r="F32" s="750" t="s">
        <v>1484</v>
      </c>
      <c r="G32" s="751" t="s">
        <v>2041</v>
      </c>
      <c r="H32" s="751" t="s">
        <v>224</v>
      </c>
      <c r="I32" s="752">
        <v>12</v>
      </c>
      <c r="J32" s="752">
        <v>0</v>
      </c>
      <c r="K32" s="752" t="s">
        <v>1474</v>
      </c>
      <c r="L32" s="753">
        <v>3162.1</v>
      </c>
      <c r="M32" s="754"/>
      <c r="N32" s="755"/>
      <c r="O32" s="755"/>
      <c r="P32" s="755"/>
      <c r="Q32" s="755"/>
      <c r="R32" s="755"/>
      <c r="S32" s="755"/>
      <c r="T32" s="755"/>
      <c r="U32" s="755"/>
      <c r="V32" s="755"/>
      <c r="W32" s="755"/>
      <c r="X32" s="756"/>
      <c r="Y32" s="756"/>
      <c r="Z32" s="756"/>
      <c r="AA32" s="757">
        <f t="shared" si="49"/>
        <v>0</v>
      </c>
      <c r="AB32" s="758" t="str">
        <f t="shared" si="3"/>
        <v>No</v>
      </c>
      <c r="AC32" s="759" t="str">
        <f t="shared" si="4"/>
        <v>Yes</v>
      </c>
      <c r="AE32" s="216">
        <v>12</v>
      </c>
      <c r="AF32" s="217">
        <f t="shared" si="50"/>
        <v>0</v>
      </c>
      <c r="AH32" s="492">
        <v>19.05</v>
      </c>
      <c r="AI32" s="445">
        <f t="shared" si="57"/>
        <v>0</v>
      </c>
      <c r="AJ32" s="304">
        <f t="shared" si="5"/>
        <v>0</v>
      </c>
      <c r="AK32" s="381">
        <f t="shared" si="6"/>
        <v>0</v>
      </c>
      <c r="AL32" s="532">
        <f t="shared" si="7"/>
        <v>0</v>
      </c>
      <c r="AM32" s="533">
        <f t="shared" si="8"/>
        <v>0</v>
      </c>
      <c r="AN32" s="534">
        <f t="shared" si="9"/>
        <v>0</v>
      </c>
      <c r="AO32" s="535">
        <f t="shared" si="52"/>
        <v>0</v>
      </c>
      <c r="AP32" s="535">
        <f t="shared" si="10"/>
        <v>0</v>
      </c>
      <c r="AQ32" s="536">
        <f t="shared" si="11"/>
        <v>0</v>
      </c>
      <c r="AR32" s="537">
        <f t="shared" si="12"/>
        <v>0</v>
      </c>
      <c r="AS32" s="538">
        <f t="shared" si="13"/>
        <v>0</v>
      </c>
      <c r="AT32" s="539">
        <f t="shared" si="14"/>
        <v>0</v>
      </c>
      <c r="AU32" s="540">
        <f t="shared" si="15"/>
        <v>0</v>
      </c>
      <c r="AV32" s="541">
        <f t="shared" si="16"/>
        <v>0</v>
      </c>
      <c r="AW32" s="542">
        <f t="shared" si="17"/>
        <v>0</v>
      </c>
      <c r="AX32" s="312">
        <v>12</v>
      </c>
      <c r="AY32" s="311">
        <v>57</v>
      </c>
      <c r="AZ32" s="312"/>
      <c r="BA32" s="311"/>
      <c r="BC32" s="30">
        <f t="shared" si="18"/>
        <v>0</v>
      </c>
      <c r="BD32" s="30">
        <f t="shared" si="19"/>
        <v>0</v>
      </c>
      <c r="BE32" s="30">
        <f t="shared" si="20"/>
        <v>0</v>
      </c>
      <c r="BF32" s="30">
        <f t="shared" si="21"/>
        <v>0</v>
      </c>
      <c r="BG32" s="30">
        <f t="shared" si="22"/>
        <v>0</v>
      </c>
      <c r="BH32" s="30">
        <f t="shared" si="23"/>
        <v>0</v>
      </c>
      <c r="BI32" s="30">
        <f t="shared" si="24"/>
        <v>0</v>
      </c>
      <c r="BJ32" s="30">
        <f t="shared" si="25"/>
        <v>0</v>
      </c>
      <c r="BK32" s="30"/>
      <c r="BL32" s="203">
        <f t="shared" si="26"/>
        <v>0</v>
      </c>
      <c r="BM32" s="203">
        <f t="shared" si="27"/>
        <v>0</v>
      </c>
      <c r="BN32" s="30"/>
      <c r="BO32" s="30">
        <f t="shared" si="28"/>
        <v>0</v>
      </c>
      <c r="BP32" s="30">
        <f t="shared" si="29"/>
        <v>0</v>
      </c>
      <c r="BQ32" s="30">
        <f t="shared" si="30"/>
        <v>0</v>
      </c>
      <c r="BR32" s="30">
        <f t="shared" si="31"/>
        <v>0</v>
      </c>
      <c r="BS32" s="30">
        <f t="shared" si="32"/>
        <v>0</v>
      </c>
      <c r="BT32" s="30">
        <f t="shared" si="33"/>
        <v>0</v>
      </c>
      <c r="BU32" s="30">
        <f t="shared" si="34"/>
        <v>0</v>
      </c>
      <c r="BV32" s="30">
        <f t="shared" si="35"/>
        <v>0</v>
      </c>
      <c r="BW32" s="30">
        <f t="shared" si="36"/>
        <v>0</v>
      </c>
      <c r="BX32" s="30">
        <f t="shared" si="37"/>
        <v>0</v>
      </c>
      <c r="BY32" s="30">
        <f t="shared" si="38"/>
        <v>0</v>
      </c>
      <c r="BZ32" s="30">
        <f t="shared" si="39"/>
        <v>0</v>
      </c>
      <c r="CA32" s="30">
        <f t="shared" si="40"/>
        <v>0</v>
      </c>
      <c r="CB32" s="30">
        <f t="shared" si="41"/>
        <v>0</v>
      </c>
      <c r="CC32" s="30">
        <f t="shared" si="42"/>
        <v>0</v>
      </c>
      <c r="CD32" s="30">
        <f t="shared" si="43"/>
        <v>0</v>
      </c>
      <c r="CE32" s="30">
        <f t="shared" si="44"/>
        <v>0</v>
      </c>
      <c r="CF32" s="30">
        <f t="shared" si="45"/>
        <v>0</v>
      </c>
      <c r="CG32" s="30">
        <f t="shared" si="46"/>
        <v>0</v>
      </c>
      <c r="CH32" s="30">
        <f t="shared" si="47"/>
        <v>0</v>
      </c>
      <c r="CI32" s="30">
        <f t="shared" si="48"/>
        <v>0</v>
      </c>
      <c r="CJ32" s="30"/>
    </row>
    <row r="33" spans="2:87" s="30" customFormat="1" ht="100.05" customHeight="1">
      <c r="B33" s="435" t="s">
        <v>7</v>
      </c>
      <c r="C33" s="33"/>
      <c r="D33" s="714" t="s">
        <v>1649</v>
      </c>
      <c r="E33" s="733" t="s">
        <v>1667</v>
      </c>
      <c r="F33" s="715" t="s">
        <v>1484</v>
      </c>
      <c r="G33" s="716" t="s">
        <v>2029</v>
      </c>
      <c r="H33" s="716" t="s">
        <v>1484</v>
      </c>
      <c r="I33" s="717">
        <v>20</v>
      </c>
      <c r="J33" s="717">
        <v>0</v>
      </c>
      <c r="K33" s="717" t="s">
        <v>1474</v>
      </c>
      <c r="L33" s="718">
        <v>5752.55</v>
      </c>
      <c r="M33" s="719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1"/>
      <c r="Y33" s="721"/>
      <c r="Z33" s="721"/>
      <c r="AA33" s="757">
        <f t="shared" si="49"/>
        <v>0</v>
      </c>
      <c r="AB33" s="722" t="str">
        <f t="shared" si="3"/>
        <v>No</v>
      </c>
      <c r="AC33" s="723" t="str">
        <f t="shared" si="4"/>
        <v>Yes</v>
      </c>
      <c r="AE33" s="216">
        <v>20</v>
      </c>
      <c r="AF33" s="217">
        <f t="shared" si="50"/>
        <v>0</v>
      </c>
      <c r="AH33" s="492">
        <v>32.799999999999997</v>
      </c>
      <c r="AI33" s="445">
        <f t="shared" si="57"/>
        <v>0</v>
      </c>
      <c r="AJ33" s="304">
        <f t="shared" si="5"/>
        <v>0</v>
      </c>
      <c r="AK33" s="381">
        <f t="shared" si="6"/>
        <v>0</v>
      </c>
      <c r="AL33" s="532">
        <f t="shared" si="7"/>
        <v>0</v>
      </c>
      <c r="AM33" s="533">
        <f t="shared" si="8"/>
        <v>0</v>
      </c>
      <c r="AN33" s="534">
        <f t="shared" si="9"/>
        <v>0</v>
      </c>
      <c r="AO33" s="535">
        <f t="shared" si="52"/>
        <v>0</v>
      </c>
      <c r="AP33" s="535">
        <f t="shared" si="10"/>
        <v>0</v>
      </c>
      <c r="AQ33" s="536">
        <f t="shared" si="11"/>
        <v>0</v>
      </c>
      <c r="AR33" s="537">
        <f t="shared" si="12"/>
        <v>0</v>
      </c>
      <c r="AS33" s="538">
        <f t="shared" si="13"/>
        <v>0</v>
      </c>
      <c r="AT33" s="539">
        <f t="shared" si="14"/>
        <v>0</v>
      </c>
      <c r="AU33" s="540">
        <f t="shared" si="15"/>
        <v>0</v>
      </c>
      <c r="AV33" s="541">
        <f t="shared" si="16"/>
        <v>0</v>
      </c>
      <c r="AW33" s="542">
        <f>I33*Z33</f>
        <v>0</v>
      </c>
      <c r="AX33" s="312">
        <v>20</v>
      </c>
      <c r="AY33" s="311">
        <v>91</v>
      </c>
      <c r="AZ33" s="312">
        <v>1</v>
      </c>
      <c r="BA33" s="311"/>
      <c r="BC33" s="30">
        <f t="shared" si="18"/>
        <v>0</v>
      </c>
      <c r="BD33" s="30">
        <f t="shared" si="19"/>
        <v>0</v>
      </c>
      <c r="BE33" s="30">
        <f t="shared" si="20"/>
        <v>0</v>
      </c>
      <c r="BF33" s="30">
        <f t="shared" si="21"/>
        <v>0</v>
      </c>
      <c r="BG33" s="30">
        <f t="shared" si="22"/>
        <v>0</v>
      </c>
      <c r="BH33" s="30">
        <f t="shared" si="23"/>
        <v>0</v>
      </c>
      <c r="BI33" s="30">
        <f t="shared" si="24"/>
        <v>0</v>
      </c>
      <c r="BJ33" s="30">
        <f t="shared" si="25"/>
        <v>0</v>
      </c>
      <c r="BL33" s="203">
        <f t="shared" si="26"/>
        <v>0</v>
      </c>
      <c r="BM33" s="203">
        <f t="shared" si="27"/>
        <v>0</v>
      </c>
      <c r="BO33" s="30">
        <f t="shared" si="28"/>
        <v>0</v>
      </c>
      <c r="BP33" s="30">
        <f t="shared" si="29"/>
        <v>0</v>
      </c>
      <c r="BQ33" s="30">
        <f t="shared" si="30"/>
        <v>0</v>
      </c>
      <c r="BR33" s="30">
        <f t="shared" si="31"/>
        <v>0</v>
      </c>
      <c r="BS33" s="30">
        <f t="shared" si="32"/>
        <v>0</v>
      </c>
      <c r="BT33" s="30">
        <f t="shared" si="33"/>
        <v>0</v>
      </c>
      <c r="BU33" s="30">
        <f t="shared" si="34"/>
        <v>0</v>
      </c>
      <c r="BV33" s="30">
        <f t="shared" si="35"/>
        <v>0</v>
      </c>
      <c r="BW33" s="30">
        <f t="shared" si="36"/>
        <v>0</v>
      </c>
      <c r="BX33" s="30">
        <f t="shared" si="37"/>
        <v>0</v>
      </c>
      <c r="BY33" s="30">
        <f t="shared" si="38"/>
        <v>0</v>
      </c>
      <c r="BZ33" s="30">
        <f t="shared" si="39"/>
        <v>0</v>
      </c>
      <c r="CA33" s="30">
        <f t="shared" si="40"/>
        <v>0</v>
      </c>
      <c r="CB33" s="30">
        <f t="shared" si="41"/>
        <v>0</v>
      </c>
      <c r="CC33" s="30">
        <f t="shared" si="42"/>
        <v>0</v>
      </c>
      <c r="CD33" s="30">
        <f t="shared" si="43"/>
        <v>0</v>
      </c>
      <c r="CE33" s="30">
        <f t="shared" si="44"/>
        <v>0</v>
      </c>
      <c r="CF33" s="30">
        <f t="shared" si="45"/>
        <v>0</v>
      </c>
      <c r="CG33" s="30">
        <f t="shared" si="46"/>
        <v>0</v>
      </c>
      <c r="CH33" s="30">
        <f t="shared" si="47"/>
        <v>0</v>
      </c>
      <c r="CI33" s="30">
        <f t="shared" si="48"/>
        <v>0</v>
      </c>
    </row>
    <row r="34" spans="2:87">
      <c r="BL34" s="203"/>
      <c r="BM34" s="203"/>
    </row>
  </sheetData>
  <sheetProtection algorithmName="SHA-512" hashValue="hnDrQtCHDtAl7UThZ7SbTNfl3VUORor9wFDerG/vKHJkVYGnihsphWMnzPC3S0TffXu0U45u8vD8/bqCA7fzKw==" saltValue="pYAm/tXYKK8ip1dEE35EvA==" spinCount="100000" sheet="1" sort="0" autoFilter="0"/>
  <autoFilter ref="AB8:AC33" xr:uid="{00000000-0001-0000-0200-000000000000}"/>
  <mergeCells count="7">
    <mergeCell ref="CJ3:CJ5"/>
    <mergeCell ref="BD10:BN10"/>
    <mergeCell ref="C1:C5"/>
    <mergeCell ref="L1:M1"/>
    <mergeCell ref="L2:M2"/>
    <mergeCell ref="L3:M3"/>
    <mergeCell ref="AA2:AB2"/>
  </mergeCells>
  <conditionalFormatting sqref="M10:M33">
    <cfRule type="notContainsBlanks" dxfId="130" priority="10">
      <formula>LEN(TRIM(M10))&gt;0</formula>
    </cfRule>
  </conditionalFormatting>
  <conditionalFormatting sqref="N10:N33">
    <cfRule type="notContainsBlanks" dxfId="129" priority="9">
      <formula>LEN(TRIM(N10))&gt;0</formula>
    </cfRule>
  </conditionalFormatting>
  <conditionalFormatting sqref="O10:O33">
    <cfRule type="notContainsBlanks" dxfId="128" priority="11">
      <formula>LEN(TRIM(O10))&gt;0</formula>
    </cfRule>
  </conditionalFormatting>
  <conditionalFormatting sqref="P10:P33">
    <cfRule type="notContainsBlanks" dxfId="127" priority="14">
      <formula>LEN(TRIM(P10))&gt;0</formula>
    </cfRule>
  </conditionalFormatting>
  <conditionalFormatting sqref="Q10:Q33">
    <cfRule type="notContainsBlanks" dxfId="126" priority="16">
      <formula>LEN(TRIM(Q10))&gt;0</formula>
    </cfRule>
  </conditionalFormatting>
  <conditionalFormatting sqref="R10:S10 R11:R33">
    <cfRule type="notContainsBlanks" dxfId="125" priority="15">
      <formula>LEN(TRIM(R10))&gt;0</formula>
    </cfRule>
  </conditionalFormatting>
  <conditionalFormatting sqref="S11:S33">
    <cfRule type="notContainsBlanks" dxfId="124" priority="3">
      <formula>LEN(TRIM(S11))&gt;0</formula>
    </cfRule>
  </conditionalFormatting>
  <conditionalFormatting sqref="T10:U24 T26:U29 T31:U33">
    <cfRule type="notContainsBlanks" dxfId="123" priority="13">
      <formula>LEN(TRIM(T10))&gt;0</formula>
    </cfRule>
  </conditionalFormatting>
  <conditionalFormatting sqref="T25:U25">
    <cfRule type="notContainsBlanks" dxfId="122" priority="2">
      <formula>LEN(TRIM(T25))&gt;0</formula>
    </cfRule>
  </conditionalFormatting>
  <conditionalFormatting sqref="T30:U30">
    <cfRule type="notContainsBlanks" dxfId="121" priority="1">
      <formula>LEN(TRIM(T30))&gt;0</formula>
    </cfRule>
  </conditionalFormatting>
  <conditionalFormatting sqref="U10:U33">
    <cfRule type="notContainsBlanks" dxfId="120" priority="4">
      <formula>LEN(TRIM(U10))&gt;0</formula>
    </cfRule>
  </conditionalFormatting>
  <conditionalFormatting sqref="V10:V33">
    <cfRule type="notContainsBlanks" dxfId="119" priority="12">
      <formula>LEN(TRIM(V10))&gt;0</formula>
    </cfRule>
  </conditionalFormatting>
  <conditionalFormatting sqref="W10:W33">
    <cfRule type="notContainsBlanks" dxfId="118" priority="8">
      <formula>LEN(TRIM(W10))&gt;0</formula>
    </cfRule>
  </conditionalFormatting>
  <conditionalFormatting sqref="X10:X33">
    <cfRule type="notContainsBlanks" dxfId="117" priority="7">
      <formula>LEN(TRIM(X10))&gt;0</formula>
    </cfRule>
  </conditionalFormatting>
  <conditionalFormatting sqref="Y10:Y33">
    <cfRule type="notContainsBlanks" dxfId="116" priority="6">
      <formula>LEN(TRIM(Y10))&gt;0</formula>
    </cfRule>
  </conditionalFormatting>
  <conditionalFormatting sqref="Z10:Z33">
    <cfRule type="notContainsBlanks" dxfId="115" priority="5">
      <formula>LEN(TRIM(Z10))&gt;0</formula>
    </cfRule>
  </conditionalFormatting>
  <pageMargins left="0.25" right="0.25" top="0.75" bottom="0.75" header="0.3" footer="0.3"/>
  <pageSetup paperSize="9" scale="29" fitToHeight="0" orientation="portrait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8ABCE-DC00-451D-BF55-3098729E49DC}">
  <sheetPr codeName="Sheet6"/>
  <dimension ref="A1:T25"/>
  <sheetViews>
    <sheetView showGridLines="0" zoomScaleNormal="100" workbookViewId="0">
      <selection activeCell="J15" sqref="J15"/>
    </sheetView>
  </sheetViews>
  <sheetFormatPr baseColWidth="10" defaultColWidth="12.296875" defaultRowHeight="23.25" customHeight="1"/>
  <cols>
    <col min="1" max="1" width="13.69921875" style="9" customWidth="1"/>
    <col min="2" max="15" width="7.296875" style="16" customWidth="1"/>
    <col min="16" max="16" width="5.796875" style="9" customWidth="1"/>
    <col min="17" max="17" width="6" style="9" customWidth="1"/>
    <col min="18" max="18" width="7.69921875" style="9" customWidth="1"/>
    <col min="19" max="22" width="12.296875" style="9" customWidth="1"/>
    <col min="23" max="16384" width="12.296875" style="9"/>
  </cols>
  <sheetData>
    <row r="1" spans="1:20" ht="29.25" customHeight="1">
      <c r="A1" s="21"/>
      <c r="B1" s="21"/>
      <c r="C1" s="21"/>
      <c r="D1" s="21"/>
      <c r="E1" s="21"/>
      <c r="F1" s="21"/>
      <c r="G1" s="21"/>
      <c r="H1" s="21"/>
      <c r="I1" s="65" t="s">
        <v>68</v>
      </c>
      <c r="J1" s="70" t="s">
        <v>4</v>
      </c>
      <c r="L1" s="68"/>
      <c r="P1" s="22"/>
      <c r="Q1" s="21"/>
    </row>
    <row r="2" spans="1:20" ht="22.05" customHeight="1">
      <c r="B2" s="21"/>
      <c r="C2" s="21"/>
      <c r="D2" s="21"/>
      <c r="E2" s="21"/>
      <c r="F2" s="21"/>
      <c r="G2" s="21"/>
      <c r="H2" s="21"/>
      <c r="I2" s="156">
        <f>P4</f>
        <v>0</v>
      </c>
      <c r="J2" s="816">
        <f>'Lynx WOODEN HOLDS'!L3</f>
        <v>0</v>
      </c>
      <c r="L2" s="69"/>
      <c r="N2" s="64"/>
      <c r="O2" s="64"/>
      <c r="Q2" s="21"/>
    </row>
    <row r="3" spans="1:20" ht="44.25" customHeight="1">
      <c r="A3" s="106" t="s">
        <v>150</v>
      </c>
      <c r="B3" s="1025">
        <f>'PROD. lynx GRP'!C3</f>
        <v>0</v>
      </c>
      <c r="C3" s="1026"/>
      <c r="D3" s="1026"/>
      <c r="E3" s="1026"/>
      <c r="F3" s="1026"/>
      <c r="G3" s="1026"/>
      <c r="H3" s="1026"/>
      <c r="I3" s="1026"/>
      <c r="J3" s="1027"/>
      <c r="K3" s="105"/>
      <c r="L3" s="17"/>
      <c r="M3" s="19" t="s">
        <v>33</v>
      </c>
      <c r="N3" s="1028">
        <f>'PROD. lynx GRP'!N3</f>
        <v>0</v>
      </c>
      <c r="O3" s="1029"/>
      <c r="P3" s="1030"/>
      <c r="Q3" s="815"/>
    </row>
    <row r="4" spans="1:20" ht="21" customHeight="1">
      <c r="A4" s="23" t="s">
        <v>1670</v>
      </c>
      <c r="I4" s="11"/>
      <c r="J4" s="11"/>
      <c r="K4" s="1024"/>
      <c r="L4" s="1024"/>
      <c r="P4" s="16">
        <f>SUM(P6:P25)</f>
        <v>0</v>
      </c>
      <c r="Q4" s="15">
        <f>SUM(Q6:Q25)</f>
        <v>0</v>
      </c>
      <c r="R4" s="9">
        <f>SUM(R6:R25)</f>
        <v>0</v>
      </c>
    </row>
    <row r="5" spans="1:20" ht="29.25" customHeight="1">
      <c r="A5" s="37" t="s">
        <v>13</v>
      </c>
      <c r="B5" s="12" t="s">
        <v>1</v>
      </c>
      <c r="C5" s="2" t="s">
        <v>2</v>
      </c>
      <c r="D5" s="2" t="s">
        <v>8</v>
      </c>
      <c r="E5" s="2" t="s">
        <v>27</v>
      </c>
      <c r="F5" s="2" t="s">
        <v>3</v>
      </c>
      <c r="G5" s="99" t="s">
        <v>1602</v>
      </c>
      <c r="H5" s="99" t="s">
        <v>1504</v>
      </c>
      <c r="I5" s="99" t="s">
        <v>1603</v>
      </c>
      <c r="J5" s="99" t="s">
        <v>147</v>
      </c>
      <c r="K5" s="2" t="s">
        <v>12</v>
      </c>
      <c r="L5" s="2" t="s">
        <v>32</v>
      </c>
      <c r="M5" s="2" t="s">
        <v>14</v>
      </c>
      <c r="N5" s="2" t="s">
        <v>108</v>
      </c>
      <c r="O5" s="66" t="s">
        <v>109</v>
      </c>
      <c r="P5" s="35" t="s">
        <v>17</v>
      </c>
      <c r="Q5" s="828" t="s">
        <v>16</v>
      </c>
      <c r="R5" s="830" t="s">
        <v>2247</v>
      </c>
    </row>
    <row r="6" spans="1:20" ht="23.25" customHeight="1">
      <c r="A6" s="734" t="str">
        <f>'Lynx WOODEN HOLDS'!D11</f>
        <v>L1-WH-N-DT</v>
      </c>
      <c r="B6" s="108" t="str">
        <f>IF(IF('Lynx WOODEN HOLDS'!M11=0,0,'Lynx WOODEN HOLDS'!M11)+IF('Lynx WOODEN HOLDS'!M$32=0,0,'Lynx WOODEN HOLDS'!M$32)+IF('Lynx WOODEN HOLDS'!M$33=0,0,'Lynx WOODEN HOLDS'!M$33)=0,"",IF('Lynx WOODEN HOLDS'!M11=0,0,'Lynx WOODEN HOLDS'!M11)+IF('Lynx WOODEN HOLDS'!M$32=0,0,'Lynx WOODEN HOLDS'!M$32)+IF('Lynx WOODEN HOLDS'!M$33=0,0,'Lynx WOODEN HOLDS'!M$33))</f>
        <v/>
      </c>
      <c r="C6" s="108" t="str">
        <f>IF(IF('Lynx WOODEN HOLDS'!N11=0,0,'Lynx WOODEN HOLDS'!N11)+IF('Lynx WOODEN HOLDS'!N$32=0,0,'Lynx WOODEN HOLDS'!N$32)+IF('Lynx WOODEN HOLDS'!N$33=0,0,'Lynx WOODEN HOLDS'!N$33)=0,"",IF('Lynx WOODEN HOLDS'!N11=0,0,'Lynx WOODEN HOLDS'!N11)+IF('Lynx WOODEN HOLDS'!N$32=0,0,'Lynx WOODEN HOLDS'!N$32)+IF('Lynx WOODEN HOLDS'!N$33=0,0,'Lynx WOODEN HOLDS'!N$33))</f>
        <v/>
      </c>
      <c r="D6" s="108" t="str">
        <f>IF(IF('Lynx WOODEN HOLDS'!O11=0,0,'Lynx WOODEN HOLDS'!O11)+IF('Lynx WOODEN HOLDS'!O$32=0,0,'Lynx WOODEN HOLDS'!O$32)+IF('Lynx WOODEN HOLDS'!O$33=0,0,'Lynx WOODEN HOLDS'!O$33)=0,"",IF('Lynx WOODEN HOLDS'!O11=0,0,'Lynx WOODEN HOLDS'!O11)+IF('Lynx WOODEN HOLDS'!O$32=0,0,'Lynx WOODEN HOLDS'!O$32)+IF('Lynx WOODEN HOLDS'!O$33=0,0,'Lynx WOODEN HOLDS'!O$33))</f>
        <v/>
      </c>
      <c r="E6" s="108" t="str">
        <f>IF(IF('Lynx WOODEN HOLDS'!P11=0,0,'Lynx WOODEN HOLDS'!P11)+IF('Lynx WOODEN HOLDS'!P$32=0,0,'Lynx WOODEN HOLDS'!P$32)+IF('Lynx WOODEN HOLDS'!P$33=0,0,'Lynx WOODEN HOLDS'!P$33)=0,"",IF('Lynx WOODEN HOLDS'!P11=0,0,'Lynx WOODEN HOLDS'!P11)+IF('Lynx WOODEN HOLDS'!P$32=0,0,'Lynx WOODEN HOLDS'!P$32)+IF('Lynx WOODEN HOLDS'!P$33=0,0,'Lynx WOODEN HOLDS'!P$33))</f>
        <v/>
      </c>
      <c r="F6" s="108" t="str">
        <f>IF(IF('Lynx WOODEN HOLDS'!Q11=0,0,'Lynx WOODEN HOLDS'!Q11)+IF('Lynx WOODEN HOLDS'!Q$32=0,0,'Lynx WOODEN HOLDS'!Q$32)+IF('Lynx WOODEN HOLDS'!Q$33=0,0,'Lynx WOODEN HOLDS'!Q$33)=0,"",IF('Lynx WOODEN HOLDS'!Q11=0,0,'Lynx WOODEN HOLDS'!Q11)+IF('Lynx WOODEN HOLDS'!Q$32=0,0,'Lynx WOODEN HOLDS'!Q$32)+IF('Lynx WOODEN HOLDS'!Q$33=0,0,'Lynx WOODEN HOLDS'!Q$33))</f>
        <v/>
      </c>
      <c r="G6" s="108" t="str">
        <f>IF(IF('Lynx WOODEN HOLDS'!R11=0,0,'Lynx WOODEN HOLDS'!R11)+IF('Lynx WOODEN HOLDS'!R$32=0,0,'Lynx WOODEN HOLDS'!R$32)+IF('Lynx WOODEN HOLDS'!R$33=0,0,'Lynx WOODEN HOLDS'!R$33)=0,"",IF('Lynx WOODEN HOLDS'!R11=0,0,'Lynx WOODEN HOLDS'!R11)+IF('Lynx WOODEN HOLDS'!R$32=0,0,'Lynx WOODEN HOLDS'!R$32)+IF('Lynx WOODEN HOLDS'!R$33=0,0,'Lynx WOODEN HOLDS'!R$33))</f>
        <v/>
      </c>
      <c r="H6" s="108" t="str">
        <f>IF(IF('Lynx WOODEN HOLDS'!S11=0,0,'Lynx WOODEN HOLDS'!S11)+IF('Lynx WOODEN HOLDS'!S$32=0,0,'Lynx WOODEN HOLDS'!S$32)+IF('Lynx WOODEN HOLDS'!S$33=0,0,'Lynx WOODEN HOLDS'!S$33)=0,"",IF('Lynx WOODEN HOLDS'!S11=0,0,'Lynx WOODEN HOLDS'!S11)+IF('Lynx WOODEN HOLDS'!S$32=0,0,'Lynx WOODEN HOLDS'!S$32)+IF('Lynx WOODEN HOLDS'!S$33=0,0,'Lynx WOODEN HOLDS'!S$33))</f>
        <v/>
      </c>
      <c r="I6" s="108" t="str">
        <f>IF(IF('Lynx WOODEN HOLDS'!T11=0,0,'Lynx WOODEN HOLDS'!T11)+IF('Lynx WOODEN HOLDS'!T$32=0,0,'Lynx WOODEN HOLDS'!T$32)+IF('Lynx WOODEN HOLDS'!T$33=0,0,'Lynx WOODEN HOLDS'!T$33)=0,"",IF('Lynx WOODEN HOLDS'!T11=0,0,'Lynx WOODEN HOLDS'!T11)+IF('Lynx WOODEN HOLDS'!T$32=0,0,'Lynx WOODEN HOLDS'!T$32)+IF('Lynx WOODEN HOLDS'!T$33=0,0,'Lynx WOODEN HOLDS'!T$33))</f>
        <v/>
      </c>
      <c r="J6" s="108" t="str">
        <f>IF(IF('Lynx WOODEN HOLDS'!U11=0,0,'Lynx WOODEN HOLDS'!U11)+IF('Lynx WOODEN HOLDS'!U$32=0,0,'Lynx WOODEN HOLDS'!U$32)+IF('Lynx WOODEN HOLDS'!U$33=0,0,'Lynx WOODEN HOLDS'!U$33)=0,"",IF('Lynx WOODEN HOLDS'!U11=0,0,'Lynx WOODEN HOLDS'!U11)+IF('Lynx WOODEN HOLDS'!U$32=0,0,'Lynx WOODEN HOLDS'!U$32)+IF('Lynx WOODEN HOLDS'!U$33=0,0,'Lynx WOODEN HOLDS'!U$33))</f>
        <v/>
      </c>
      <c r="K6" s="108" t="str">
        <f>IF(IF('Lynx WOODEN HOLDS'!V11=0,0,'Lynx WOODEN HOLDS'!V11)+IF('Lynx WOODEN HOLDS'!V$32=0,0,'Lynx WOODEN HOLDS'!V$32)+IF('Lynx WOODEN HOLDS'!V$33=0,0,'Lynx WOODEN HOLDS'!V$33)=0,"",IF('Lynx WOODEN HOLDS'!V11=0,0,'Lynx WOODEN HOLDS'!V11)+IF('Lynx WOODEN HOLDS'!V$32=0,0,'Lynx WOODEN HOLDS'!V$32)+IF('Lynx WOODEN HOLDS'!V$33=0,0,'Lynx WOODEN HOLDS'!V$33))</f>
        <v/>
      </c>
      <c r="L6" s="108" t="str">
        <f>IF(IF('Lynx WOODEN HOLDS'!W11=0,0,'Lynx WOODEN HOLDS'!W11)+IF('Lynx WOODEN HOLDS'!W$32=0,0,'Lynx WOODEN HOLDS'!W$32)+IF('Lynx WOODEN HOLDS'!W$33=0,0,'Lynx WOODEN HOLDS'!W$33)=0,"",IF('Lynx WOODEN HOLDS'!W11=0,0,'Lynx WOODEN HOLDS'!W11)+IF('Lynx WOODEN HOLDS'!W$32=0,0,'Lynx WOODEN HOLDS'!W$32)+IF('Lynx WOODEN HOLDS'!W$33=0,0,'Lynx WOODEN HOLDS'!W$33))</f>
        <v/>
      </c>
      <c r="M6" s="108" t="str">
        <f>IF(IF('Lynx WOODEN HOLDS'!X11=0,0,'Lynx WOODEN HOLDS'!X11)+IF('Lynx WOODEN HOLDS'!X$32=0,0,'Lynx WOODEN HOLDS'!X$32)+IF('Lynx WOODEN HOLDS'!X$33=0,0,'Lynx WOODEN HOLDS'!X$33)=0,"",IF('Lynx WOODEN HOLDS'!X11=0,0,'Lynx WOODEN HOLDS'!X11)+IF('Lynx WOODEN HOLDS'!X$32=0,0,'Lynx WOODEN HOLDS'!X$32)+IF('Lynx WOODEN HOLDS'!X$33=0,0,'Lynx WOODEN HOLDS'!X$33))</f>
        <v/>
      </c>
      <c r="N6" s="108" t="str">
        <f>IF(IF('Lynx WOODEN HOLDS'!Y11=0,0,'Lynx WOODEN HOLDS'!Y11)+IF('Lynx WOODEN HOLDS'!Y$32=0,0,'Lynx WOODEN HOLDS'!Y$32)+IF('Lynx WOODEN HOLDS'!Y$33=0,0,'Lynx WOODEN HOLDS'!Y$33)=0,"",IF('Lynx WOODEN HOLDS'!Y11=0,0,'Lynx WOODEN HOLDS'!Y11)+IF('Lynx WOODEN HOLDS'!Y$32=0,0,'Lynx WOODEN HOLDS'!Y$32)+IF('Lynx WOODEN HOLDS'!Y$33=0,0,'Lynx WOODEN HOLDS'!Y$33))</f>
        <v/>
      </c>
      <c r="O6" s="108" t="str">
        <f>IF(IF('Lynx WOODEN HOLDS'!Z11=0,0,'Lynx WOODEN HOLDS'!Z11)+IF('Lynx WOODEN HOLDS'!Z$32=0,0,'Lynx WOODEN HOLDS'!Z$32)+IF('Lynx WOODEN HOLDS'!Z$33=0,0,'Lynx WOODEN HOLDS'!Z$33)=0,"",IF('Lynx WOODEN HOLDS'!Z11=0,0,'Lynx WOODEN HOLDS'!Z11)+IF('Lynx WOODEN HOLDS'!Z$32=0,0,'Lynx WOODEN HOLDS'!Z$32)+IF('Lynx WOODEN HOLDS'!Z$33=0,0,'Lynx WOODEN HOLDS'!Z$33))</f>
        <v/>
      </c>
      <c r="P6" s="36">
        <f>Q6*'Lynx WOODEN HOLDS'!I11</f>
        <v>0</v>
      </c>
      <c r="Q6" s="100">
        <f>SUM(B6:O6)</f>
        <v>0</v>
      </c>
      <c r="R6" s="829">
        <f>Q6*'Lynx WOODEN HOLDS'!AX11</f>
        <v>0</v>
      </c>
    </row>
    <row r="7" spans="1:20" ht="23.25" customHeight="1">
      <c r="A7" s="734" t="str">
        <f>'Lynx WOODEN HOLDS'!D12</f>
        <v>L2-WH-N-DT</v>
      </c>
      <c r="B7" s="108" t="str">
        <f>IF(IF('Lynx WOODEN HOLDS'!M12=0,0,'Lynx WOODEN HOLDS'!M12)+IF('Lynx WOODEN HOLDS'!M$32=0,0,'Lynx WOODEN HOLDS'!M$32)+IF('Lynx WOODEN HOLDS'!M$33=0,0,'Lynx WOODEN HOLDS'!M$33)=0,"",IF('Lynx WOODEN HOLDS'!M12=0,0,'Lynx WOODEN HOLDS'!M12)+IF('Lynx WOODEN HOLDS'!M$32=0,0,'Lynx WOODEN HOLDS'!M$32)+IF('Lynx WOODEN HOLDS'!M$33=0,0,'Lynx WOODEN HOLDS'!M$33))</f>
        <v/>
      </c>
      <c r="C7" s="108" t="str">
        <f>IF(IF('Lynx WOODEN HOLDS'!N12=0,0,'Lynx WOODEN HOLDS'!N12)+IF('Lynx WOODEN HOLDS'!N$32=0,0,'Lynx WOODEN HOLDS'!N$32)+IF('Lynx WOODEN HOLDS'!N$33=0,0,'Lynx WOODEN HOLDS'!N$33)=0,"",IF('Lynx WOODEN HOLDS'!N12=0,0,'Lynx WOODEN HOLDS'!N12)+IF('Lynx WOODEN HOLDS'!N$32=0,0,'Lynx WOODEN HOLDS'!N$32)+IF('Lynx WOODEN HOLDS'!N$33=0,0,'Lynx WOODEN HOLDS'!N$33))</f>
        <v/>
      </c>
      <c r="D7" s="108" t="str">
        <f>IF(IF('Lynx WOODEN HOLDS'!O12=0,0,'Lynx WOODEN HOLDS'!O12)+IF('Lynx WOODEN HOLDS'!O$32=0,0,'Lynx WOODEN HOLDS'!O$32)+IF('Lynx WOODEN HOLDS'!O$33=0,0,'Lynx WOODEN HOLDS'!O$33)=0,"",IF('Lynx WOODEN HOLDS'!O12=0,0,'Lynx WOODEN HOLDS'!O12)+IF('Lynx WOODEN HOLDS'!O$32=0,0,'Lynx WOODEN HOLDS'!O$32)+IF('Lynx WOODEN HOLDS'!O$33=0,0,'Lynx WOODEN HOLDS'!O$33))</f>
        <v/>
      </c>
      <c r="E7" s="108" t="str">
        <f>IF(IF('Lynx WOODEN HOLDS'!P12=0,0,'Lynx WOODEN HOLDS'!P12)+IF('Lynx WOODEN HOLDS'!P$32=0,0,'Lynx WOODEN HOLDS'!P$32)+IF('Lynx WOODEN HOLDS'!P$33=0,0,'Lynx WOODEN HOLDS'!P$33)=0,"",IF('Lynx WOODEN HOLDS'!P12=0,0,'Lynx WOODEN HOLDS'!P12)+IF('Lynx WOODEN HOLDS'!P$32=0,0,'Lynx WOODEN HOLDS'!P$32)+IF('Lynx WOODEN HOLDS'!P$33=0,0,'Lynx WOODEN HOLDS'!P$33))</f>
        <v/>
      </c>
      <c r="F7" s="108" t="str">
        <f>IF(IF('Lynx WOODEN HOLDS'!Q12=0,0,'Lynx WOODEN HOLDS'!Q12)+IF('Lynx WOODEN HOLDS'!Q$32=0,0,'Lynx WOODEN HOLDS'!Q$32)+IF('Lynx WOODEN HOLDS'!Q$33=0,0,'Lynx WOODEN HOLDS'!Q$33)=0,"",IF('Lynx WOODEN HOLDS'!Q12=0,0,'Lynx WOODEN HOLDS'!Q12)+IF('Lynx WOODEN HOLDS'!Q$32=0,0,'Lynx WOODEN HOLDS'!Q$32)+IF('Lynx WOODEN HOLDS'!Q$33=0,0,'Lynx WOODEN HOLDS'!Q$33))</f>
        <v/>
      </c>
      <c r="G7" s="108" t="str">
        <f>IF(IF('Lynx WOODEN HOLDS'!R12=0,0,'Lynx WOODEN HOLDS'!R12)+IF('Lynx WOODEN HOLDS'!R$32=0,0,'Lynx WOODEN HOLDS'!R$32)+IF('Lynx WOODEN HOLDS'!R$33=0,0,'Lynx WOODEN HOLDS'!R$33)=0,"",IF('Lynx WOODEN HOLDS'!R12=0,0,'Lynx WOODEN HOLDS'!R12)+IF('Lynx WOODEN HOLDS'!R$32=0,0,'Lynx WOODEN HOLDS'!R$32)+IF('Lynx WOODEN HOLDS'!R$33=0,0,'Lynx WOODEN HOLDS'!R$33))</f>
        <v/>
      </c>
      <c r="H7" s="108" t="str">
        <f>IF(IF('Lynx WOODEN HOLDS'!S12=0,0,'Lynx WOODEN HOLDS'!S12)+IF('Lynx WOODEN HOLDS'!S$32=0,0,'Lynx WOODEN HOLDS'!S$32)+IF('Lynx WOODEN HOLDS'!S$33=0,0,'Lynx WOODEN HOLDS'!S$33)=0,"",IF('Lynx WOODEN HOLDS'!S12=0,0,'Lynx WOODEN HOLDS'!S12)+IF('Lynx WOODEN HOLDS'!S$32=0,0,'Lynx WOODEN HOLDS'!S$32)+IF('Lynx WOODEN HOLDS'!S$33=0,0,'Lynx WOODEN HOLDS'!S$33))</f>
        <v/>
      </c>
      <c r="I7" s="108" t="str">
        <f>IF(IF('Lynx WOODEN HOLDS'!T12=0,0,'Lynx WOODEN HOLDS'!T12)+IF('Lynx WOODEN HOLDS'!T$32=0,0,'Lynx WOODEN HOLDS'!T$32)+IF('Lynx WOODEN HOLDS'!T$33=0,0,'Lynx WOODEN HOLDS'!T$33)=0,"",IF('Lynx WOODEN HOLDS'!T12=0,0,'Lynx WOODEN HOLDS'!T12)+IF('Lynx WOODEN HOLDS'!T$32=0,0,'Lynx WOODEN HOLDS'!T$32)+IF('Lynx WOODEN HOLDS'!T$33=0,0,'Lynx WOODEN HOLDS'!T$33))</f>
        <v/>
      </c>
      <c r="J7" s="108" t="str">
        <f>IF(IF('Lynx WOODEN HOLDS'!U12=0,0,'Lynx WOODEN HOLDS'!U12)+IF('Lynx WOODEN HOLDS'!U$32=0,0,'Lynx WOODEN HOLDS'!U$32)+IF('Lynx WOODEN HOLDS'!U$33=0,0,'Lynx WOODEN HOLDS'!U$33)=0,"",IF('Lynx WOODEN HOLDS'!U12=0,0,'Lynx WOODEN HOLDS'!U12)+IF('Lynx WOODEN HOLDS'!U$32=0,0,'Lynx WOODEN HOLDS'!U$32)+IF('Lynx WOODEN HOLDS'!U$33=0,0,'Lynx WOODEN HOLDS'!U$33))</f>
        <v/>
      </c>
      <c r="K7" s="108" t="str">
        <f>IF(IF('Lynx WOODEN HOLDS'!V12=0,0,'Lynx WOODEN HOLDS'!V12)+IF('Lynx WOODEN HOLDS'!V$32=0,0,'Lynx WOODEN HOLDS'!V$32)+IF('Lynx WOODEN HOLDS'!V$33=0,0,'Lynx WOODEN HOLDS'!V$33)=0,"",IF('Lynx WOODEN HOLDS'!V12=0,0,'Lynx WOODEN HOLDS'!V12)+IF('Lynx WOODEN HOLDS'!V$32=0,0,'Lynx WOODEN HOLDS'!V$32)+IF('Lynx WOODEN HOLDS'!V$33=0,0,'Lynx WOODEN HOLDS'!V$33))</f>
        <v/>
      </c>
      <c r="L7" s="108" t="str">
        <f>IF(IF('Lynx WOODEN HOLDS'!W12=0,0,'Lynx WOODEN HOLDS'!W12)+IF('Lynx WOODEN HOLDS'!W$32=0,0,'Lynx WOODEN HOLDS'!W$32)+IF('Lynx WOODEN HOLDS'!W$33=0,0,'Lynx WOODEN HOLDS'!W$33)=0,"",IF('Lynx WOODEN HOLDS'!W12=0,0,'Lynx WOODEN HOLDS'!W12)+IF('Lynx WOODEN HOLDS'!W$32=0,0,'Lynx WOODEN HOLDS'!W$32)+IF('Lynx WOODEN HOLDS'!W$33=0,0,'Lynx WOODEN HOLDS'!W$33))</f>
        <v/>
      </c>
      <c r="M7" s="108" t="str">
        <f>IF(IF('Lynx WOODEN HOLDS'!X12=0,0,'Lynx WOODEN HOLDS'!X12)+IF('Lynx WOODEN HOLDS'!X$32=0,0,'Lynx WOODEN HOLDS'!X$32)+IF('Lynx WOODEN HOLDS'!X$33=0,0,'Lynx WOODEN HOLDS'!X$33)=0,"",IF('Lynx WOODEN HOLDS'!X12=0,0,'Lynx WOODEN HOLDS'!X12)+IF('Lynx WOODEN HOLDS'!X$32=0,0,'Lynx WOODEN HOLDS'!X$32)+IF('Lynx WOODEN HOLDS'!X$33=0,0,'Lynx WOODEN HOLDS'!X$33))</f>
        <v/>
      </c>
      <c r="N7" s="108" t="str">
        <f>IF(IF('Lynx WOODEN HOLDS'!Y12=0,0,'Lynx WOODEN HOLDS'!Y12)+IF('Lynx WOODEN HOLDS'!Y$32=0,0,'Lynx WOODEN HOLDS'!Y$32)+IF('Lynx WOODEN HOLDS'!Y$33=0,0,'Lynx WOODEN HOLDS'!Y$33)=0,"",IF('Lynx WOODEN HOLDS'!Y12=0,0,'Lynx WOODEN HOLDS'!Y12)+IF('Lynx WOODEN HOLDS'!Y$32=0,0,'Lynx WOODEN HOLDS'!Y$32)+IF('Lynx WOODEN HOLDS'!Y$33=0,0,'Lynx WOODEN HOLDS'!Y$33))</f>
        <v/>
      </c>
      <c r="O7" s="108" t="str">
        <f>IF(IF('Lynx WOODEN HOLDS'!Z12=0,0,'Lynx WOODEN HOLDS'!Z12)+IF('Lynx WOODEN HOLDS'!Z$32=0,0,'Lynx WOODEN HOLDS'!Z$32)+IF('Lynx WOODEN HOLDS'!Z$33=0,0,'Lynx WOODEN HOLDS'!Z$33)=0,"",IF('Lynx WOODEN HOLDS'!Z12=0,0,'Lynx WOODEN HOLDS'!Z12)+IF('Lynx WOODEN HOLDS'!Z$32=0,0,'Lynx WOODEN HOLDS'!Z$32)+IF('Lynx WOODEN HOLDS'!Z$33=0,0,'Lynx WOODEN HOLDS'!Z$33))</f>
        <v/>
      </c>
      <c r="P7" s="36">
        <f>Q7*'Lynx WOODEN HOLDS'!I12</f>
        <v>0</v>
      </c>
      <c r="Q7" s="100">
        <f t="shared" ref="Q7:Q25" si="0">SUM(B7:O7)</f>
        <v>0</v>
      </c>
      <c r="R7" s="829">
        <f>Q7*'Lynx WOODEN HOLDS'!AX12</f>
        <v>0</v>
      </c>
    </row>
    <row r="8" spans="1:20" ht="23.25" customHeight="1">
      <c r="A8" s="38" t="str">
        <f>'Lynx WOODEN HOLDS'!D13</f>
        <v>L3-WH-N-DT</v>
      </c>
      <c r="B8" s="108" t="str">
        <f>IF(IF('Lynx WOODEN HOLDS'!M13=0,0,'Lynx WOODEN HOLDS'!M13)+IF('Lynx WOODEN HOLDS'!M$31=0,0,'Lynx WOODEN HOLDS'!M$31)+IF('Lynx WOODEN HOLDS'!M$33=0,0,'Lynx WOODEN HOLDS'!M$33)=0,"",IF('Lynx WOODEN HOLDS'!M13=0,0,'Lynx WOODEN HOLDS'!M13)+IF('Lynx WOODEN HOLDS'!M$31=0,0,'Lynx WOODEN HOLDS'!M$31)+IF('Lynx WOODEN HOLDS'!M$33=0,0,'Lynx WOODEN HOLDS'!M$33))</f>
        <v/>
      </c>
      <c r="C8" s="108" t="str">
        <f>IF(IF('Lynx WOODEN HOLDS'!N13=0,0,'Lynx WOODEN HOLDS'!N13)+IF('Lynx WOODEN HOLDS'!N$31=0,0,'Lynx WOODEN HOLDS'!N$31)+IF('Lynx WOODEN HOLDS'!N$33=0,0,'Lynx WOODEN HOLDS'!N$33)=0,"",IF('Lynx WOODEN HOLDS'!N13=0,0,'Lynx WOODEN HOLDS'!N13)+IF('Lynx WOODEN HOLDS'!N$31=0,0,'Lynx WOODEN HOLDS'!N$31)+IF('Lynx WOODEN HOLDS'!N$33=0,0,'Lynx WOODEN HOLDS'!N$33))</f>
        <v/>
      </c>
      <c r="D8" s="108" t="str">
        <f>IF(IF('Lynx WOODEN HOLDS'!O13=0,0,'Lynx WOODEN HOLDS'!O13)+IF('Lynx WOODEN HOLDS'!O$31=0,0,'Lynx WOODEN HOLDS'!O$31)+IF('Lynx WOODEN HOLDS'!O$33=0,0,'Lynx WOODEN HOLDS'!O$33)=0,"",IF('Lynx WOODEN HOLDS'!O13=0,0,'Lynx WOODEN HOLDS'!O13)+IF('Lynx WOODEN HOLDS'!O$31=0,0,'Lynx WOODEN HOLDS'!O$31)+IF('Lynx WOODEN HOLDS'!O$33=0,0,'Lynx WOODEN HOLDS'!O$33))</f>
        <v/>
      </c>
      <c r="E8" s="108" t="str">
        <f>IF(IF('Lynx WOODEN HOLDS'!P13=0,0,'Lynx WOODEN HOLDS'!P13)+IF('Lynx WOODEN HOLDS'!P$31=0,0,'Lynx WOODEN HOLDS'!P$31)+IF('Lynx WOODEN HOLDS'!P$33=0,0,'Lynx WOODEN HOLDS'!P$33)=0,"",IF('Lynx WOODEN HOLDS'!P13=0,0,'Lynx WOODEN HOLDS'!P13)+IF('Lynx WOODEN HOLDS'!P$31=0,0,'Lynx WOODEN HOLDS'!P$31)+IF('Lynx WOODEN HOLDS'!P$33=0,0,'Lynx WOODEN HOLDS'!P$33))</f>
        <v/>
      </c>
      <c r="F8" s="108" t="str">
        <f>IF(IF('Lynx WOODEN HOLDS'!Q13=0,0,'Lynx WOODEN HOLDS'!Q13)+IF('Lynx WOODEN HOLDS'!Q$31=0,0,'Lynx WOODEN HOLDS'!Q$31)+IF('Lynx WOODEN HOLDS'!Q$33=0,0,'Lynx WOODEN HOLDS'!Q$33)=0,"",IF('Lynx WOODEN HOLDS'!Q13=0,0,'Lynx WOODEN HOLDS'!Q13)+IF('Lynx WOODEN HOLDS'!Q$31=0,0,'Lynx WOODEN HOLDS'!Q$31)+IF('Lynx WOODEN HOLDS'!Q$33=0,0,'Lynx WOODEN HOLDS'!Q$33))</f>
        <v/>
      </c>
      <c r="G8" s="108" t="str">
        <f>IF(IF('Lynx WOODEN HOLDS'!R13=0,0,'Lynx WOODEN HOLDS'!R13)+IF('Lynx WOODEN HOLDS'!R$31=0,0,'Lynx WOODEN HOLDS'!R$31)+IF('Lynx WOODEN HOLDS'!R$33=0,0,'Lynx WOODEN HOLDS'!R$33)=0,"",IF('Lynx WOODEN HOLDS'!R13=0,0,'Lynx WOODEN HOLDS'!R13)+IF('Lynx WOODEN HOLDS'!R$31=0,0,'Lynx WOODEN HOLDS'!R$31)+IF('Lynx WOODEN HOLDS'!R$33=0,0,'Lynx WOODEN HOLDS'!R$33))</f>
        <v/>
      </c>
      <c r="H8" s="108" t="str">
        <f>IF(IF('Lynx WOODEN HOLDS'!S13=0,0,'Lynx WOODEN HOLDS'!S13)+IF('Lynx WOODEN HOLDS'!S$31=0,0,'Lynx WOODEN HOLDS'!S$31)+IF('Lynx WOODEN HOLDS'!S$33=0,0,'Lynx WOODEN HOLDS'!S$33)=0,"",IF('Lynx WOODEN HOLDS'!S13=0,0,'Lynx WOODEN HOLDS'!S13)+IF('Lynx WOODEN HOLDS'!S$31=0,0,'Lynx WOODEN HOLDS'!S$31)+IF('Lynx WOODEN HOLDS'!S$33=0,0,'Lynx WOODEN HOLDS'!S$33))</f>
        <v/>
      </c>
      <c r="I8" s="108" t="str">
        <f>IF(IF('Lynx WOODEN HOLDS'!T13=0,0,'Lynx WOODEN HOLDS'!T13)+IF('Lynx WOODEN HOLDS'!T$31=0,0,'Lynx WOODEN HOLDS'!T$31)+IF('Lynx WOODEN HOLDS'!T$33=0,0,'Lynx WOODEN HOLDS'!T$33)=0,"",IF('Lynx WOODEN HOLDS'!T13=0,0,'Lynx WOODEN HOLDS'!T13)+IF('Lynx WOODEN HOLDS'!T$31=0,0,'Lynx WOODEN HOLDS'!T$31)+IF('Lynx WOODEN HOLDS'!T$33=0,0,'Lynx WOODEN HOLDS'!T$33))</f>
        <v/>
      </c>
      <c r="J8" s="108" t="str">
        <f>IF(IF('Lynx WOODEN HOLDS'!U13=0,0,'Lynx WOODEN HOLDS'!U13)+IF('Lynx WOODEN HOLDS'!U$31=0,0,'Lynx WOODEN HOLDS'!U$31)+IF('Lynx WOODEN HOLDS'!U$33=0,0,'Lynx WOODEN HOLDS'!U$33)=0,"",IF('Lynx WOODEN HOLDS'!U13=0,0,'Lynx WOODEN HOLDS'!U13)+IF('Lynx WOODEN HOLDS'!U$31=0,0,'Lynx WOODEN HOLDS'!U$31)+IF('Lynx WOODEN HOLDS'!U$33=0,0,'Lynx WOODEN HOLDS'!U$33))</f>
        <v/>
      </c>
      <c r="K8" s="108" t="str">
        <f>IF(IF('Lynx WOODEN HOLDS'!V13=0,0,'Lynx WOODEN HOLDS'!V13)+IF('Lynx WOODEN HOLDS'!V$31=0,0,'Lynx WOODEN HOLDS'!V$31)+IF('Lynx WOODEN HOLDS'!V$33=0,0,'Lynx WOODEN HOLDS'!V$33)=0,"",IF('Lynx WOODEN HOLDS'!V13=0,0,'Lynx WOODEN HOLDS'!V13)+IF('Lynx WOODEN HOLDS'!V$31=0,0,'Lynx WOODEN HOLDS'!V$31)+IF('Lynx WOODEN HOLDS'!V$33=0,0,'Lynx WOODEN HOLDS'!V$33))</f>
        <v/>
      </c>
      <c r="L8" s="108" t="str">
        <f>IF(IF('Lynx WOODEN HOLDS'!W13=0,0,'Lynx WOODEN HOLDS'!W13)+IF('Lynx WOODEN HOLDS'!W$31=0,0,'Lynx WOODEN HOLDS'!W$31)+IF('Lynx WOODEN HOLDS'!W$33=0,0,'Lynx WOODEN HOLDS'!W$33)=0,"",IF('Lynx WOODEN HOLDS'!W13=0,0,'Lynx WOODEN HOLDS'!W13)+IF('Lynx WOODEN HOLDS'!W$31=0,0,'Lynx WOODEN HOLDS'!W$31)+IF('Lynx WOODEN HOLDS'!W$33=0,0,'Lynx WOODEN HOLDS'!W$33))</f>
        <v/>
      </c>
      <c r="M8" s="108" t="str">
        <f>IF(IF('Lynx WOODEN HOLDS'!X13=0,0,'Lynx WOODEN HOLDS'!X13)+IF('Lynx WOODEN HOLDS'!X$31=0,0,'Lynx WOODEN HOLDS'!X$31)+IF('Lynx WOODEN HOLDS'!X$33=0,0,'Lynx WOODEN HOLDS'!X$33)=0,"",IF('Lynx WOODEN HOLDS'!X13=0,0,'Lynx WOODEN HOLDS'!X13)+IF('Lynx WOODEN HOLDS'!X$31=0,0,'Lynx WOODEN HOLDS'!X$31)+IF('Lynx WOODEN HOLDS'!X$33=0,0,'Lynx WOODEN HOLDS'!X$33))</f>
        <v/>
      </c>
      <c r="N8" s="108" t="str">
        <f>IF(IF('Lynx WOODEN HOLDS'!Y13=0,0,'Lynx WOODEN HOLDS'!Y13)+IF('Lynx WOODEN HOLDS'!Y$31=0,0,'Lynx WOODEN HOLDS'!Y$31)+IF('Lynx WOODEN HOLDS'!Y$33=0,0,'Lynx WOODEN HOLDS'!Y$33)=0,"",IF('Lynx WOODEN HOLDS'!Y13=0,0,'Lynx WOODEN HOLDS'!Y13)+IF('Lynx WOODEN HOLDS'!Y$31=0,0,'Lynx WOODEN HOLDS'!Y$31)+IF('Lynx WOODEN HOLDS'!Y$33=0,0,'Lynx WOODEN HOLDS'!Y$33))</f>
        <v/>
      </c>
      <c r="O8" s="108" t="str">
        <f>IF(IF('Lynx WOODEN HOLDS'!Z13=0,0,'Lynx WOODEN HOLDS'!Z13)+IF('Lynx WOODEN HOLDS'!Z$31=0,0,'Lynx WOODEN HOLDS'!Z$31)+IF('Lynx WOODEN HOLDS'!Z$33=0,0,'Lynx WOODEN HOLDS'!Z$33)=0,"",IF('Lynx WOODEN HOLDS'!Z13=0,0,'Lynx WOODEN HOLDS'!Z13)+IF('Lynx WOODEN HOLDS'!Z$31=0,0,'Lynx WOODEN HOLDS'!Z$31)+IF('Lynx WOODEN HOLDS'!Z$33=0,0,'Lynx WOODEN HOLDS'!Z$33))</f>
        <v/>
      </c>
      <c r="P8" s="36">
        <f>Q8*'Lynx WOODEN HOLDS'!I13</f>
        <v>0</v>
      </c>
      <c r="Q8" s="100">
        <f t="shared" si="0"/>
        <v>0</v>
      </c>
      <c r="R8" s="829">
        <f>Q8*'Lynx WOODEN HOLDS'!AX13</f>
        <v>0</v>
      </c>
    </row>
    <row r="9" spans="1:20" ht="23.25" customHeight="1">
      <c r="A9" s="38" t="str">
        <f>'Lynx WOODEN HOLDS'!D14</f>
        <v>L4-WH-N-DT</v>
      </c>
      <c r="B9" s="108" t="str">
        <f>IF(IF('Lynx WOODEN HOLDS'!M14=0,0,'Lynx WOODEN HOLDS'!M14)+IF('Lynx WOODEN HOLDS'!M$31=0,0,'Lynx WOODEN HOLDS'!M$31)+IF('Lynx WOODEN HOLDS'!M$33=0,0,'Lynx WOODEN HOLDS'!M$33)=0,"",IF('Lynx WOODEN HOLDS'!M14=0,0,'Lynx WOODEN HOLDS'!M14)+IF('Lynx WOODEN HOLDS'!M$31=0,0,'Lynx WOODEN HOLDS'!M$31)+IF('Lynx WOODEN HOLDS'!M$33=0,0,'Lynx WOODEN HOLDS'!M$33))</f>
        <v/>
      </c>
      <c r="C9" s="108" t="str">
        <f>IF(IF('Lynx WOODEN HOLDS'!N14=0,0,'Lynx WOODEN HOLDS'!N14)+IF('Lynx WOODEN HOLDS'!N$31=0,0,'Lynx WOODEN HOLDS'!N$31)+IF('Lynx WOODEN HOLDS'!N$33=0,0,'Lynx WOODEN HOLDS'!N$33)=0,"",IF('Lynx WOODEN HOLDS'!N14=0,0,'Lynx WOODEN HOLDS'!N14)+IF('Lynx WOODEN HOLDS'!N$31=0,0,'Lynx WOODEN HOLDS'!N$31)+IF('Lynx WOODEN HOLDS'!N$33=0,0,'Lynx WOODEN HOLDS'!N$33))</f>
        <v/>
      </c>
      <c r="D9" s="108" t="str">
        <f>IF(IF('Lynx WOODEN HOLDS'!O14=0,0,'Lynx WOODEN HOLDS'!O14)+IF('Lynx WOODEN HOLDS'!O$31=0,0,'Lynx WOODEN HOLDS'!O$31)+IF('Lynx WOODEN HOLDS'!O$33=0,0,'Lynx WOODEN HOLDS'!O$33)=0,"",IF('Lynx WOODEN HOLDS'!O14=0,0,'Lynx WOODEN HOLDS'!O14)+IF('Lynx WOODEN HOLDS'!O$31=0,0,'Lynx WOODEN HOLDS'!O$31)+IF('Lynx WOODEN HOLDS'!O$33=0,0,'Lynx WOODEN HOLDS'!O$33))</f>
        <v/>
      </c>
      <c r="E9" s="108" t="str">
        <f>IF(IF('Lynx WOODEN HOLDS'!P14=0,0,'Lynx WOODEN HOLDS'!P14)+IF('Lynx WOODEN HOLDS'!P$31=0,0,'Lynx WOODEN HOLDS'!P$31)+IF('Lynx WOODEN HOLDS'!P$33=0,0,'Lynx WOODEN HOLDS'!P$33)=0,"",IF('Lynx WOODEN HOLDS'!P14=0,0,'Lynx WOODEN HOLDS'!P14)+IF('Lynx WOODEN HOLDS'!P$31=0,0,'Lynx WOODEN HOLDS'!P$31)+IF('Lynx WOODEN HOLDS'!P$33=0,0,'Lynx WOODEN HOLDS'!P$33))</f>
        <v/>
      </c>
      <c r="F9" s="108" t="str">
        <f>IF(IF('Lynx WOODEN HOLDS'!Q14=0,0,'Lynx WOODEN HOLDS'!Q14)+IF('Lynx WOODEN HOLDS'!Q$31=0,0,'Lynx WOODEN HOLDS'!Q$31)+IF('Lynx WOODEN HOLDS'!Q$33=0,0,'Lynx WOODEN HOLDS'!Q$33)=0,"",IF('Lynx WOODEN HOLDS'!Q14=0,0,'Lynx WOODEN HOLDS'!Q14)+IF('Lynx WOODEN HOLDS'!Q$31=0,0,'Lynx WOODEN HOLDS'!Q$31)+IF('Lynx WOODEN HOLDS'!Q$33=0,0,'Lynx WOODEN HOLDS'!Q$33))</f>
        <v/>
      </c>
      <c r="G9" s="108" t="str">
        <f>IF(IF('Lynx WOODEN HOLDS'!R14=0,0,'Lynx WOODEN HOLDS'!R14)+IF('Lynx WOODEN HOLDS'!R$31=0,0,'Lynx WOODEN HOLDS'!R$31)+IF('Lynx WOODEN HOLDS'!R$33=0,0,'Lynx WOODEN HOLDS'!R$33)=0,"",IF('Lynx WOODEN HOLDS'!R14=0,0,'Lynx WOODEN HOLDS'!R14)+IF('Lynx WOODEN HOLDS'!R$31=0,0,'Lynx WOODEN HOLDS'!R$31)+IF('Lynx WOODEN HOLDS'!R$33=0,0,'Lynx WOODEN HOLDS'!R$33))</f>
        <v/>
      </c>
      <c r="H9" s="108" t="str">
        <f>IF(IF('Lynx WOODEN HOLDS'!S14=0,0,'Lynx WOODEN HOLDS'!S14)+IF('Lynx WOODEN HOLDS'!S$31=0,0,'Lynx WOODEN HOLDS'!S$31)+IF('Lynx WOODEN HOLDS'!S$33=0,0,'Lynx WOODEN HOLDS'!S$33)=0,"",IF('Lynx WOODEN HOLDS'!S14=0,0,'Lynx WOODEN HOLDS'!S14)+IF('Lynx WOODEN HOLDS'!S$31=0,0,'Lynx WOODEN HOLDS'!S$31)+IF('Lynx WOODEN HOLDS'!S$33=0,0,'Lynx WOODEN HOLDS'!S$33))</f>
        <v/>
      </c>
      <c r="I9" s="108" t="str">
        <f>IF(IF('Lynx WOODEN HOLDS'!T14=0,0,'Lynx WOODEN HOLDS'!T14)+IF('Lynx WOODEN HOLDS'!T$31=0,0,'Lynx WOODEN HOLDS'!T$31)+IF('Lynx WOODEN HOLDS'!T$33=0,0,'Lynx WOODEN HOLDS'!T$33)=0,"",IF('Lynx WOODEN HOLDS'!T14=0,0,'Lynx WOODEN HOLDS'!T14)+IF('Lynx WOODEN HOLDS'!T$31=0,0,'Lynx WOODEN HOLDS'!T$31)+IF('Lynx WOODEN HOLDS'!T$33=0,0,'Lynx WOODEN HOLDS'!T$33))</f>
        <v/>
      </c>
      <c r="J9" s="108" t="str">
        <f>IF(IF('Lynx WOODEN HOLDS'!U14=0,0,'Lynx WOODEN HOLDS'!U14)+IF('Lynx WOODEN HOLDS'!U$31=0,0,'Lynx WOODEN HOLDS'!U$31)+IF('Lynx WOODEN HOLDS'!U$33=0,0,'Lynx WOODEN HOLDS'!U$33)=0,"",IF('Lynx WOODEN HOLDS'!U14=0,0,'Lynx WOODEN HOLDS'!U14)+IF('Lynx WOODEN HOLDS'!U$31=0,0,'Lynx WOODEN HOLDS'!U$31)+IF('Lynx WOODEN HOLDS'!U$33=0,0,'Lynx WOODEN HOLDS'!U$33))</f>
        <v/>
      </c>
      <c r="K9" s="108" t="str">
        <f>IF(IF('Lynx WOODEN HOLDS'!V14=0,0,'Lynx WOODEN HOLDS'!V14)+IF('Lynx WOODEN HOLDS'!V$31=0,0,'Lynx WOODEN HOLDS'!V$31)+IF('Lynx WOODEN HOLDS'!V$33=0,0,'Lynx WOODEN HOLDS'!V$33)=0,"",IF('Lynx WOODEN HOLDS'!V14=0,0,'Lynx WOODEN HOLDS'!V14)+IF('Lynx WOODEN HOLDS'!V$31=0,0,'Lynx WOODEN HOLDS'!V$31)+IF('Lynx WOODEN HOLDS'!V$33=0,0,'Lynx WOODEN HOLDS'!V$33))</f>
        <v/>
      </c>
      <c r="L9" s="108" t="str">
        <f>IF(IF('Lynx WOODEN HOLDS'!W14=0,0,'Lynx WOODEN HOLDS'!W14)+IF('Lynx WOODEN HOLDS'!W$31=0,0,'Lynx WOODEN HOLDS'!W$31)+IF('Lynx WOODEN HOLDS'!W$33=0,0,'Lynx WOODEN HOLDS'!W$33)=0,"",IF('Lynx WOODEN HOLDS'!W14=0,0,'Lynx WOODEN HOLDS'!W14)+IF('Lynx WOODEN HOLDS'!W$31=0,0,'Lynx WOODEN HOLDS'!W$31)+IF('Lynx WOODEN HOLDS'!W$33=0,0,'Lynx WOODEN HOLDS'!W$33))</f>
        <v/>
      </c>
      <c r="M9" s="108" t="str">
        <f>IF(IF('Lynx WOODEN HOLDS'!X14=0,0,'Lynx WOODEN HOLDS'!X14)+IF('Lynx WOODEN HOLDS'!X$31=0,0,'Lynx WOODEN HOLDS'!X$31)+IF('Lynx WOODEN HOLDS'!X$33=0,0,'Lynx WOODEN HOLDS'!X$33)=0,"",IF('Lynx WOODEN HOLDS'!X14=0,0,'Lynx WOODEN HOLDS'!X14)+IF('Lynx WOODEN HOLDS'!X$31=0,0,'Lynx WOODEN HOLDS'!X$31)+IF('Lynx WOODEN HOLDS'!X$33=0,0,'Lynx WOODEN HOLDS'!X$33))</f>
        <v/>
      </c>
      <c r="N9" s="108" t="str">
        <f>IF(IF('Lynx WOODEN HOLDS'!Y14=0,0,'Lynx WOODEN HOLDS'!Y14)+IF('Lynx WOODEN HOLDS'!Y$31=0,0,'Lynx WOODEN HOLDS'!Y$31)+IF('Lynx WOODEN HOLDS'!Y$33=0,0,'Lynx WOODEN HOLDS'!Y$33)=0,"",IF('Lynx WOODEN HOLDS'!Y14=0,0,'Lynx WOODEN HOLDS'!Y14)+IF('Lynx WOODEN HOLDS'!Y$31=0,0,'Lynx WOODEN HOLDS'!Y$31)+IF('Lynx WOODEN HOLDS'!Y$33=0,0,'Lynx WOODEN HOLDS'!Y$33))</f>
        <v/>
      </c>
      <c r="O9" s="108" t="str">
        <f>IF(IF('Lynx WOODEN HOLDS'!Z14=0,0,'Lynx WOODEN HOLDS'!Z14)+IF('Lynx WOODEN HOLDS'!Z$31=0,0,'Lynx WOODEN HOLDS'!Z$31)+IF('Lynx WOODEN HOLDS'!Z$33=0,0,'Lynx WOODEN HOLDS'!Z$33)=0,"",IF('Lynx WOODEN HOLDS'!Z14=0,0,'Lynx WOODEN HOLDS'!Z14)+IF('Lynx WOODEN HOLDS'!Z$31=0,0,'Lynx WOODEN HOLDS'!Z$31)+IF('Lynx WOODEN HOLDS'!Z$33=0,0,'Lynx WOODEN HOLDS'!Z$33))</f>
        <v/>
      </c>
      <c r="P9" s="36">
        <f>Q9*'Lynx WOODEN HOLDS'!I14</f>
        <v>0</v>
      </c>
      <c r="Q9" s="100">
        <f t="shared" si="0"/>
        <v>0</v>
      </c>
      <c r="R9" s="829">
        <f>Q9*'Lynx WOODEN HOLDS'!AX14</f>
        <v>0</v>
      </c>
    </row>
    <row r="10" spans="1:20" ht="23.25" customHeight="1">
      <c r="A10" s="734" t="str">
        <f>'Lynx WOODEN HOLDS'!D15</f>
        <v>L5-WH-N-DT</v>
      </c>
      <c r="B10" s="108" t="str">
        <f>IF(IF('Lynx WOODEN HOLDS'!M15=0,0,'Lynx WOODEN HOLDS'!M15)+IF('Lynx WOODEN HOLDS'!M$32=0,0,'Lynx WOODEN HOLDS'!M$32)+IF('Lynx WOODEN HOLDS'!M$33=0,0,'Lynx WOODEN HOLDS'!M$33)=0,"",IF('Lynx WOODEN HOLDS'!M15=0,0,'Lynx WOODEN HOLDS'!M15)+IF('Lynx WOODEN HOLDS'!M$32=0,0,'Lynx WOODEN HOLDS'!M$32)+IF('Lynx WOODEN HOLDS'!M$33=0,0,'Lynx WOODEN HOLDS'!M$33))</f>
        <v/>
      </c>
      <c r="C10" s="108" t="str">
        <f>IF(IF('Lynx WOODEN HOLDS'!N15=0,0,'Lynx WOODEN HOLDS'!N15)+IF('Lynx WOODEN HOLDS'!N$32=0,0,'Lynx WOODEN HOLDS'!N$32)+IF('Lynx WOODEN HOLDS'!N$33=0,0,'Lynx WOODEN HOLDS'!N$33)=0,"",IF('Lynx WOODEN HOLDS'!N15=0,0,'Lynx WOODEN HOLDS'!N15)+IF('Lynx WOODEN HOLDS'!N$32=0,0,'Lynx WOODEN HOLDS'!N$32)+IF('Lynx WOODEN HOLDS'!N$33=0,0,'Lynx WOODEN HOLDS'!N$33))</f>
        <v/>
      </c>
      <c r="D10" s="108" t="str">
        <f>IF(IF('Lynx WOODEN HOLDS'!O15=0,0,'Lynx WOODEN HOLDS'!O15)+IF('Lynx WOODEN HOLDS'!O$32=0,0,'Lynx WOODEN HOLDS'!O$32)+IF('Lynx WOODEN HOLDS'!O$33=0,0,'Lynx WOODEN HOLDS'!O$33)=0,"",IF('Lynx WOODEN HOLDS'!O15=0,0,'Lynx WOODEN HOLDS'!O15)+IF('Lynx WOODEN HOLDS'!O$32=0,0,'Lynx WOODEN HOLDS'!O$32)+IF('Lynx WOODEN HOLDS'!O$33=0,0,'Lynx WOODEN HOLDS'!O$33))</f>
        <v/>
      </c>
      <c r="E10" s="108" t="str">
        <f>IF(IF('Lynx WOODEN HOLDS'!P15=0,0,'Lynx WOODEN HOLDS'!P15)+IF('Lynx WOODEN HOLDS'!P$32=0,0,'Lynx WOODEN HOLDS'!P$32)+IF('Lynx WOODEN HOLDS'!P$33=0,0,'Lynx WOODEN HOLDS'!P$33)=0,"",IF('Lynx WOODEN HOLDS'!P15=0,0,'Lynx WOODEN HOLDS'!P15)+IF('Lynx WOODEN HOLDS'!P$32=0,0,'Lynx WOODEN HOLDS'!P$32)+IF('Lynx WOODEN HOLDS'!P$33=0,0,'Lynx WOODEN HOLDS'!P$33))</f>
        <v/>
      </c>
      <c r="F10" s="108" t="str">
        <f>IF(IF('Lynx WOODEN HOLDS'!Q15=0,0,'Lynx WOODEN HOLDS'!Q15)+IF('Lynx WOODEN HOLDS'!Q$32=0,0,'Lynx WOODEN HOLDS'!Q$32)+IF('Lynx WOODEN HOLDS'!Q$33=0,0,'Lynx WOODEN HOLDS'!Q$33)=0,"",IF('Lynx WOODEN HOLDS'!Q15=0,0,'Lynx WOODEN HOLDS'!Q15)+IF('Lynx WOODEN HOLDS'!Q$32=0,0,'Lynx WOODEN HOLDS'!Q$32)+IF('Lynx WOODEN HOLDS'!Q$33=0,0,'Lynx WOODEN HOLDS'!Q$33))</f>
        <v/>
      </c>
      <c r="G10" s="108" t="str">
        <f>IF(IF('Lynx WOODEN HOLDS'!R15=0,0,'Lynx WOODEN HOLDS'!R15)+IF('Lynx WOODEN HOLDS'!R$32=0,0,'Lynx WOODEN HOLDS'!R$32)+IF('Lynx WOODEN HOLDS'!R$33=0,0,'Lynx WOODEN HOLDS'!R$33)=0,"",IF('Lynx WOODEN HOLDS'!R15=0,0,'Lynx WOODEN HOLDS'!R15)+IF('Lynx WOODEN HOLDS'!R$32=0,0,'Lynx WOODEN HOLDS'!R$32)+IF('Lynx WOODEN HOLDS'!R$33=0,0,'Lynx WOODEN HOLDS'!R$33))</f>
        <v/>
      </c>
      <c r="H10" s="108" t="str">
        <f>IF(IF('Lynx WOODEN HOLDS'!S15=0,0,'Lynx WOODEN HOLDS'!S15)+IF('Lynx WOODEN HOLDS'!S$32=0,0,'Lynx WOODEN HOLDS'!S$32)+IF('Lynx WOODEN HOLDS'!S$33=0,0,'Lynx WOODEN HOLDS'!S$33)=0,"",IF('Lynx WOODEN HOLDS'!S15=0,0,'Lynx WOODEN HOLDS'!S15)+IF('Lynx WOODEN HOLDS'!S$32=0,0,'Lynx WOODEN HOLDS'!S$32)+IF('Lynx WOODEN HOLDS'!S$33=0,0,'Lynx WOODEN HOLDS'!S$33))</f>
        <v/>
      </c>
      <c r="I10" s="108" t="str">
        <f>IF(IF('Lynx WOODEN HOLDS'!T15=0,0,'Lynx WOODEN HOLDS'!T15)+IF('Lynx WOODEN HOLDS'!T$32=0,0,'Lynx WOODEN HOLDS'!T$32)+IF('Lynx WOODEN HOLDS'!T$33=0,0,'Lynx WOODEN HOLDS'!T$33)=0,"",IF('Lynx WOODEN HOLDS'!T15=0,0,'Lynx WOODEN HOLDS'!T15)+IF('Lynx WOODEN HOLDS'!T$32=0,0,'Lynx WOODEN HOLDS'!T$32)+IF('Lynx WOODEN HOLDS'!T$33=0,0,'Lynx WOODEN HOLDS'!T$33))</f>
        <v/>
      </c>
      <c r="J10" s="108" t="str">
        <f>IF(IF('Lynx WOODEN HOLDS'!U15=0,0,'Lynx WOODEN HOLDS'!U15)+IF('Lynx WOODEN HOLDS'!U$32=0,0,'Lynx WOODEN HOLDS'!U$32)+IF('Lynx WOODEN HOLDS'!U$33=0,0,'Lynx WOODEN HOLDS'!U$33)=0,"",IF('Lynx WOODEN HOLDS'!U15=0,0,'Lynx WOODEN HOLDS'!U15)+IF('Lynx WOODEN HOLDS'!U$32=0,0,'Lynx WOODEN HOLDS'!U$32)+IF('Lynx WOODEN HOLDS'!U$33=0,0,'Lynx WOODEN HOLDS'!U$33))</f>
        <v/>
      </c>
      <c r="K10" s="108" t="str">
        <f>IF(IF('Lynx WOODEN HOLDS'!V15=0,0,'Lynx WOODEN HOLDS'!V15)+IF('Lynx WOODEN HOLDS'!V$32=0,0,'Lynx WOODEN HOLDS'!V$32)+IF('Lynx WOODEN HOLDS'!V$33=0,0,'Lynx WOODEN HOLDS'!V$33)=0,"",IF('Lynx WOODEN HOLDS'!V15=0,0,'Lynx WOODEN HOLDS'!V15)+IF('Lynx WOODEN HOLDS'!V$32=0,0,'Lynx WOODEN HOLDS'!V$32)+IF('Lynx WOODEN HOLDS'!V$33=0,0,'Lynx WOODEN HOLDS'!V$33))</f>
        <v/>
      </c>
      <c r="L10" s="108" t="str">
        <f>IF(IF('Lynx WOODEN HOLDS'!W15=0,0,'Lynx WOODEN HOLDS'!W15)+IF('Lynx WOODEN HOLDS'!W$32=0,0,'Lynx WOODEN HOLDS'!W$32)+IF('Lynx WOODEN HOLDS'!W$33=0,0,'Lynx WOODEN HOLDS'!W$33)=0,"",IF('Lynx WOODEN HOLDS'!W15=0,0,'Lynx WOODEN HOLDS'!W15)+IF('Lynx WOODEN HOLDS'!W$32=0,0,'Lynx WOODEN HOLDS'!W$32)+IF('Lynx WOODEN HOLDS'!W$33=0,0,'Lynx WOODEN HOLDS'!W$33))</f>
        <v/>
      </c>
      <c r="M10" s="108" t="str">
        <f>IF(IF('Lynx WOODEN HOLDS'!X15=0,0,'Lynx WOODEN HOLDS'!X15)+IF('Lynx WOODEN HOLDS'!X$32=0,0,'Lynx WOODEN HOLDS'!X$32)+IF('Lynx WOODEN HOLDS'!X$33=0,0,'Lynx WOODEN HOLDS'!X$33)=0,"",IF('Lynx WOODEN HOLDS'!X15=0,0,'Lynx WOODEN HOLDS'!X15)+IF('Lynx WOODEN HOLDS'!X$32=0,0,'Lynx WOODEN HOLDS'!X$32)+IF('Lynx WOODEN HOLDS'!X$33=0,0,'Lynx WOODEN HOLDS'!X$33))</f>
        <v/>
      </c>
      <c r="N10" s="108" t="str">
        <f>IF(IF('Lynx WOODEN HOLDS'!Y15=0,0,'Lynx WOODEN HOLDS'!Y15)+IF('Lynx WOODEN HOLDS'!Y$32=0,0,'Lynx WOODEN HOLDS'!Y$32)+IF('Lynx WOODEN HOLDS'!Y$33=0,0,'Lynx WOODEN HOLDS'!Y$33)=0,"",IF('Lynx WOODEN HOLDS'!Y15=0,0,'Lynx WOODEN HOLDS'!Y15)+IF('Lynx WOODEN HOLDS'!Y$32=0,0,'Lynx WOODEN HOLDS'!Y$32)+IF('Lynx WOODEN HOLDS'!Y$33=0,0,'Lynx WOODEN HOLDS'!Y$33))</f>
        <v/>
      </c>
      <c r="O10" s="108" t="str">
        <f>IF(IF('Lynx WOODEN HOLDS'!Z15=0,0,'Lynx WOODEN HOLDS'!Z15)+IF('Lynx WOODEN HOLDS'!Z$32=0,0,'Lynx WOODEN HOLDS'!Z$32)+IF('Lynx WOODEN HOLDS'!Z$33=0,0,'Lynx WOODEN HOLDS'!Z$33)=0,"",IF('Lynx WOODEN HOLDS'!Z15=0,0,'Lynx WOODEN HOLDS'!Z15)+IF('Lynx WOODEN HOLDS'!Z$32=0,0,'Lynx WOODEN HOLDS'!Z$32)+IF('Lynx WOODEN HOLDS'!Z$33=0,0,'Lynx WOODEN HOLDS'!Z$33))</f>
        <v/>
      </c>
      <c r="P10" s="36">
        <f>Q10*'Lynx WOODEN HOLDS'!I15</f>
        <v>0</v>
      </c>
      <c r="Q10" s="100">
        <f t="shared" si="0"/>
        <v>0</v>
      </c>
      <c r="R10" s="829">
        <f>Q10*'Lynx WOODEN HOLDS'!AX15</f>
        <v>0</v>
      </c>
    </row>
    <row r="11" spans="1:20" ht="23.25" customHeight="1">
      <c r="A11" s="734" t="str">
        <f>'Lynx WOODEN HOLDS'!D16</f>
        <v>L6-WH-N-DT</v>
      </c>
      <c r="B11" s="108" t="str">
        <f>IF(IF('Lynx WOODEN HOLDS'!M16=0,0,'Lynx WOODEN HOLDS'!M16)+IF('Lynx WOODEN HOLDS'!M$32=0,0,'Lynx WOODEN HOLDS'!M$32)+IF('Lynx WOODEN HOLDS'!M$33=0,0,'Lynx WOODEN HOLDS'!M$33)=0,"",IF('Lynx WOODEN HOLDS'!M16=0,0,'Lynx WOODEN HOLDS'!M16)+IF('Lynx WOODEN HOLDS'!M$32=0,0,'Lynx WOODEN HOLDS'!M$32)+IF('Lynx WOODEN HOLDS'!M$33=0,0,'Lynx WOODEN HOLDS'!M$33))</f>
        <v/>
      </c>
      <c r="C11" s="108" t="str">
        <f>IF(IF('Lynx WOODEN HOLDS'!N16=0,0,'Lynx WOODEN HOLDS'!N16)+IF('Lynx WOODEN HOLDS'!N$32=0,0,'Lynx WOODEN HOLDS'!N$32)+IF('Lynx WOODEN HOLDS'!N$33=0,0,'Lynx WOODEN HOLDS'!N$33)=0,"",IF('Lynx WOODEN HOLDS'!N16=0,0,'Lynx WOODEN HOLDS'!N16)+IF('Lynx WOODEN HOLDS'!N$32=0,0,'Lynx WOODEN HOLDS'!N$32)+IF('Lynx WOODEN HOLDS'!N$33=0,0,'Lynx WOODEN HOLDS'!N$33))</f>
        <v/>
      </c>
      <c r="D11" s="108" t="str">
        <f>IF(IF('Lynx WOODEN HOLDS'!O16=0,0,'Lynx WOODEN HOLDS'!O16)+IF('Lynx WOODEN HOLDS'!O$32=0,0,'Lynx WOODEN HOLDS'!O$32)+IF('Lynx WOODEN HOLDS'!O$33=0,0,'Lynx WOODEN HOLDS'!O$33)=0,"",IF('Lynx WOODEN HOLDS'!O16=0,0,'Lynx WOODEN HOLDS'!O16)+IF('Lynx WOODEN HOLDS'!O$32=0,0,'Lynx WOODEN HOLDS'!O$32)+IF('Lynx WOODEN HOLDS'!O$33=0,0,'Lynx WOODEN HOLDS'!O$33))</f>
        <v/>
      </c>
      <c r="E11" s="108" t="str">
        <f>IF(IF('Lynx WOODEN HOLDS'!P16=0,0,'Lynx WOODEN HOLDS'!P16)+IF('Lynx WOODEN HOLDS'!P$32=0,0,'Lynx WOODEN HOLDS'!P$32)+IF('Lynx WOODEN HOLDS'!P$33=0,0,'Lynx WOODEN HOLDS'!P$33)=0,"",IF('Lynx WOODEN HOLDS'!P16=0,0,'Lynx WOODEN HOLDS'!P16)+IF('Lynx WOODEN HOLDS'!P$32=0,0,'Lynx WOODEN HOLDS'!P$32)+IF('Lynx WOODEN HOLDS'!P$33=0,0,'Lynx WOODEN HOLDS'!P$33))</f>
        <v/>
      </c>
      <c r="F11" s="108" t="str">
        <f>IF(IF('Lynx WOODEN HOLDS'!Q16=0,0,'Lynx WOODEN HOLDS'!Q16)+IF('Lynx WOODEN HOLDS'!Q$32=0,0,'Lynx WOODEN HOLDS'!Q$32)+IF('Lynx WOODEN HOLDS'!Q$33=0,0,'Lynx WOODEN HOLDS'!Q$33)=0,"",IF('Lynx WOODEN HOLDS'!Q16=0,0,'Lynx WOODEN HOLDS'!Q16)+IF('Lynx WOODEN HOLDS'!Q$32=0,0,'Lynx WOODEN HOLDS'!Q$32)+IF('Lynx WOODEN HOLDS'!Q$33=0,0,'Lynx WOODEN HOLDS'!Q$33))</f>
        <v/>
      </c>
      <c r="G11" s="108" t="str">
        <f>IF(IF('Lynx WOODEN HOLDS'!R16=0,0,'Lynx WOODEN HOLDS'!R16)+IF('Lynx WOODEN HOLDS'!R$32=0,0,'Lynx WOODEN HOLDS'!R$32)+IF('Lynx WOODEN HOLDS'!R$33=0,0,'Lynx WOODEN HOLDS'!R$33)=0,"",IF('Lynx WOODEN HOLDS'!R16=0,0,'Lynx WOODEN HOLDS'!R16)+IF('Lynx WOODEN HOLDS'!R$32=0,0,'Lynx WOODEN HOLDS'!R$32)+IF('Lynx WOODEN HOLDS'!R$33=0,0,'Lynx WOODEN HOLDS'!R$33))</f>
        <v/>
      </c>
      <c r="H11" s="108" t="str">
        <f>IF(IF('Lynx WOODEN HOLDS'!S16=0,0,'Lynx WOODEN HOLDS'!S16)+IF('Lynx WOODEN HOLDS'!S$32=0,0,'Lynx WOODEN HOLDS'!S$32)+IF('Lynx WOODEN HOLDS'!S$33=0,0,'Lynx WOODEN HOLDS'!S$33)=0,"",IF('Lynx WOODEN HOLDS'!S16=0,0,'Lynx WOODEN HOLDS'!S16)+IF('Lynx WOODEN HOLDS'!S$32=0,0,'Lynx WOODEN HOLDS'!S$32)+IF('Lynx WOODEN HOLDS'!S$33=0,0,'Lynx WOODEN HOLDS'!S$33))</f>
        <v/>
      </c>
      <c r="I11" s="108" t="str">
        <f>IF(IF('Lynx WOODEN HOLDS'!T16=0,0,'Lynx WOODEN HOLDS'!T16)+IF('Lynx WOODEN HOLDS'!T$32=0,0,'Lynx WOODEN HOLDS'!T$32)+IF('Lynx WOODEN HOLDS'!T$33=0,0,'Lynx WOODEN HOLDS'!T$33)=0,"",IF('Lynx WOODEN HOLDS'!T16=0,0,'Lynx WOODEN HOLDS'!T16)+IF('Lynx WOODEN HOLDS'!T$32=0,0,'Lynx WOODEN HOLDS'!T$32)+IF('Lynx WOODEN HOLDS'!T$33=0,0,'Lynx WOODEN HOLDS'!T$33))</f>
        <v/>
      </c>
      <c r="J11" s="108" t="str">
        <f>IF(IF('Lynx WOODEN HOLDS'!U16=0,0,'Lynx WOODEN HOLDS'!U16)+IF('Lynx WOODEN HOLDS'!U$32=0,0,'Lynx WOODEN HOLDS'!U$32)+IF('Lynx WOODEN HOLDS'!U$33=0,0,'Lynx WOODEN HOLDS'!U$33)=0,"",IF('Lynx WOODEN HOLDS'!U16=0,0,'Lynx WOODEN HOLDS'!U16)+IF('Lynx WOODEN HOLDS'!U$32=0,0,'Lynx WOODEN HOLDS'!U$32)+IF('Lynx WOODEN HOLDS'!U$33=0,0,'Lynx WOODEN HOLDS'!U$33))</f>
        <v/>
      </c>
      <c r="K11" s="108" t="str">
        <f>IF(IF('Lynx WOODEN HOLDS'!V16=0,0,'Lynx WOODEN HOLDS'!V16)+IF('Lynx WOODEN HOLDS'!V$32=0,0,'Lynx WOODEN HOLDS'!V$32)+IF('Lynx WOODEN HOLDS'!V$33=0,0,'Lynx WOODEN HOLDS'!V$33)=0,"",IF('Lynx WOODEN HOLDS'!V16=0,0,'Lynx WOODEN HOLDS'!V16)+IF('Lynx WOODEN HOLDS'!V$32=0,0,'Lynx WOODEN HOLDS'!V$32)+IF('Lynx WOODEN HOLDS'!V$33=0,0,'Lynx WOODEN HOLDS'!V$33))</f>
        <v/>
      </c>
      <c r="L11" s="108" t="str">
        <f>IF(IF('Lynx WOODEN HOLDS'!W16=0,0,'Lynx WOODEN HOLDS'!W16)+IF('Lynx WOODEN HOLDS'!W$32=0,0,'Lynx WOODEN HOLDS'!W$32)+IF('Lynx WOODEN HOLDS'!W$33=0,0,'Lynx WOODEN HOLDS'!W$33)=0,"",IF('Lynx WOODEN HOLDS'!W16=0,0,'Lynx WOODEN HOLDS'!W16)+IF('Lynx WOODEN HOLDS'!W$32=0,0,'Lynx WOODEN HOLDS'!W$32)+IF('Lynx WOODEN HOLDS'!W$33=0,0,'Lynx WOODEN HOLDS'!W$33))</f>
        <v/>
      </c>
      <c r="M11" s="108" t="str">
        <f>IF(IF('Lynx WOODEN HOLDS'!X16=0,0,'Lynx WOODEN HOLDS'!X16)+IF('Lynx WOODEN HOLDS'!X$32=0,0,'Lynx WOODEN HOLDS'!X$32)+IF('Lynx WOODEN HOLDS'!X$33=0,0,'Lynx WOODEN HOLDS'!X$33)=0,"",IF('Lynx WOODEN HOLDS'!X16=0,0,'Lynx WOODEN HOLDS'!X16)+IF('Lynx WOODEN HOLDS'!X$32=0,0,'Lynx WOODEN HOLDS'!X$32)+IF('Lynx WOODEN HOLDS'!X$33=0,0,'Lynx WOODEN HOLDS'!X$33))</f>
        <v/>
      </c>
      <c r="N11" s="108" t="str">
        <f>IF(IF('Lynx WOODEN HOLDS'!Y16=0,0,'Lynx WOODEN HOLDS'!Y16)+IF('Lynx WOODEN HOLDS'!Y$32=0,0,'Lynx WOODEN HOLDS'!Y$32)+IF('Lynx WOODEN HOLDS'!Y$33=0,0,'Lynx WOODEN HOLDS'!Y$33)=0,"",IF('Lynx WOODEN HOLDS'!Y16=0,0,'Lynx WOODEN HOLDS'!Y16)+IF('Lynx WOODEN HOLDS'!Y$32=0,0,'Lynx WOODEN HOLDS'!Y$32)+IF('Lynx WOODEN HOLDS'!Y$33=0,0,'Lynx WOODEN HOLDS'!Y$33))</f>
        <v/>
      </c>
      <c r="O11" s="108" t="str">
        <f>IF(IF('Lynx WOODEN HOLDS'!Z16=0,0,'Lynx WOODEN HOLDS'!Z16)+IF('Lynx WOODEN HOLDS'!Z$32=0,0,'Lynx WOODEN HOLDS'!Z$32)+IF('Lynx WOODEN HOLDS'!Z$33=0,0,'Lynx WOODEN HOLDS'!Z$33)=0,"",IF('Lynx WOODEN HOLDS'!Z16=0,0,'Lynx WOODEN HOLDS'!Z16)+IF('Lynx WOODEN HOLDS'!Z$32=0,0,'Lynx WOODEN HOLDS'!Z$32)+IF('Lynx WOODEN HOLDS'!Z$33=0,0,'Lynx WOODEN HOLDS'!Z$33))</f>
        <v/>
      </c>
      <c r="P11" s="36">
        <f>Q11*'Lynx WOODEN HOLDS'!I16</f>
        <v>0</v>
      </c>
      <c r="Q11" s="100">
        <f t="shared" si="0"/>
        <v>0</v>
      </c>
      <c r="R11" s="829">
        <f>Q11*'Lynx WOODEN HOLDS'!AX16</f>
        <v>0</v>
      </c>
      <c r="S11" s="16"/>
      <c r="T11" s="16"/>
    </row>
    <row r="12" spans="1:20" ht="23.25" customHeight="1">
      <c r="A12" s="734" t="str">
        <f>'Lynx WOODEN HOLDS'!D17</f>
        <v>L7-WH-N-DT</v>
      </c>
      <c r="B12" s="108" t="str">
        <f>IF(IF('Lynx WOODEN HOLDS'!M17=0,0,'Lynx WOODEN HOLDS'!M17)+IF('Lynx WOODEN HOLDS'!M$32=0,0,'Lynx WOODEN HOLDS'!M$32)+IF('Lynx WOODEN HOLDS'!M$33=0,0,'Lynx WOODEN HOLDS'!M$33)=0,"",IF('Lynx WOODEN HOLDS'!M17=0,0,'Lynx WOODEN HOLDS'!M17)+IF('Lynx WOODEN HOLDS'!M$32=0,0,'Lynx WOODEN HOLDS'!M$32)+IF('Lynx WOODEN HOLDS'!M$33=0,0,'Lynx WOODEN HOLDS'!M$33))</f>
        <v/>
      </c>
      <c r="C12" s="108" t="str">
        <f>IF(IF('Lynx WOODEN HOLDS'!N17=0,0,'Lynx WOODEN HOLDS'!N17)+IF('Lynx WOODEN HOLDS'!N$32=0,0,'Lynx WOODEN HOLDS'!N$32)+IF('Lynx WOODEN HOLDS'!N$33=0,0,'Lynx WOODEN HOLDS'!N$33)=0,"",IF('Lynx WOODEN HOLDS'!N17=0,0,'Lynx WOODEN HOLDS'!N17)+IF('Lynx WOODEN HOLDS'!N$32=0,0,'Lynx WOODEN HOLDS'!N$32)+IF('Lynx WOODEN HOLDS'!N$33=0,0,'Lynx WOODEN HOLDS'!N$33))</f>
        <v/>
      </c>
      <c r="D12" s="108" t="str">
        <f>IF(IF('Lynx WOODEN HOLDS'!O17=0,0,'Lynx WOODEN HOLDS'!O17)+IF('Lynx WOODEN HOLDS'!O$32=0,0,'Lynx WOODEN HOLDS'!O$32)+IF('Lynx WOODEN HOLDS'!O$33=0,0,'Lynx WOODEN HOLDS'!O$33)=0,"",IF('Lynx WOODEN HOLDS'!O17=0,0,'Lynx WOODEN HOLDS'!O17)+IF('Lynx WOODEN HOLDS'!O$32=0,0,'Lynx WOODEN HOLDS'!O$32)+IF('Lynx WOODEN HOLDS'!O$33=0,0,'Lynx WOODEN HOLDS'!O$33))</f>
        <v/>
      </c>
      <c r="E12" s="108" t="str">
        <f>IF(IF('Lynx WOODEN HOLDS'!P17=0,0,'Lynx WOODEN HOLDS'!P17)+IF('Lynx WOODEN HOLDS'!P$32=0,0,'Lynx WOODEN HOLDS'!P$32)+IF('Lynx WOODEN HOLDS'!P$33=0,0,'Lynx WOODEN HOLDS'!P$33)=0,"",IF('Lynx WOODEN HOLDS'!P17=0,0,'Lynx WOODEN HOLDS'!P17)+IF('Lynx WOODEN HOLDS'!P$32=0,0,'Lynx WOODEN HOLDS'!P$32)+IF('Lynx WOODEN HOLDS'!P$33=0,0,'Lynx WOODEN HOLDS'!P$33))</f>
        <v/>
      </c>
      <c r="F12" s="108" t="str">
        <f>IF(IF('Lynx WOODEN HOLDS'!Q17=0,0,'Lynx WOODEN HOLDS'!Q17)+IF('Lynx WOODEN HOLDS'!Q$32=0,0,'Lynx WOODEN HOLDS'!Q$32)+IF('Lynx WOODEN HOLDS'!Q$33=0,0,'Lynx WOODEN HOLDS'!Q$33)=0,"",IF('Lynx WOODEN HOLDS'!Q17=0,0,'Lynx WOODEN HOLDS'!Q17)+IF('Lynx WOODEN HOLDS'!Q$32=0,0,'Lynx WOODEN HOLDS'!Q$32)+IF('Lynx WOODEN HOLDS'!Q$33=0,0,'Lynx WOODEN HOLDS'!Q$33))</f>
        <v/>
      </c>
      <c r="G12" s="108" t="str">
        <f>IF(IF('Lynx WOODEN HOLDS'!R17=0,0,'Lynx WOODEN HOLDS'!R17)+IF('Lynx WOODEN HOLDS'!R$32=0,0,'Lynx WOODEN HOLDS'!R$32)+IF('Lynx WOODEN HOLDS'!R$33=0,0,'Lynx WOODEN HOLDS'!R$33)=0,"",IF('Lynx WOODEN HOLDS'!R17=0,0,'Lynx WOODEN HOLDS'!R17)+IF('Lynx WOODEN HOLDS'!R$32=0,0,'Lynx WOODEN HOLDS'!R$32)+IF('Lynx WOODEN HOLDS'!R$33=0,0,'Lynx WOODEN HOLDS'!R$33))</f>
        <v/>
      </c>
      <c r="H12" s="108" t="str">
        <f>IF(IF('Lynx WOODEN HOLDS'!S17=0,0,'Lynx WOODEN HOLDS'!S17)+IF('Lynx WOODEN HOLDS'!S$32=0,0,'Lynx WOODEN HOLDS'!S$32)+IF('Lynx WOODEN HOLDS'!S$33=0,0,'Lynx WOODEN HOLDS'!S$33)=0,"",IF('Lynx WOODEN HOLDS'!S17=0,0,'Lynx WOODEN HOLDS'!S17)+IF('Lynx WOODEN HOLDS'!S$32=0,0,'Lynx WOODEN HOLDS'!S$32)+IF('Lynx WOODEN HOLDS'!S$33=0,0,'Lynx WOODEN HOLDS'!S$33))</f>
        <v/>
      </c>
      <c r="I12" s="108" t="str">
        <f>IF(IF('Lynx WOODEN HOLDS'!T17=0,0,'Lynx WOODEN HOLDS'!T17)+IF('Lynx WOODEN HOLDS'!T$32=0,0,'Lynx WOODEN HOLDS'!T$32)+IF('Lynx WOODEN HOLDS'!T$33=0,0,'Lynx WOODEN HOLDS'!T$33)=0,"",IF('Lynx WOODEN HOLDS'!T17=0,0,'Lynx WOODEN HOLDS'!T17)+IF('Lynx WOODEN HOLDS'!T$32=0,0,'Lynx WOODEN HOLDS'!T$32)+IF('Lynx WOODEN HOLDS'!T$33=0,0,'Lynx WOODEN HOLDS'!T$33))</f>
        <v/>
      </c>
      <c r="J12" s="108" t="str">
        <f>IF(IF('Lynx WOODEN HOLDS'!U17=0,0,'Lynx WOODEN HOLDS'!U17)+IF('Lynx WOODEN HOLDS'!U$32=0,0,'Lynx WOODEN HOLDS'!U$32)+IF('Lynx WOODEN HOLDS'!U$33=0,0,'Lynx WOODEN HOLDS'!U$33)=0,"",IF('Lynx WOODEN HOLDS'!U17=0,0,'Lynx WOODEN HOLDS'!U17)+IF('Lynx WOODEN HOLDS'!U$32=0,0,'Lynx WOODEN HOLDS'!U$32)+IF('Lynx WOODEN HOLDS'!U$33=0,0,'Lynx WOODEN HOLDS'!U$33))</f>
        <v/>
      </c>
      <c r="K12" s="108" t="str">
        <f>IF(IF('Lynx WOODEN HOLDS'!V17=0,0,'Lynx WOODEN HOLDS'!V17)+IF('Lynx WOODEN HOLDS'!V$32=0,0,'Lynx WOODEN HOLDS'!V$32)+IF('Lynx WOODEN HOLDS'!V$33=0,0,'Lynx WOODEN HOLDS'!V$33)=0,"",IF('Lynx WOODEN HOLDS'!V17=0,0,'Lynx WOODEN HOLDS'!V17)+IF('Lynx WOODEN HOLDS'!V$32=0,0,'Lynx WOODEN HOLDS'!V$32)+IF('Lynx WOODEN HOLDS'!V$33=0,0,'Lynx WOODEN HOLDS'!V$33))</f>
        <v/>
      </c>
      <c r="L12" s="108" t="str">
        <f>IF(IF('Lynx WOODEN HOLDS'!W17=0,0,'Lynx WOODEN HOLDS'!W17)+IF('Lynx WOODEN HOLDS'!W$32=0,0,'Lynx WOODEN HOLDS'!W$32)+IF('Lynx WOODEN HOLDS'!W$33=0,0,'Lynx WOODEN HOLDS'!W$33)=0,"",IF('Lynx WOODEN HOLDS'!W17=0,0,'Lynx WOODEN HOLDS'!W17)+IF('Lynx WOODEN HOLDS'!W$32=0,0,'Lynx WOODEN HOLDS'!W$32)+IF('Lynx WOODEN HOLDS'!W$33=0,0,'Lynx WOODEN HOLDS'!W$33))</f>
        <v/>
      </c>
      <c r="M12" s="108" t="str">
        <f>IF(IF('Lynx WOODEN HOLDS'!X17=0,0,'Lynx WOODEN HOLDS'!X17)+IF('Lynx WOODEN HOLDS'!X$32=0,0,'Lynx WOODEN HOLDS'!X$32)+IF('Lynx WOODEN HOLDS'!X$33=0,0,'Lynx WOODEN HOLDS'!X$33)=0,"",IF('Lynx WOODEN HOLDS'!X17=0,0,'Lynx WOODEN HOLDS'!X17)+IF('Lynx WOODEN HOLDS'!X$32=0,0,'Lynx WOODEN HOLDS'!X$32)+IF('Lynx WOODEN HOLDS'!X$33=0,0,'Lynx WOODEN HOLDS'!X$33))</f>
        <v/>
      </c>
      <c r="N12" s="108" t="str">
        <f>IF(IF('Lynx WOODEN HOLDS'!Y17=0,0,'Lynx WOODEN HOLDS'!Y17)+IF('Lynx WOODEN HOLDS'!Y$32=0,0,'Lynx WOODEN HOLDS'!Y$32)+IF('Lynx WOODEN HOLDS'!Y$33=0,0,'Lynx WOODEN HOLDS'!Y$33)=0,"",IF('Lynx WOODEN HOLDS'!Y17=0,0,'Lynx WOODEN HOLDS'!Y17)+IF('Lynx WOODEN HOLDS'!Y$32=0,0,'Lynx WOODEN HOLDS'!Y$32)+IF('Lynx WOODEN HOLDS'!Y$33=0,0,'Lynx WOODEN HOLDS'!Y$33))</f>
        <v/>
      </c>
      <c r="O12" s="108" t="str">
        <f>IF(IF('Lynx WOODEN HOLDS'!Z17=0,0,'Lynx WOODEN HOLDS'!Z17)+IF('Lynx WOODEN HOLDS'!Z$32=0,0,'Lynx WOODEN HOLDS'!Z$32)+IF('Lynx WOODEN HOLDS'!Z$33=0,0,'Lynx WOODEN HOLDS'!Z$33)=0,"",IF('Lynx WOODEN HOLDS'!Z17=0,0,'Lynx WOODEN HOLDS'!Z17)+IF('Lynx WOODEN HOLDS'!Z$32=0,0,'Lynx WOODEN HOLDS'!Z$32)+IF('Lynx WOODEN HOLDS'!Z$33=0,0,'Lynx WOODEN HOLDS'!Z$33))</f>
        <v/>
      </c>
      <c r="P12" s="36">
        <f>Q12*'Lynx WOODEN HOLDS'!I17</f>
        <v>0</v>
      </c>
      <c r="Q12" s="100">
        <f t="shared" si="0"/>
        <v>0</v>
      </c>
      <c r="R12" s="829">
        <f>Q12*'Lynx WOODEN HOLDS'!AX17</f>
        <v>0</v>
      </c>
      <c r="S12" s="24"/>
      <c r="T12" s="16"/>
    </row>
    <row r="13" spans="1:20" ht="23.25" customHeight="1">
      <c r="A13" s="734" t="str">
        <f>'Lynx WOODEN HOLDS'!D18</f>
        <v>L8-WH-N-DT</v>
      </c>
      <c r="B13" s="108" t="str">
        <f>IF(IF('Lynx WOODEN HOLDS'!M18=0,0,'Lynx WOODEN HOLDS'!M18)+IF('Lynx WOODEN HOLDS'!M$32=0,0,'Lynx WOODEN HOLDS'!M$32)+IF('Lynx WOODEN HOLDS'!M$33=0,0,'Lynx WOODEN HOLDS'!M$33)=0,"",IF('Lynx WOODEN HOLDS'!M18=0,0,'Lynx WOODEN HOLDS'!M18)+IF('Lynx WOODEN HOLDS'!M$32=0,0,'Lynx WOODEN HOLDS'!M$32)+IF('Lynx WOODEN HOLDS'!M$33=0,0,'Lynx WOODEN HOLDS'!M$33))</f>
        <v/>
      </c>
      <c r="C13" s="108" t="str">
        <f>IF(IF('Lynx WOODEN HOLDS'!N18=0,0,'Lynx WOODEN HOLDS'!N18)+IF('Lynx WOODEN HOLDS'!N$32=0,0,'Lynx WOODEN HOLDS'!N$32)+IF('Lynx WOODEN HOLDS'!N$33=0,0,'Lynx WOODEN HOLDS'!N$33)=0,"",IF('Lynx WOODEN HOLDS'!N18=0,0,'Lynx WOODEN HOLDS'!N18)+IF('Lynx WOODEN HOLDS'!N$32=0,0,'Lynx WOODEN HOLDS'!N$32)+IF('Lynx WOODEN HOLDS'!N$33=0,0,'Lynx WOODEN HOLDS'!N$33))</f>
        <v/>
      </c>
      <c r="D13" s="108" t="str">
        <f>IF(IF('Lynx WOODEN HOLDS'!O18=0,0,'Lynx WOODEN HOLDS'!O18)+IF('Lynx WOODEN HOLDS'!O$32=0,0,'Lynx WOODEN HOLDS'!O$32)+IF('Lynx WOODEN HOLDS'!O$33=0,0,'Lynx WOODEN HOLDS'!O$33)=0,"",IF('Lynx WOODEN HOLDS'!O18=0,0,'Lynx WOODEN HOLDS'!O18)+IF('Lynx WOODEN HOLDS'!O$32=0,0,'Lynx WOODEN HOLDS'!O$32)+IF('Lynx WOODEN HOLDS'!O$33=0,0,'Lynx WOODEN HOLDS'!O$33))</f>
        <v/>
      </c>
      <c r="E13" s="108" t="str">
        <f>IF(IF('Lynx WOODEN HOLDS'!P18=0,0,'Lynx WOODEN HOLDS'!P18)+IF('Lynx WOODEN HOLDS'!P$32=0,0,'Lynx WOODEN HOLDS'!P$32)+IF('Lynx WOODEN HOLDS'!P$33=0,0,'Lynx WOODEN HOLDS'!P$33)=0,"",IF('Lynx WOODEN HOLDS'!P18=0,0,'Lynx WOODEN HOLDS'!P18)+IF('Lynx WOODEN HOLDS'!P$32=0,0,'Lynx WOODEN HOLDS'!P$32)+IF('Lynx WOODEN HOLDS'!P$33=0,0,'Lynx WOODEN HOLDS'!P$33))</f>
        <v/>
      </c>
      <c r="F13" s="108" t="str">
        <f>IF(IF('Lynx WOODEN HOLDS'!Q18=0,0,'Lynx WOODEN HOLDS'!Q18)+IF('Lynx WOODEN HOLDS'!Q$32=0,0,'Lynx WOODEN HOLDS'!Q$32)+IF('Lynx WOODEN HOLDS'!Q$33=0,0,'Lynx WOODEN HOLDS'!Q$33)=0,"",IF('Lynx WOODEN HOLDS'!Q18=0,0,'Lynx WOODEN HOLDS'!Q18)+IF('Lynx WOODEN HOLDS'!Q$32=0,0,'Lynx WOODEN HOLDS'!Q$32)+IF('Lynx WOODEN HOLDS'!Q$33=0,0,'Lynx WOODEN HOLDS'!Q$33))</f>
        <v/>
      </c>
      <c r="G13" s="108" t="str">
        <f>IF(IF('Lynx WOODEN HOLDS'!R18=0,0,'Lynx WOODEN HOLDS'!R18)+IF('Lynx WOODEN HOLDS'!R$32=0,0,'Lynx WOODEN HOLDS'!R$32)+IF('Lynx WOODEN HOLDS'!R$33=0,0,'Lynx WOODEN HOLDS'!R$33)=0,"",IF('Lynx WOODEN HOLDS'!R18=0,0,'Lynx WOODEN HOLDS'!R18)+IF('Lynx WOODEN HOLDS'!R$32=0,0,'Lynx WOODEN HOLDS'!R$32)+IF('Lynx WOODEN HOLDS'!R$33=0,0,'Lynx WOODEN HOLDS'!R$33))</f>
        <v/>
      </c>
      <c r="H13" s="108" t="str">
        <f>IF(IF('Lynx WOODEN HOLDS'!S18=0,0,'Lynx WOODEN HOLDS'!S18)+IF('Lynx WOODEN HOLDS'!S$32=0,0,'Lynx WOODEN HOLDS'!S$32)+IF('Lynx WOODEN HOLDS'!S$33=0,0,'Lynx WOODEN HOLDS'!S$33)=0,"",IF('Lynx WOODEN HOLDS'!S18=0,0,'Lynx WOODEN HOLDS'!S18)+IF('Lynx WOODEN HOLDS'!S$32=0,0,'Lynx WOODEN HOLDS'!S$32)+IF('Lynx WOODEN HOLDS'!S$33=0,0,'Lynx WOODEN HOLDS'!S$33))</f>
        <v/>
      </c>
      <c r="I13" s="108" t="str">
        <f>IF(IF('Lynx WOODEN HOLDS'!T18=0,0,'Lynx WOODEN HOLDS'!T18)+IF('Lynx WOODEN HOLDS'!T$32=0,0,'Lynx WOODEN HOLDS'!T$32)+IF('Lynx WOODEN HOLDS'!T$33=0,0,'Lynx WOODEN HOLDS'!T$33)=0,"",IF('Lynx WOODEN HOLDS'!T18=0,0,'Lynx WOODEN HOLDS'!T18)+IF('Lynx WOODEN HOLDS'!T$32=0,0,'Lynx WOODEN HOLDS'!T$32)+IF('Lynx WOODEN HOLDS'!T$33=0,0,'Lynx WOODEN HOLDS'!T$33))</f>
        <v/>
      </c>
      <c r="J13" s="108" t="str">
        <f>IF(IF('Lynx WOODEN HOLDS'!U18=0,0,'Lynx WOODEN HOLDS'!U18)+IF('Lynx WOODEN HOLDS'!U$32=0,0,'Lynx WOODEN HOLDS'!U$32)+IF('Lynx WOODEN HOLDS'!U$33=0,0,'Lynx WOODEN HOLDS'!U$33)=0,"",IF('Lynx WOODEN HOLDS'!U18=0,0,'Lynx WOODEN HOLDS'!U18)+IF('Lynx WOODEN HOLDS'!U$32=0,0,'Lynx WOODEN HOLDS'!U$32)+IF('Lynx WOODEN HOLDS'!U$33=0,0,'Lynx WOODEN HOLDS'!U$33))</f>
        <v/>
      </c>
      <c r="K13" s="108" t="str">
        <f>IF(IF('Lynx WOODEN HOLDS'!V18=0,0,'Lynx WOODEN HOLDS'!V18)+IF('Lynx WOODEN HOLDS'!V$32=0,0,'Lynx WOODEN HOLDS'!V$32)+IF('Lynx WOODEN HOLDS'!V$33=0,0,'Lynx WOODEN HOLDS'!V$33)=0,"",IF('Lynx WOODEN HOLDS'!V18=0,0,'Lynx WOODEN HOLDS'!V18)+IF('Lynx WOODEN HOLDS'!V$32=0,0,'Lynx WOODEN HOLDS'!V$32)+IF('Lynx WOODEN HOLDS'!V$33=0,0,'Lynx WOODEN HOLDS'!V$33))</f>
        <v/>
      </c>
      <c r="L13" s="108" t="str">
        <f>IF(IF('Lynx WOODEN HOLDS'!W18=0,0,'Lynx WOODEN HOLDS'!W18)+IF('Lynx WOODEN HOLDS'!W$32=0,0,'Lynx WOODEN HOLDS'!W$32)+IF('Lynx WOODEN HOLDS'!W$33=0,0,'Lynx WOODEN HOLDS'!W$33)=0,"",IF('Lynx WOODEN HOLDS'!W18=0,0,'Lynx WOODEN HOLDS'!W18)+IF('Lynx WOODEN HOLDS'!W$32=0,0,'Lynx WOODEN HOLDS'!W$32)+IF('Lynx WOODEN HOLDS'!W$33=0,0,'Lynx WOODEN HOLDS'!W$33))</f>
        <v/>
      </c>
      <c r="M13" s="108" t="str">
        <f>IF(IF('Lynx WOODEN HOLDS'!X18=0,0,'Lynx WOODEN HOLDS'!X18)+IF('Lynx WOODEN HOLDS'!X$32=0,0,'Lynx WOODEN HOLDS'!X$32)+IF('Lynx WOODEN HOLDS'!X$33=0,0,'Lynx WOODEN HOLDS'!X$33)=0,"",IF('Lynx WOODEN HOLDS'!X18=0,0,'Lynx WOODEN HOLDS'!X18)+IF('Lynx WOODEN HOLDS'!X$32=0,0,'Lynx WOODEN HOLDS'!X$32)+IF('Lynx WOODEN HOLDS'!X$33=0,0,'Lynx WOODEN HOLDS'!X$33))</f>
        <v/>
      </c>
      <c r="N13" s="108" t="str">
        <f>IF(IF('Lynx WOODEN HOLDS'!Y18=0,0,'Lynx WOODEN HOLDS'!Y18)+IF('Lynx WOODEN HOLDS'!Y$32=0,0,'Lynx WOODEN HOLDS'!Y$32)+IF('Lynx WOODEN HOLDS'!Y$33=0,0,'Lynx WOODEN HOLDS'!Y$33)=0,"",IF('Lynx WOODEN HOLDS'!Y18=0,0,'Lynx WOODEN HOLDS'!Y18)+IF('Lynx WOODEN HOLDS'!Y$32=0,0,'Lynx WOODEN HOLDS'!Y$32)+IF('Lynx WOODEN HOLDS'!Y$33=0,0,'Lynx WOODEN HOLDS'!Y$33))</f>
        <v/>
      </c>
      <c r="O13" s="108" t="str">
        <f>IF(IF('Lynx WOODEN HOLDS'!Z18=0,0,'Lynx WOODEN HOLDS'!Z18)+IF('Lynx WOODEN HOLDS'!Z$32=0,0,'Lynx WOODEN HOLDS'!Z$32)+IF('Lynx WOODEN HOLDS'!Z$33=0,0,'Lynx WOODEN HOLDS'!Z$33)=0,"",IF('Lynx WOODEN HOLDS'!Z18=0,0,'Lynx WOODEN HOLDS'!Z18)+IF('Lynx WOODEN HOLDS'!Z$32=0,0,'Lynx WOODEN HOLDS'!Z$32)+IF('Lynx WOODEN HOLDS'!Z$33=0,0,'Lynx WOODEN HOLDS'!Z$33))</f>
        <v/>
      </c>
      <c r="P13" s="36">
        <f>Q13*'Lynx WOODEN HOLDS'!I18</f>
        <v>0</v>
      </c>
      <c r="Q13" s="100">
        <f t="shared" si="0"/>
        <v>0</v>
      </c>
      <c r="R13" s="829">
        <f>Q13*'Lynx WOODEN HOLDS'!AX18</f>
        <v>0</v>
      </c>
    </row>
    <row r="14" spans="1:20" ht="23.25" customHeight="1">
      <c r="A14" s="38" t="str">
        <f>'Lynx WOODEN HOLDS'!D19</f>
        <v>L9-WH-N-DT</v>
      </c>
      <c r="B14" s="108" t="str">
        <f>IF(IF('Lynx WOODEN HOLDS'!M19=0,0,'Lynx WOODEN HOLDS'!M19)+IF('Lynx WOODEN HOLDS'!M$31=0,0,'Lynx WOODEN HOLDS'!M$31)+IF('Lynx WOODEN HOLDS'!M$33=0,0,'Lynx WOODEN HOLDS'!M$33)=0,"",IF('Lynx WOODEN HOLDS'!M19=0,0,'Lynx WOODEN HOLDS'!M19)+IF('Lynx WOODEN HOLDS'!M$31=0,0,'Lynx WOODEN HOLDS'!M$31)+IF('Lynx WOODEN HOLDS'!M$33=0,0,'Lynx WOODEN HOLDS'!M$33))</f>
        <v/>
      </c>
      <c r="C14" s="108" t="str">
        <f>IF(IF('Lynx WOODEN HOLDS'!N19=0,0,'Lynx WOODEN HOLDS'!N19)+IF('Lynx WOODEN HOLDS'!N$31=0,0,'Lynx WOODEN HOLDS'!N$31)+IF('Lynx WOODEN HOLDS'!N$33=0,0,'Lynx WOODEN HOLDS'!N$33)=0,"",IF('Lynx WOODEN HOLDS'!N19=0,0,'Lynx WOODEN HOLDS'!N19)+IF('Lynx WOODEN HOLDS'!N$31=0,0,'Lynx WOODEN HOLDS'!N$31)+IF('Lynx WOODEN HOLDS'!N$33=0,0,'Lynx WOODEN HOLDS'!N$33))</f>
        <v/>
      </c>
      <c r="D14" s="108" t="str">
        <f>IF(IF('Lynx WOODEN HOLDS'!O19=0,0,'Lynx WOODEN HOLDS'!O19)+IF('Lynx WOODEN HOLDS'!O$31=0,0,'Lynx WOODEN HOLDS'!O$31)+IF('Lynx WOODEN HOLDS'!O$33=0,0,'Lynx WOODEN HOLDS'!O$33)=0,"",IF('Lynx WOODEN HOLDS'!O19=0,0,'Lynx WOODEN HOLDS'!O19)+IF('Lynx WOODEN HOLDS'!O$31=0,0,'Lynx WOODEN HOLDS'!O$31)+IF('Lynx WOODEN HOLDS'!O$33=0,0,'Lynx WOODEN HOLDS'!O$33))</f>
        <v/>
      </c>
      <c r="E14" s="108" t="str">
        <f>IF(IF('Lynx WOODEN HOLDS'!P19=0,0,'Lynx WOODEN HOLDS'!P19)+IF('Lynx WOODEN HOLDS'!P$31=0,0,'Lynx WOODEN HOLDS'!P$31)+IF('Lynx WOODEN HOLDS'!P$33=0,0,'Lynx WOODEN HOLDS'!P$33)=0,"",IF('Lynx WOODEN HOLDS'!P19=0,0,'Lynx WOODEN HOLDS'!P19)+IF('Lynx WOODEN HOLDS'!P$31=0,0,'Lynx WOODEN HOLDS'!P$31)+IF('Lynx WOODEN HOLDS'!P$33=0,0,'Lynx WOODEN HOLDS'!P$33))</f>
        <v/>
      </c>
      <c r="F14" s="108" t="str">
        <f>IF(IF('Lynx WOODEN HOLDS'!Q19=0,0,'Lynx WOODEN HOLDS'!Q19)+IF('Lynx WOODEN HOLDS'!Q$31=0,0,'Lynx WOODEN HOLDS'!Q$31)+IF('Lynx WOODEN HOLDS'!Q$33=0,0,'Lynx WOODEN HOLDS'!Q$33)=0,"",IF('Lynx WOODEN HOLDS'!Q19=0,0,'Lynx WOODEN HOLDS'!Q19)+IF('Lynx WOODEN HOLDS'!Q$31=0,0,'Lynx WOODEN HOLDS'!Q$31)+IF('Lynx WOODEN HOLDS'!Q$33=0,0,'Lynx WOODEN HOLDS'!Q$33))</f>
        <v/>
      </c>
      <c r="G14" s="108" t="str">
        <f>IF(IF('Lynx WOODEN HOLDS'!R19=0,0,'Lynx WOODEN HOLDS'!R19)+IF('Lynx WOODEN HOLDS'!R$31=0,0,'Lynx WOODEN HOLDS'!R$31)+IF('Lynx WOODEN HOLDS'!R$33=0,0,'Lynx WOODEN HOLDS'!R$33)=0,"",IF('Lynx WOODEN HOLDS'!R19=0,0,'Lynx WOODEN HOLDS'!R19)+IF('Lynx WOODEN HOLDS'!R$31=0,0,'Lynx WOODEN HOLDS'!R$31)+IF('Lynx WOODEN HOLDS'!R$33=0,0,'Lynx WOODEN HOLDS'!R$33))</f>
        <v/>
      </c>
      <c r="H14" s="108" t="str">
        <f>IF(IF('Lynx WOODEN HOLDS'!S19=0,0,'Lynx WOODEN HOLDS'!S19)+IF('Lynx WOODEN HOLDS'!S$31=0,0,'Lynx WOODEN HOLDS'!S$31)+IF('Lynx WOODEN HOLDS'!S$33=0,0,'Lynx WOODEN HOLDS'!S$33)=0,"",IF('Lynx WOODEN HOLDS'!S19=0,0,'Lynx WOODEN HOLDS'!S19)+IF('Lynx WOODEN HOLDS'!S$31=0,0,'Lynx WOODEN HOLDS'!S$31)+IF('Lynx WOODEN HOLDS'!S$33=0,0,'Lynx WOODEN HOLDS'!S$33))</f>
        <v/>
      </c>
      <c r="I14" s="108" t="str">
        <f>IF(IF('Lynx WOODEN HOLDS'!T19=0,0,'Lynx WOODEN HOLDS'!T19)+IF('Lynx WOODEN HOLDS'!T$31=0,0,'Lynx WOODEN HOLDS'!T$31)+IF('Lynx WOODEN HOLDS'!T$33=0,0,'Lynx WOODEN HOLDS'!T$33)=0,"",IF('Lynx WOODEN HOLDS'!T19=0,0,'Lynx WOODEN HOLDS'!T19)+IF('Lynx WOODEN HOLDS'!T$31=0,0,'Lynx WOODEN HOLDS'!T$31)+IF('Lynx WOODEN HOLDS'!T$33=0,0,'Lynx WOODEN HOLDS'!T$33))</f>
        <v/>
      </c>
      <c r="J14" s="108" t="str">
        <f>IF(IF('Lynx WOODEN HOLDS'!U19=0,0,'Lynx WOODEN HOLDS'!U19)+IF('Lynx WOODEN HOLDS'!U$31=0,0,'Lynx WOODEN HOLDS'!U$31)+IF('Lynx WOODEN HOLDS'!U$33=0,0,'Lynx WOODEN HOLDS'!U$33)=0,"",IF('Lynx WOODEN HOLDS'!U19=0,0,'Lynx WOODEN HOLDS'!U19)+IF('Lynx WOODEN HOLDS'!U$31=0,0,'Lynx WOODEN HOLDS'!U$31)+IF('Lynx WOODEN HOLDS'!U$33=0,0,'Lynx WOODEN HOLDS'!U$33))</f>
        <v/>
      </c>
      <c r="K14" s="108" t="str">
        <f>IF(IF('Lynx WOODEN HOLDS'!V19=0,0,'Lynx WOODEN HOLDS'!V19)+IF('Lynx WOODEN HOLDS'!V$31=0,0,'Lynx WOODEN HOLDS'!V$31)+IF('Lynx WOODEN HOLDS'!V$33=0,0,'Lynx WOODEN HOLDS'!V$33)=0,"",IF('Lynx WOODEN HOLDS'!V19=0,0,'Lynx WOODEN HOLDS'!V19)+IF('Lynx WOODEN HOLDS'!V$31=0,0,'Lynx WOODEN HOLDS'!V$31)+IF('Lynx WOODEN HOLDS'!V$33=0,0,'Lynx WOODEN HOLDS'!V$33))</f>
        <v/>
      </c>
      <c r="L14" s="108" t="str">
        <f>IF(IF('Lynx WOODEN HOLDS'!W19=0,0,'Lynx WOODEN HOLDS'!W19)+IF('Lynx WOODEN HOLDS'!W$31=0,0,'Lynx WOODEN HOLDS'!W$31)+IF('Lynx WOODEN HOLDS'!W$33=0,0,'Lynx WOODEN HOLDS'!W$33)=0,"",IF('Lynx WOODEN HOLDS'!W19=0,0,'Lynx WOODEN HOLDS'!W19)+IF('Lynx WOODEN HOLDS'!W$31=0,0,'Lynx WOODEN HOLDS'!W$31)+IF('Lynx WOODEN HOLDS'!W$33=0,0,'Lynx WOODEN HOLDS'!W$33))</f>
        <v/>
      </c>
      <c r="M14" s="108" t="str">
        <f>IF(IF('Lynx WOODEN HOLDS'!X19=0,0,'Lynx WOODEN HOLDS'!X19)+IF('Lynx WOODEN HOLDS'!X$31=0,0,'Lynx WOODEN HOLDS'!X$31)+IF('Lynx WOODEN HOLDS'!X$33=0,0,'Lynx WOODEN HOLDS'!X$33)=0,"",IF('Lynx WOODEN HOLDS'!X19=0,0,'Lynx WOODEN HOLDS'!X19)+IF('Lynx WOODEN HOLDS'!X$31=0,0,'Lynx WOODEN HOLDS'!X$31)+IF('Lynx WOODEN HOLDS'!X$33=0,0,'Lynx WOODEN HOLDS'!X$33))</f>
        <v/>
      </c>
      <c r="N14" s="108" t="str">
        <f>IF(IF('Lynx WOODEN HOLDS'!Y19=0,0,'Lynx WOODEN HOLDS'!Y19)+IF('Lynx WOODEN HOLDS'!Y$31=0,0,'Lynx WOODEN HOLDS'!Y$31)+IF('Lynx WOODEN HOLDS'!Y$33=0,0,'Lynx WOODEN HOLDS'!Y$33)=0,"",IF('Lynx WOODEN HOLDS'!Y19=0,0,'Lynx WOODEN HOLDS'!Y19)+IF('Lynx WOODEN HOLDS'!Y$31=0,0,'Lynx WOODEN HOLDS'!Y$31)+IF('Lynx WOODEN HOLDS'!Y$33=0,0,'Lynx WOODEN HOLDS'!Y$33))</f>
        <v/>
      </c>
      <c r="O14" s="108" t="str">
        <f>IF(IF('Lynx WOODEN HOLDS'!Z19=0,0,'Lynx WOODEN HOLDS'!Z19)+IF('Lynx WOODEN HOLDS'!Z$31=0,0,'Lynx WOODEN HOLDS'!Z$31)+IF('Lynx WOODEN HOLDS'!Z$33=0,0,'Lynx WOODEN HOLDS'!Z$33)=0,"",IF('Lynx WOODEN HOLDS'!Z19=0,0,'Lynx WOODEN HOLDS'!Z19)+IF('Lynx WOODEN HOLDS'!Z$31=0,0,'Lynx WOODEN HOLDS'!Z$31)+IF('Lynx WOODEN HOLDS'!Z$33=0,0,'Lynx WOODEN HOLDS'!Z$33))</f>
        <v/>
      </c>
      <c r="P14" s="36">
        <f>Q14*'Lynx WOODEN HOLDS'!I19</f>
        <v>0</v>
      </c>
      <c r="Q14" s="100">
        <f t="shared" si="0"/>
        <v>0</v>
      </c>
      <c r="R14" s="829">
        <f>Q14*'Lynx WOODEN HOLDS'!AX19</f>
        <v>0</v>
      </c>
    </row>
    <row r="15" spans="1:20" ht="23.25" customHeight="1">
      <c r="A15" s="38" t="str">
        <f>'Lynx WOODEN HOLDS'!D20</f>
        <v>L10-WH-N-DT</v>
      </c>
      <c r="B15" s="108" t="str">
        <f>IF(IF('Lynx WOODEN HOLDS'!M20=0,0,'Lynx WOODEN HOLDS'!M20)+IF('Lynx WOODEN HOLDS'!M$31=0,0,'Lynx WOODEN HOLDS'!M$31)+IF('Lynx WOODEN HOLDS'!M$33=0,0,'Lynx WOODEN HOLDS'!M$33)=0,"",IF('Lynx WOODEN HOLDS'!M20=0,0,'Lynx WOODEN HOLDS'!M20)+IF('Lynx WOODEN HOLDS'!M$31=0,0,'Lynx WOODEN HOLDS'!M$31)+IF('Lynx WOODEN HOLDS'!M$33=0,0,'Lynx WOODEN HOLDS'!M$33))</f>
        <v/>
      </c>
      <c r="C15" s="108" t="str">
        <f>IF(IF('Lynx WOODEN HOLDS'!N20=0,0,'Lynx WOODEN HOLDS'!N20)+IF('Lynx WOODEN HOLDS'!N$31=0,0,'Lynx WOODEN HOLDS'!N$31)+IF('Lynx WOODEN HOLDS'!N$33=0,0,'Lynx WOODEN HOLDS'!N$33)=0,"",IF('Lynx WOODEN HOLDS'!N20=0,0,'Lynx WOODEN HOLDS'!N20)+IF('Lynx WOODEN HOLDS'!N$31=0,0,'Lynx WOODEN HOLDS'!N$31)+IF('Lynx WOODEN HOLDS'!N$33=0,0,'Lynx WOODEN HOLDS'!N$33))</f>
        <v/>
      </c>
      <c r="D15" s="108" t="str">
        <f>IF(IF('Lynx WOODEN HOLDS'!O20=0,0,'Lynx WOODEN HOLDS'!O20)+IF('Lynx WOODEN HOLDS'!O$31=0,0,'Lynx WOODEN HOLDS'!O$31)+IF('Lynx WOODEN HOLDS'!O$33=0,0,'Lynx WOODEN HOLDS'!O$33)=0,"",IF('Lynx WOODEN HOLDS'!O20=0,0,'Lynx WOODEN HOLDS'!O20)+IF('Lynx WOODEN HOLDS'!O$31=0,0,'Lynx WOODEN HOLDS'!O$31)+IF('Lynx WOODEN HOLDS'!O$33=0,0,'Lynx WOODEN HOLDS'!O$33))</f>
        <v/>
      </c>
      <c r="E15" s="108" t="str">
        <f>IF(IF('Lynx WOODEN HOLDS'!P20=0,0,'Lynx WOODEN HOLDS'!P20)+IF('Lynx WOODEN HOLDS'!P$31=0,0,'Lynx WOODEN HOLDS'!P$31)+IF('Lynx WOODEN HOLDS'!P$33=0,0,'Lynx WOODEN HOLDS'!P$33)=0,"",IF('Lynx WOODEN HOLDS'!P20=0,0,'Lynx WOODEN HOLDS'!P20)+IF('Lynx WOODEN HOLDS'!P$31=0,0,'Lynx WOODEN HOLDS'!P$31)+IF('Lynx WOODEN HOLDS'!P$33=0,0,'Lynx WOODEN HOLDS'!P$33))</f>
        <v/>
      </c>
      <c r="F15" s="108" t="str">
        <f>IF(IF('Lynx WOODEN HOLDS'!Q20=0,0,'Lynx WOODEN HOLDS'!Q20)+IF('Lynx WOODEN HOLDS'!Q$31=0,0,'Lynx WOODEN HOLDS'!Q$31)+IF('Lynx WOODEN HOLDS'!Q$33=0,0,'Lynx WOODEN HOLDS'!Q$33)=0,"",IF('Lynx WOODEN HOLDS'!Q20=0,0,'Lynx WOODEN HOLDS'!Q20)+IF('Lynx WOODEN HOLDS'!Q$31=0,0,'Lynx WOODEN HOLDS'!Q$31)+IF('Lynx WOODEN HOLDS'!Q$33=0,0,'Lynx WOODEN HOLDS'!Q$33))</f>
        <v/>
      </c>
      <c r="G15" s="108" t="str">
        <f>IF(IF('Lynx WOODEN HOLDS'!R20=0,0,'Lynx WOODEN HOLDS'!R20)+IF('Lynx WOODEN HOLDS'!R$31=0,0,'Lynx WOODEN HOLDS'!R$31)+IF('Lynx WOODEN HOLDS'!R$33=0,0,'Lynx WOODEN HOLDS'!R$33)=0,"",IF('Lynx WOODEN HOLDS'!R20=0,0,'Lynx WOODEN HOLDS'!R20)+IF('Lynx WOODEN HOLDS'!R$31=0,0,'Lynx WOODEN HOLDS'!R$31)+IF('Lynx WOODEN HOLDS'!R$33=0,0,'Lynx WOODEN HOLDS'!R$33))</f>
        <v/>
      </c>
      <c r="H15" s="108" t="str">
        <f>IF(IF('Lynx WOODEN HOLDS'!S20=0,0,'Lynx WOODEN HOLDS'!S20)+IF('Lynx WOODEN HOLDS'!S$31=0,0,'Lynx WOODEN HOLDS'!S$31)+IF('Lynx WOODEN HOLDS'!S$33=0,0,'Lynx WOODEN HOLDS'!S$33)=0,"",IF('Lynx WOODEN HOLDS'!S20=0,0,'Lynx WOODEN HOLDS'!S20)+IF('Lynx WOODEN HOLDS'!S$31=0,0,'Lynx WOODEN HOLDS'!S$31)+IF('Lynx WOODEN HOLDS'!S$33=0,0,'Lynx WOODEN HOLDS'!S$33))</f>
        <v/>
      </c>
      <c r="I15" s="108" t="str">
        <f>IF(IF('Lynx WOODEN HOLDS'!T20=0,0,'Lynx WOODEN HOLDS'!T20)+IF('Lynx WOODEN HOLDS'!T$31=0,0,'Lynx WOODEN HOLDS'!T$31)+IF('Lynx WOODEN HOLDS'!T$33=0,0,'Lynx WOODEN HOLDS'!T$33)=0,"",IF('Lynx WOODEN HOLDS'!T20=0,0,'Lynx WOODEN HOLDS'!T20)+IF('Lynx WOODEN HOLDS'!T$31=0,0,'Lynx WOODEN HOLDS'!T$31)+IF('Lynx WOODEN HOLDS'!T$33=0,0,'Lynx WOODEN HOLDS'!T$33))</f>
        <v/>
      </c>
      <c r="J15" s="108" t="str">
        <f>IF(IF('Lynx WOODEN HOLDS'!U20=0,0,'Lynx WOODEN HOLDS'!U20)+IF('Lynx WOODEN HOLDS'!U$31=0,0,'Lynx WOODEN HOLDS'!U$31)+IF('Lynx WOODEN HOLDS'!U$33=0,0,'Lynx WOODEN HOLDS'!U$33)=0,"",IF('Lynx WOODEN HOLDS'!U20=0,0,'Lynx WOODEN HOLDS'!U20)+IF('Lynx WOODEN HOLDS'!U$31=0,0,'Lynx WOODEN HOLDS'!U$31)+IF('Lynx WOODEN HOLDS'!U$33=0,0,'Lynx WOODEN HOLDS'!U$33))</f>
        <v/>
      </c>
      <c r="K15" s="108" t="str">
        <f>IF(IF('Lynx WOODEN HOLDS'!V20=0,0,'Lynx WOODEN HOLDS'!V20)+IF('Lynx WOODEN HOLDS'!V$31=0,0,'Lynx WOODEN HOLDS'!V$31)+IF('Lynx WOODEN HOLDS'!V$33=0,0,'Lynx WOODEN HOLDS'!V$33)=0,"",IF('Lynx WOODEN HOLDS'!V20=0,0,'Lynx WOODEN HOLDS'!V20)+IF('Lynx WOODEN HOLDS'!V$31=0,0,'Lynx WOODEN HOLDS'!V$31)+IF('Lynx WOODEN HOLDS'!V$33=0,0,'Lynx WOODEN HOLDS'!V$33))</f>
        <v/>
      </c>
      <c r="L15" s="108" t="str">
        <f>IF(IF('Lynx WOODEN HOLDS'!W20=0,0,'Lynx WOODEN HOLDS'!W20)+IF('Lynx WOODEN HOLDS'!W$31=0,0,'Lynx WOODEN HOLDS'!W$31)+IF('Lynx WOODEN HOLDS'!W$33=0,0,'Lynx WOODEN HOLDS'!W$33)=0,"",IF('Lynx WOODEN HOLDS'!W20=0,0,'Lynx WOODEN HOLDS'!W20)+IF('Lynx WOODEN HOLDS'!W$31=0,0,'Lynx WOODEN HOLDS'!W$31)+IF('Lynx WOODEN HOLDS'!W$33=0,0,'Lynx WOODEN HOLDS'!W$33))</f>
        <v/>
      </c>
      <c r="M15" s="108" t="str">
        <f>IF(IF('Lynx WOODEN HOLDS'!X20=0,0,'Lynx WOODEN HOLDS'!X20)+IF('Lynx WOODEN HOLDS'!X$31=0,0,'Lynx WOODEN HOLDS'!X$31)+IF('Lynx WOODEN HOLDS'!X$33=0,0,'Lynx WOODEN HOLDS'!X$33)=0,"",IF('Lynx WOODEN HOLDS'!X20=0,0,'Lynx WOODEN HOLDS'!X20)+IF('Lynx WOODEN HOLDS'!X$31=0,0,'Lynx WOODEN HOLDS'!X$31)+IF('Lynx WOODEN HOLDS'!X$33=0,0,'Lynx WOODEN HOLDS'!X$33))</f>
        <v/>
      </c>
      <c r="N15" s="108" t="str">
        <f>IF(IF('Lynx WOODEN HOLDS'!Y20=0,0,'Lynx WOODEN HOLDS'!Y20)+IF('Lynx WOODEN HOLDS'!Y$31=0,0,'Lynx WOODEN HOLDS'!Y$31)+IF('Lynx WOODEN HOLDS'!Y$33=0,0,'Lynx WOODEN HOLDS'!Y$33)=0,"",IF('Lynx WOODEN HOLDS'!Y20=0,0,'Lynx WOODEN HOLDS'!Y20)+IF('Lynx WOODEN HOLDS'!Y$31=0,0,'Lynx WOODEN HOLDS'!Y$31)+IF('Lynx WOODEN HOLDS'!Y$33=0,0,'Lynx WOODEN HOLDS'!Y$33))</f>
        <v/>
      </c>
      <c r="O15" s="108" t="str">
        <f>IF(IF('Lynx WOODEN HOLDS'!Z20=0,0,'Lynx WOODEN HOLDS'!Z20)+IF('Lynx WOODEN HOLDS'!Z$31=0,0,'Lynx WOODEN HOLDS'!Z$31)+IF('Lynx WOODEN HOLDS'!Z$33=0,0,'Lynx WOODEN HOLDS'!Z$33)=0,"",IF('Lynx WOODEN HOLDS'!Z20=0,0,'Lynx WOODEN HOLDS'!Z20)+IF('Lynx WOODEN HOLDS'!Z$31=0,0,'Lynx WOODEN HOLDS'!Z$31)+IF('Lynx WOODEN HOLDS'!Z$33=0,0,'Lynx WOODEN HOLDS'!Z$33))</f>
        <v/>
      </c>
      <c r="P15" s="36">
        <f>Q15*'Lynx WOODEN HOLDS'!I20</f>
        <v>0</v>
      </c>
      <c r="Q15" s="100">
        <f t="shared" si="0"/>
        <v>0</v>
      </c>
      <c r="R15" s="829">
        <f>Q15*'Lynx WOODEN HOLDS'!AX20</f>
        <v>0</v>
      </c>
    </row>
    <row r="16" spans="1:20" ht="23.25" customHeight="1">
      <c r="A16" s="38" t="str">
        <f>'Lynx WOODEN HOLDS'!D21</f>
        <v>L11-WH-N-DT</v>
      </c>
      <c r="B16" s="108" t="str">
        <f>IF(IF('Lynx WOODEN HOLDS'!M21=0,0,'Lynx WOODEN HOLDS'!M21)+IF('Lynx WOODEN HOLDS'!M$31=0,0,'Lynx WOODEN HOLDS'!M$31)+IF('Lynx WOODEN HOLDS'!M$33=0,0,'Lynx WOODEN HOLDS'!M$33)=0,"",IF('Lynx WOODEN HOLDS'!M21=0,0,'Lynx WOODEN HOLDS'!M21)+IF('Lynx WOODEN HOLDS'!M$31=0,0,'Lynx WOODEN HOLDS'!M$31)+IF('Lynx WOODEN HOLDS'!M$33=0,0,'Lynx WOODEN HOLDS'!M$33))</f>
        <v/>
      </c>
      <c r="C16" s="108" t="str">
        <f>IF(IF('Lynx WOODEN HOLDS'!N21=0,0,'Lynx WOODEN HOLDS'!N21)+IF('Lynx WOODEN HOLDS'!N$31=0,0,'Lynx WOODEN HOLDS'!N$31)+IF('Lynx WOODEN HOLDS'!N$33=0,0,'Lynx WOODEN HOLDS'!N$33)=0,"",IF('Lynx WOODEN HOLDS'!N21=0,0,'Lynx WOODEN HOLDS'!N21)+IF('Lynx WOODEN HOLDS'!N$31=0,0,'Lynx WOODEN HOLDS'!N$31)+IF('Lynx WOODEN HOLDS'!N$33=0,0,'Lynx WOODEN HOLDS'!N$33))</f>
        <v/>
      </c>
      <c r="D16" s="108" t="str">
        <f>IF(IF('Lynx WOODEN HOLDS'!O21=0,0,'Lynx WOODEN HOLDS'!O21)+IF('Lynx WOODEN HOLDS'!O$31=0,0,'Lynx WOODEN HOLDS'!O$31)+IF('Lynx WOODEN HOLDS'!O$33=0,0,'Lynx WOODEN HOLDS'!O$33)=0,"",IF('Lynx WOODEN HOLDS'!O21=0,0,'Lynx WOODEN HOLDS'!O21)+IF('Lynx WOODEN HOLDS'!O$31=0,0,'Lynx WOODEN HOLDS'!O$31)+IF('Lynx WOODEN HOLDS'!O$33=0,0,'Lynx WOODEN HOLDS'!O$33))</f>
        <v/>
      </c>
      <c r="E16" s="108" t="str">
        <f>IF(IF('Lynx WOODEN HOLDS'!P21=0,0,'Lynx WOODEN HOLDS'!P21)+IF('Lynx WOODEN HOLDS'!P$31=0,0,'Lynx WOODEN HOLDS'!P$31)+IF('Lynx WOODEN HOLDS'!P$33=0,0,'Lynx WOODEN HOLDS'!P$33)=0,"",IF('Lynx WOODEN HOLDS'!P21=0,0,'Lynx WOODEN HOLDS'!P21)+IF('Lynx WOODEN HOLDS'!P$31=0,0,'Lynx WOODEN HOLDS'!P$31)+IF('Lynx WOODEN HOLDS'!P$33=0,0,'Lynx WOODEN HOLDS'!P$33))</f>
        <v/>
      </c>
      <c r="F16" s="108" t="str">
        <f>IF(IF('Lynx WOODEN HOLDS'!Q21=0,0,'Lynx WOODEN HOLDS'!Q21)+IF('Lynx WOODEN HOLDS'!Q$31=0,0,'Lynx WOODEN HOLDS'!Q$31)+IF('Lynx WOODEN HOLDS'!Q$33=0,0,'Lynx WOODEN HOLDS'!Q$33)=0,"",IF('Lynx WOODEN HOLDS'!Q21=0,0,'Lynx WOODEN HOLDS'!Q21)+IF('Lynx WOODEN HOLDS'!Q$31=0,0,'Lynx WOODEN HOLDS'!Q$31)+IF('Lynx WOODEN HOLDS'!Q$33=0,0,'Lynx WOODEN HOLDS'!Q$33))</f>
        <v/>
      </c>
      <c r="G16" s="108" t="str">
        <f>IF(IF('Lynx WOODEN HOLDS'!R21=0,0,'Lynx WOODEN HOLDS'!R21)+IF('Lynx WOODEN HOLDS'!R$31=0,0,'Lynx WOODEN HOLDS'!R$31)+IF('Lynx WOODEN HOLDS'!R$33=0,0,'Lynx WOODEN HOLDS'!R$33)=0,"",IF('Lynx WOODEN HOLDS'!R21=0,0,'Lynx WOODEN HOLDS'!R21)+IF('Lynx WOODEN HOLDS'!R$31=0,0,'Lynx WOODEN HOLDS'!R$31)+IF('Lynx WOODEN HOLDS'!R$33=0,0,'Lynx WOODEN HOLDS'!R$33))</f>
        <v/>
      </c>
      <c r="H16" s="108" t="str">
        <f>IF(IF('Lynx WOODEN HOLDS'!S21=0,0,'Lynx WOODEN HOLDS'!S21)+IF('Lynx WOODEN HOLDS'!S$31=0,0,'Lynx WOODEN HOLDS'!S$31)+IF('Lynx WOODEN HOLDS'!S$33=0,0,'Lynx WOODEN HOLDS'!S$33)=0,"",IF('Lynx WOODEN HOLDS'!S21=0,0,'Lynx WOODEN HOLDS'!S21)+IF('Lynx WOODEN HOLDS'!S$31=0,0,'Lynx WOODEN HOLDS'!S$31)+IF('Lynx WOODEN HOLDS'!S$33=0,0,'Lynx WOODEN HOLDS'!S$33))</f>
        <v/>
      </c>
      <c r="I16" s="108" t="str">
        <f>IF(IF('Lynx WOODEN HOLDS'!T21=0,0,'Lynx WOODEN HOLDS'!T21)+IF('Lynx WOODEN HOLDS'!T$31=0,0,'Lynx WOODEN HOLDS'!T$31)+IF('Lynx WOODEN HOLDS'!T$33=0,0,'Lynx WOODEN HOLDS'!T$33)=0,"",IF('Lynx WOODEN HOLDS'!T21=0,0,'Lynx WOODEN HOLDS'!T21)+IF('Lynx WOODEN HOLDS'!T$31=0,0,'Lynx WOODEN HOLDS'!T$31)+IF('Lynx WOODEN HOLDS'!T$33=0,0,'Lynx WOODEN HOLDS'!T$33))</f>
        <v/>
      </c>
      <c r="J16" s="108" t="str">
        <f>IF(IF('Lynx WOODEN HOLDS'!U21=0,0,'Lynx WOODEN HOLDS'!U21)+IF('Lynx WOODEN HOLDS'!U$31=0,0,'Lynx WOODEN HOLDS'!U$31)+IF('Lynx WOODEN HOLDS'!U$33=0,0,'Lynx WOODEN HOLDS'!U$33)=0,"",IF('Lynx WOODEN HOLDS'!U21=0,0,'Lynx WOODEN HOLDS'!U21)+IF('Lynx WOODEN HOLDS'!U$31=0,0,'Lynx WOODEN HOLDS'!U$31)+IF('Lynx WOODEN HOLDS'!U$33=0,0,'Lynx WOODEN HOLDS'!U$33))</f>
        <v/>
      </c>
      <c r="K16" s="108" t="str">
        <f>IF(IF('Lynx WOODEN HOLDS'!V21=0,0,'Lynx WOODEN HOLDS'!V21)+IF('Lynx WOODEN HOLDS'!V$31=0,0,'Lynx WOODEN HOLDS'!V$31)+IF('Lynx WOODEN HOLDS'!V$33=0,0,'Lynx WOODEN HOLDS'!V$33)=0,"",IF('Lynx WOODEN HOLDS'!V21=0,0,'Lynx WOODEN HOLDS'!V21)+IF('Lynx WOODEN HOLDS'!V$31=0,0,'Lynx WOODEN HOLDS'!V$31)+IF('Lynx WOODEN HOLDS'!V$33=0,0,'Lynx WOODEN HOLDS'!V$33))</f>
        <v/>
      </c>
      <c r="L16" s="108" t="str">
        <f>IF(IF('Lynx WOODEN HOLDS'!W21=0,0,'Lynx WOODEN HOLDS'!W21)+IF('Lynx WOODEN HOLDS'!W$31=0,0,'Lynx WOODEN HOLDS'!W$31)+IF('Lynx WOODEN HOLDS'!W$33=0,0,'Lynx WOODEN HOLDS'!W$33)=0,"",IF('Lynx WOODEN HOLDS'!W21=0,0,'Lynx WOODEN HOLDS'!W21)+IF('Lynx WOODEN HOLDS'!W$31=0,0,'Lynx WOODEN HOLDS'!W$31)+IF('Lynx WOODEN HOLDS'!W$33=0,0,'Lynx WOODEN HOLDS'!W$33))</f>
        <v/>
      </c>
      <c r="M16" s="108" t="str">
        <f>IF(IF('Lynx WOODEN HOLDS'!X21=0,0,'Lynx WOODEN HOLDS'!X21)+IF('Lynx WOODEN HOLDS'!X$31=0,0,'Lynx WOODEN HOLDS'!X$31)+IF('Lynx WOODEN HOLDS'!X$33=0,0,'Lynx WOODEN HOLDS'!X$33)=0,"",IF('Lynx WOODEN HOLDS'!X21=0,0,'Lynx WOODEN HOLDS'!X21)+IF('Lynx WOODEN HOLDS'!X$31=0,0,'Lynx WOODEN HOLDS'!X$31)+IF('Lynx WOODEN HOLDS'!X$33=0,0,'Lynx WOODEN HOLDS'!X$33))</f>
        <v/>
      </c>
      <c r="N16" s="108" t="str">
        <f>IF(IF('Lynx WOODEN HOLDS'!Y21=0,0,'Lynx WOODEN HOLDS'!Y21)+IF('Lynx WOODEN HOLDS'!Y$31=0,0,'Lynx WOODEN HOLDS'!Y$31)+IF('Lynx WOODEN HOLDS'!Y$33=0,0,'Lynx WOODEN HOLDS'!Y$33)=0,"",IF('Lynx WOODEN HOLDS'!Y21=0,0,'Lynx WOODEN HOLDS'!Y21)+IF('Lynx WOODEN HOLDS'!Y$31=0,0,'Lynx WOODEN HOLDS'!Y$31)+IF('Lynx WOODEN HOLDS'!Y$33=0,0,'Lynx WOODEN HOLDS'!Y$33))</f>
        <v/>
      </c>
      <c r="O16" s="108" t="str">
        <f>IF(IF('Lynx WOODEN HOLDS'!Z21=0,0,'Lynx WOODEN HOLDS'!Z21)+IF('Lynx WOODEN HOLDS'!Z$31=0,0,'Lynx WOODEN HOLDS'!Z$31)+IF('Lynx WOODEN HOLDS'!Z$33=0,0,'Lynx WOODEN HOLDS'!Z$33)=0,"",IF('Lynx WOODEN HOLDS'!Z21=0,0,'Lynx WOODEN HOLDS'!Z21)+IF('Lynx WOODEN HOLDS'!Z$31=0,0,'Lynx WOODEN HOLDS'!Z$31)+IF('Lynx WOODEN HOLDS'!Z$33=0,0,'Lynx WOODEN HOLDS'!Z$33))</f>
        <v/>
      </c>
      <c r="P16" s="36">
        <f>Q16*'Lynx WOODEN HOLDS'!I21</f>
        <v>0</v>
      </c>
      <c r="Q16" s="100">
        <f t="shared" si="0"/>
        <v>0</v>
      </c>
      <c r="R16" s="829">
        <f>Q16*'Lynx WOODEN HOLDS'!AX21</f>
        <v>0</v>
      </c>
    </row>
    <row r="17" spans="1:18" ht="23.25" customHeight="1">
      <c r="A17" s="38" t="str">
        <f>'Lynx WOODEN HOLDS'!D22</f>
        <v>L12-WH-N-DT</v>
      </c>
      <c r="B17" s="108" t="str">
        <f>IF(IF('Lynx WOODEN HOLDS'!M22=0,0,'Lynx WOODEN HOLDS'!M22)+IF('Lynx WOODEN HOLDS'!M$31=0,0,'Lynx WOODEN HOLDS'!M$31)+IF('Lynx WOODEN HOLDS'!M$33=0,0,'Lynx WOODEN HOLDS'!M$33)=0,"",IF('Lynx WOODEN HOLDS'!M22=0,0,'Lynx WOODEN HOLDS'!M22)+IF('Lynx WOODEN HOLDS'!M$31=0,0,'Lynx WOODEN HOLDS'!M$31)+IF('Lynx WOODEN HOLDS'!M$33=0,0,'Lynx WOODEN HOLDS'!M$33))</f>
        <v/>
      </c>
      <c r="C17" s="108" t="str">
        <f>IF(IF('Lynx WOODEN HOLDS'!N22=0,0,'Lynx WOODEN HOLDS'!N22)+IF('Lynx WOODEN HOLDS'!N$31=0,0,'Lynx WOODEN HOLDS'!N$31)+IF('Lynx WOODEN HOLDS'!N$33=0,0,'Lynx WOODEN HOLDS'!N$33)=0,"",IF('Lynx WOODEN HOLDS'!N22=0,0,'Lynx WOODEN HOLDS'!N22)+IF('Lynx WOODEN HOLDS'!N$31=0,0,'Lynx WOODEN HOLDS'!N$31)+IF('Lynx WOODEN HOLDS'!N$33=0,0,'Lynx WOODEN HOLDS'!N$33))</f>
        <v/>
      </c>
      <c r="D17" s="108" t="str">
        <f>IF(IF('Lynx WOODEN HOLDS'!O22=0,0,'Lynx WOODEN HOLDS'!O22)+IF('Lynx WOODEN HOLDS'!O$31=0,0,'Lynx WOODEN HOLDS'!O$31)+IF('Lynx WOODEN HOLDS'!O$33=0,0,'Lynx WOODEN HOLDS'!O$33)=0,"",IF('Lynx WOODEN HOLDS'!O22=0,0,'Lynx WOODEN HOLDS'!O22)+IF('Lynx WOODEN HOLDS'!O$31=0,0,'Lynx WOODEN HOLDS'!O$31)+IF('Lynx WOODEN HOLDS'!O$33=0,0,'Lynx WOODEN HOLDS'!O$33))</f>
        <v/>
      </c>
      <c r="E17" s="108" t="str">
        <f>IF(IF('Lynx WOODEN HOLDS'!P22=0,0,'Lynx WOODEN HOLDS'!P22)+IF('Lynx WOODEN HOLDS'!P$31=0,0,'Lynx WOODEN HOLDS'!P$31)+IF('Lynx WOODEN HOLDS'!P$33=0,0,'Lynx WOODEN HOLDS'!P$33)=0,"",IF('Lynx WOODEN HOLDS'!P22=0,0,'Lynx WOODEN HOLDS'!P22)+IF('Lynx WOODEN HOLDS'!P$31=0,0,'Lynx WOODEN HOLDS'!P$31)+IF('Lynx WOODEN HOLDS'!P$33=0,0,'Lynx WOODEN HOLDS'!P$33))</f>
        <v/>
      </c>
      <c r="F17" s="108" t="str">
        <f>IF(IF('Lynx WOODEN HOLDS'!Q22=0,0,'Lynx WOODEN HOLDS'!Q22)+IF('Lynx WOODEN HOLDS'!Q$31=0,0,'Lynx WOODEN HOLDS'!Q$31)+IF('Lynx WOODEN HOLDS'!Q$33=0,0,'Lynx WOODEN HOLDS'!Q$33)=0,"",IF('Lynx WOODEN HOLDS'!Q22=0,0,'Lynx WOODEN HOLDS'!Q22)+IF('Lynx WOODEN HOLDS'!Q$31=0,0,'Lynx WOODEN HOLDS'!Q$31)+IF('Lynx WOODEN HOLDS'!Q$33=0,0,'Lynx WOODEN HOLDS'!Q$33))</f>
        <v/>
      </c>
      <c r="G17" s="108" t="str">
        <f>IF(IF('Lynx WOODEN HOLDS'!R22=0,0,'Lynx WOODEN HOLDS'!R22)+IF('Lynx WOODEN HOLDS'!R$31=0,0,'Lynx WOODEN HOLDS'!R$31)+IF('Lynx WOODEN HOLDS'!R$33=0,0,'Lynx WOODEN HOLDS'!R$33)=0,"",IF('Lynx WOODEN HOLDS'!R22=0,0,'Lynx WOODEN HOLDS'!R22)+IF('Lynx WOODEN HOLDS'!R$31=0,0,'Lynx WOODEN HOLDS'!R$31)+IF('Lynx WOODEN HOLDS'!R$33=0,0,'Lynx WOODEN HOLDS'!R$33))</f>
        <v/>
      </c>
      <c r="H17" s="108" t="str">
        <f>IF(IF('Lynx WOODEN HOLDS'!S22=0,0,'Lynx WOODEN HOLDS'!S22)+IF('Lynx WOODEN HOLDS'!S$31=0,0,'Lynx WOODEN HOLDS'!S$31)+IF('Lynx WOODEN HOLDS'!S$33=0,0,'Lynx WOODEN HOLDS'!S$33)=0,"",IF('Lynx WOODEN HOLDS'!S22=0,0,'Lynx WOODEN HOLDS'!S22)+IF('Lynx WOODEN HOLDS'!S$31=0,0,'Lynx WOODEN HOLDS'!S$31)+IF('Lynx WOODEN HOLDS'!S$33=0,0,'Lynx WOODEN HOLDS'!S$33))</f>
        <v/>
      </c>
      <c r="I17" s="108" t="str">
        <f>IF(IF('Lynx WOODEN HOLDS'!T22=0,0,'Lynx WOODEN HOLDS'!T22)+IF('Lynx WOODEN HOLDS'!T$31=0,0,'Lynx WOODEN HOLDS'!T$31)+IF('Lynx WOODEN HOLDS'!T$33=0,0,'Lynx WOODEN HOLDS'!T$33)=0,"",IF('Lynx WOODEN HOLDS'!T22=0,0,'Lynx WOODEN HOLDS'!T22)+IF('Lynx WOODEN HOLDS'!T$31=0,0,'Lynx WOODEN HOLDS'!T$31)+IF('Lynx WOODEN HOLDS'!T$33=0,0,'Lynx WOODEN HOLDS'!T$33))</f>
        <v/>
      </c>
      <c r="J17" s="108" t="str">
        <f>IF(IF('Lynx WOODEN HOLDS'!U22=0,0,'Lynx WOODEN HOLDS'!U22)+IF('Lynx WOODEN HOLDS'!U$31=0,0,'Lynx WOODEN HOLDS'!U$31)+IF('Lynx WOODEN HOLDS'!U$33=0,0,'Lynx WOODEN HOLDS'!U$33)=0,"",IF('Lynx WOODEN HOLDS'!U22=0,0,'Lynx WOODEN HOLDS'!U22)+IF('Lynx WOODEN HOLDS'!U$31=0,0,'Lynx WOODEN HOLDS'!U$31)+IF('Lynx WOODEN HOLDS'!U$33=0,0,'Lynx WOODEN HOLDS'!U$33))</f>
        <v/>
      </c>
      <c r="K17" s="108" t="str">
        <f>IF(IF('Lynx WOODEN HOLDS'!V22=0,0,'Lynx WOODEN HOLDS'!V22)+IF('Lynx WOODEN HOLDS'!V$31=0,0,'Lynx WOODEN HOLDS'!V$31)+IF('Lynx WOODEN HOLDS'!V$33=0,0,'Lynx WOODEN HOLDS'!V$33)=0,"",IF('Lynx WOODEN HOLDS'!V22=0,0,'Lynx WOODEN HOLDS'!V22)+IF('Lynx WOODEN HOLDS'!V$31=0,0,'Lynx WOODEN HOLDS'!V$31)+IF('Lynx WOODEN HOLDS'!V$33=0,0,'Lynx WOODEN HOLDS'!V$33))</f>
        <v/>
      </c>
      <c r="L17" s="108" t="str">
        <f>IF(IF('Lynx WOODEN HOLDS'!W22=0,0,'Lynx WOODEN HOLDS'!W22)+IF('Lynx WOODEN HOLDS'!W$31=0,0,'Lynx WOODEN HOLDS'!W$31)+IF('Lynx WOODEN HOLDS'!W$33=0,0,'Lynx WOODEN HOLDS'!W$33)=0,"",IF('Lynx WOODEN HOLDS'!W22=0,0,'Lynx WOODEN HOLDS'!W22)+IF('Lynx WOODEN HOLDS'!W$31=0,0,'Lynx WOODEN HOLDS'!W$31)+IF('Lynx WOODEN HOLDS'!W$33=0,0,'Lynx WOODEN HOLDS'!W$33))</f>
        <v/>
      </c>
      <c r="M17" s="108" t="str">
        <f>IF(IF('Lynx WOODEN HOLDS'!X22=0,0,'Lynx WOODEN HOLDS'!X22)+IF('Lynx WOODEN HOLDS'!X$31=0,0,'Lynx WOODEN HOLDS'!X$31)+IF('Lynx WOODEN HOLDS'!X$33=0,0,'Lynx WOODEN HOLDS'!X$33)=0,"",IF('Lynx WOODEN HOLDS'!X22=0,0,'Lynx WOODEN HOLDS'!X22)+IF('Lynx WOODEN HOLDS'!X$31=0,0,'Lynx WOODEN HOLDS'!X$31)+IF('Lynx WOODEN HOLDS'!X$33=0,0,'Lynx WOODEN HOLDS'!X$33))</f>
        <v/>
      </c>
      <c r="N17" s="108" t="str">
        <f>IF(IF('Lynx WOODEN HOLDS'!Y22=0,0,'Lynx WOODEN HOLDS'!Y22)+IF('Lynx WOODEN HOLDS'!Y$31=0,0,'Lynx WOODEN HOLDS'!Y$31)+IF('Lynx WOODEN HOLDS'!Y$33=0,0,'Lynx WOODEN HOLDS'!Y$33)=0,"",IF('Lynx WOODEN HOLDS'!Y22=0,0,'Lynx WOODEN HOLDS'!Y22)+IF('Lynx WOODEN HOLDS'!Y$31=0,0,'Lynx WOODEN HOLDS'!Y$31)+IF('Lynx WOODEN HOLDS'!Y$33=0,0,'Lynx WOODEN HOLDS'!Y$33))</f>
        <v/>
      </c>
      <c r="O17" s="108" t="str">
        <f>IF(IF('Lynx WOODEN HOLDS'!Z22=0,0,'Lynx WOODEN HOLDS'!Z22)+IF('Lynx WOODEN HOLDS'!Z$31=0,0,'Lynx WOODEN HOLDS'!Z$31)+IF('Lynx WOODEN HOLDS'!Z$33=0,0,'Lynx WOODEN HOLDS'!Z$33)=0,"",IF('Lynx WOODEN HOLDS'!Z22=0,0,'Lynx WOODEN HOLDS'!Z22)+IF('Lynx WOODEN HOLDS'!Z$31=0,0,'Lynx WOODEN HOLDS'!Z$31)+IF('Lynx WOODEN HOLDS'!Z$33=0,0,'Lynx WOODEN HOLDS'!Z$33))</f>
        <v/>
      </c>
      <c r="P17" s="36">
        <f>Q17*'Lynx WOODEN HOLDS'!I22</f>
        <v>0</v>
      </c>
      <c r="Q17" s="100">
        <f t="shared" si="0"/>
        <v>0</v>
      </c>
      <c r="R17" s="829">
        <f>Q17*'Lynx WOODEN HOLDS'!AX22</f>
        <v>0</v>
      </c>
    </row>
    <row r="18" spans="1:18" ht="23.25" customHeight="1">
      <c r="A18" s="734" t="str">
        <f>'Lynx WOODEN HOLDS'!D23</f>
        <v>L13-WH-N-DT</v>
      </c>
      <c r="B18" s="108" t="str">
        <f>IF(IF('Lynx WOODEN HOLDS'!M23=0,0,'Lynx WOODEN HOLDS'!M23)+IF('Lynx WOODEN HOLDS'!M$32=0,0,'Lynx WOODEN HOLDS'!M$32)+IF('Lynx WOODEN HOLDS'!M$33=0,0,'Lynx WOODEN HOLDS'!M$33)=0,"",IF('Lynx WOODEN HOLDS'!M23=0,0,'Lynx WOODEN HOLDS'!M23)+IF('Lynx WOODEN HOLDS'!M$32=0,0,'Lynx WOODEN HOLDS'!M$32)+IF('Lynx WOODEN HOLDS'!M$33=0,0,'Lynx WOODEN HOLDS'!M$33))</f>
        <v/>
      </c>
      <c r="C18" s="108" t="str">
        <f>IF(IF('Lynx WOODEN HOLDS'!N23=0,0,'Lynx WOODEN HOLDS'!N23)+IF('Lynx WOODEN HOLDS'!N$32=0,0,'Lynx WOODEN HOLDS'!N$32)+IF('Lynx WOODEN HOLDS'!N$33=0,0,'Lynx WOODEN HOLDS'!N$33)=0,"",IF('Lynx WOODEN HOLDS'!N23=0,0,'Lynx WOODEN HOLDS'!N23)+IF('Lynx WOODEN HOLDS'!N$32=0,0,'Lynx WOODEN HOLDS'!N$32)+IF('Lynx WOODEN HOLDS'!N$33=0,0,'Lynx WOODEN HOLDS'!N$33))</f>
        <v/>
      </c>
      <c r="D18" s="108" t="str">
        <f>IF(IF('Lynx WOODEN HOLDS'!O23=0,0,'Lynx WOODEN HOLDS'!O23)+IF('Lynx WOODEN HOLDS'!O$32=0,0,'Lynx WOODEN HOLDS'!O$32)+IF('Lynx WOODEN HOLDS'!O$33=0,0,'Lynx WOODEN HOLDS'!O$33)=0,"",IF('Lynx WOODEN HOLDS'!O23=0,0,'Lynx WOODEN HOLDS'!O23)+IF('Lynx WOODEN HOLDS'!O$32=0,0,'Lynx WOODEN HOLDS'!O$32)+IF('Lynx WOODEN HOLDS'!O$33=0,0,'Lynx WOODEN HOLDS'!O$33))</f>
        <v/>
      </c>
      <c r="E18" s="108" t="str">
        <f>IF(IF('Lynx WOODEN HOLDS'!P23=0,0,'Lynx WOODEN HOLDS'!P23)+IF('Lynx WOODEN HOLDS'!P$32=0,0,'Lynx WOODEN HOLDS'!P$32)+IF('Lynx WOODEN HOLDS'!P$33=0,0,'Lynx WOODEN HOLDS'!P$33)=0,"",IF('Lynx WOODEN HOLDS'!P23=0,0,'Lynx WOODEN HOLDS'!P23)+IF('Lynx WOODEN HOLDS'!P$32=0,0,'Lynx WOODEN HOLDS'!P$32)+IF('Lynx WOODEN HOLDS'!P$33=0,0,'Lynx WOODEN HOLDS'!P$33))</f>
        <v/>
      </c>
      <c r="F18" s="108" t="str">
        <f>IF(IF('Lynx WOODEN HOLDS'!Q23=0,0,'Lynx WOODEN HOLDS'!Q23)+IF('Lynx WOODEN HOLDS'!Q$32=0,0,'Lynx WOODEN HOLDS'!Q$32)+IF('Lynx WOODEN HOLDS'!Q$33=0,0,'Lynx WOODEN HOLDS'!Q$33)=0,"",IF('Lynx WOODEN HOLDS'!Q23=0,0,'Lynx WOODEN HOLDS'!Q23)+IF('Lynx WOODEN HOLDS'!Q$32=0,0,'Lynx WOODEN HOLDS'!Q$32)+IF('Lynx WOODEN HOLDS'!Q$33=0,0,'Lynx WOODEN HOLDS'!Q$33))</f>
        <v/>
      </c>
      <c r="G18" s="108" t="str">
        <f>IF(IF('Lynx WOODEN HOLDS'!R23=0,0,'Lynx WOODEN HOLDS'!R23)+IF('Lynx WOODEN HOLDS'!R$32=0,0,'Lynx WOODEN HOLDS'!R$32)+IF('Lynx WOODEN HOLDS'!R$33=0,0,'Lynx WOODEN HOLDS'!R$33)=0,"",IF('Lynx WOODEN HOLDS'!R23=0,0,'Lynx WOODEN HOLDS'!R23)+IF('Lynx WOODEN HOLDS'!R$32=0,0,'Lynx WOODEN HOLDS'!R$32)+IF('Lynx WOODEN HOLDS'!R$33=0,0,'Lynx WOODEN HOLDS'!R$33))</f>
        <v/>
      </c>
      <c r="H18" s="108" t="str">
        <f>IF(IF('Lynx WOODEN HOLDS'!S23=0,0,'Lynx WOODEN HOLDS'!S23)+IF('Lynx WOODEN HOLDS'!S$32=0,0,'Lynx WOODEN HOLDS'!S$32)+IF('Lynx WOODEN HOLDS'!S$33=0,0,'Lynx WOODEN HOLDS'!S$33)=0,"",IF('Lynx WOODEN HOLDS'!S23=0,0,'Lynx WOODEN HOLDS'!S23)+IF('Lynx WOODEN HOLDS'!S$32=0,0,'Lynx WOODEN HOLDS'!S$32)+IF('Lynx WOODEN HOLDS'!S$33=0,0,'Lynx WOODEN HOLDS'!S$33))</f>
        <v/>
      </c>
      <c r="I18" s="108" t="str">
        <f>IF(IF('Lynx WOODEN HOLDS'!T23=0,0,'Lynx WOODEN HOLDS'!T23)+IF('Lynx WOODEN HOLDS'!T$32=0,0,'Lynx WOODEN HOLDS'!T$32)+IF('Lynx WOODEN HOLDS'!T$33=0,0,'Lynx WOODEN HOLDS'!T$33)=0,"",IF('Lynx WOODEN HOLDS'!T23=0,0,'Lynx WOODEN HOLDS'!T23)+IF('Lynx WOODEN HOLDS'!T$32=0,0,'Lynx WOODEN HOLDS'!T$32)+IF('Lynx WOODEN HOLDS'!T$33=0,0,'Lynx WOODEN HOLDS'!T$33))</f>
        <v/>
      </c>
      <c r="J18" s="108" t="str">
        <f>IF(IF('Lynx WOODEN HOLDS'!U23=0,0,'Lynx WOODEN HOLDS'!U23)+IF('Lynx WOODEN HOLDS'!U$32=0,0,'Lynx WOODEN HOLDS'!U$32)+IF('Lynx WOODEN HOLDS'!U$33=0,0,'Lynx WOODEN HOLDS'!U$33)=0,"",IF('Lynx WOODEN HOLDS'!U23=0,0,'Lynx WOODEN HOLDS'!U23)+IF('Lynx WOODEN HOLDS'!U$32=0,0,'Lynx WOODEN HOLDS'!U$32)+IF('Lynx WOODEN HOLDS'!U$33=0,0,'Lynx WOODEN HOLDS'!U$33))</f>
        <v/>
      </c>
      <c r="K18" s="108" t="str">
        <f>IF(IF('Lynx WOODEN HOLDS'!V23=0,0,'Lynx WOODEN HOLDS'!V23)+IF('Lynx WOODEN HOLDS'!V$32=0,0,'Lynx WOODEN HOLDS'!V$32)+IF('Lynx WOODEN HOLDS'!V$33=0,0,'Lynx WOODEN HOLDS'!V$33)=0,"",IF('Lynx WOODEN HOLDS'!V23=0,0,'Lynx WOODEN HOLDS'!V23)+IF('Lynx WOODEN HOLDS'!V$32=0,0,'Lynx WOODEN HOLDS'!V$32)+IF('Lynx WOODEN HOLDS'!V$33=0,0,'Lynx WOODEN HOLDS'!V$33))</f>
        <v/>
      </c>
      <c r="L18" s="108" t="str">
        <f>IF(IF('Lynx WOODEN HOLDS'!W23=0,0,'Lynx WOODEN HOLDS'!W23)+IF('Lynx WOODEN HOLDS'!W$32=0,0,'Lynx WOODEN HOLDS'!W$32)+IF('Lynx WOODEN HOLDS'!W$33=0,0,'Lynx WOODEN HOLDS'!W$33)=0,"",IF('Lynx WOODEN HOLDS'!W23=0,0,'Lynx WOODEN HOLDS'!W23)+IF('Lynx WOODEN HOLDS'!W$32=0,0,'Lynx WOODEN HOLDS'!W$32)+IF('Lynx WOODEN HOLDS'!W$33=0,0,'Lynx WOODEN HOLDS'!W$33))</f>
        <v/>
      </c>
      <c r="M18" s="108" t="str">
        <f>IF(IF('Lynx WOODEN HOLDS'!X23=0,0,'Lynx WOODEN HOLDS'!X23)+IF('Lynx WOODEN HOLDS'!X$32=0,0,'Lynx WOODEN HOLDS'!X$32)+IF('Lynx WOODEN HOLDS'!X$33=0,0,'Lynx WOODEN HOLDS'!X$33)=0,"",IF('Lynx WOODEN HOLDS'!X23=0,0,'Lynx WOODEN HOLDS'!X23)+IF('Lynx WOODEN HOLDS'!X$32=0,0,'Lynx WOODEN HOLDS'!X$32)+IF('Lynx WOODEN HOLDS'!X$33=0,0,'Lynx WOODEN HOLDS'!X$33))</f>
        <v/>
      </c>
      <c r="N18" s="108" t="str">
        <f>IF(IF('Lynx WOODEN HOLDS'!Y23=0,0,'Lynx WOODEN HOLDS'!Y23)+IF('Lynx WOODEN HOLDS'!Y$32=0,0,'Lynx WOODEN HOLDS'!Y$32)+IF('Lynx WOODEN HOLDS'!Y$33=0,0,'Lynx WOODEN HOLDS'!Y$33)=0,"",IF('Lynx WOODEN HOLDS'!Y23=0,0,'Lynx WOODEN HOLDS'!Y23)+IF('Lynx WOODEN HOLDS'!Y$32=0,0,'Lynx WOODEN HOLDS'!Y$32)+IF('Lynx WOODEN HOLDS'!Y$33=0,0,'Lynx WOODEN HOLDS'!Y$33))</f>
        <v/>
      </c>
      <c r="O18" s="108" t="str">
        <f>IF(IF('Lynx WOODEN HOLDS'!Z23=0,0,'Lynx WOODEN HOLDS'!Z23)+IF('Lynx WOODEN HOLDS'!Z$32=0,0,'Lynx WOODEN HOLDS'!Z$32)+IF('Lynx WOODEN HOLDS'!Z$33=0,0,'Lynx WOODEN HOLDS'!Z$33)=0,"",IF('Lynx WOODEN HOLDS'!Z23=0,0,'Lynx WOODEN HOLDS'!Z23)+IF('Lynx WOODEN HOLDS'!Z$32=0,0,'Lynx WOODEN HOLDS'!Z$32)+IF('Lynx WOODEN HOLDS'!Z$33=0,0,'Lynx WOODEN HOLDS'!Z$33))</f>
        <v/>
      </c>
      <c r="P18" s="36">
        <f>Q18*'Lynx WOODEN HOLDS'!I23</f>
        <v>0</v>
      </c>
      <c r="Q18" s="100">
        <f t="shared" si="0"/>
        <v>0</v>
      </c>
      <c r="R18" s="829">
        <f>Q18*'Lynx WOODEN HOLDS'!AX23</f>
        <v>0</v>
      </c>
    </row>
    <row r="19" spans="1:18" ht="23.25" customHeight="1">
      <c r="A19" s="734" t="str">
        <f>'Lynx WOODEN HOLDS'!D24</f>
        <v>L14-WH-N-DT</v>
      </c>
      <c r="B19" s="108" t="str">
        <f>IF(IF('Lynx WOODEN HOLDS'!M24=0,0,'Lynx WOODEN HOLDS'!M24)+IF('Lynx WOODEN HOLDS'!M$32=0,0,'Lynx WOODEN HOLDS'!M$32)+IF('Lynx WOODEN HOLDS'!M$33=0,0,'Lynx WOODEN HOLDS'!M$33)=0,"",IF('Lynx WOODEN HOLDS'!M24=0,0,'Lynx WOODEN HOLDS'!M24)+IF('Lynx WOODEN HOLDS'!M$32=0,0,'Lynx WOODEN HOLDS'!M$32)+IF('Lynx WOODEN HOLDS'!M$33=0,0,'Lynx WOODEN HOLDS'!M$33))</f>
        <v/>
      </c>
      <c r="C19" s="108" t="str">
        <f>IF(IF('Lynx WOODEN HOLDS'!N24=0,0,'Lynx WOODEN HOLDS'!N24)+IF('Lynx WOODEN HOLDS'!N$32=0,0,'Lynx WOODEN HOLDS'!N$32)+IF('Lynx WOODEN HOLDS'!N$33=0,0,'Lynx WOODEN HOLDS'!N$33)=0,"",IF('Lynx WOODEN HOLDS'!N24=0,0,'Lynx WOODEN HOLDS'!N24)+IF('Lynx WOODEN HOLDS'!N$32=0,0,'Lynx WOODEN HOLDS'!N$32)+IF('Lynx WOODEN HOLDS'!N$33=0,0,'Lynx WOODEN HOLDS'!N$33))</f>
        <v/>
      </c>
      <c r="D19" s="108" t="str">
        <f>IF(IF('Lynx WOODEN HOLDS'!O24=0,0,'Lynx WOODEN HOLDS'!O24)+IF('Lynx WOODEN HOLDS'!O$32=0,0,'Lynx WOODEN HOLDS'!O$32)+IF('Lynx WOODEN HOLDS'!O$33=0,0,'Lynx WOODEN HOLDS'!O$33)=0,"",IF('Lynx WOODEN HOLDS'!O24=0,0,'Lynx WOODEN HOLDS'!O24)+IF('Lynx WOODEN HOLDS'!O$32=0,0,'Lynx WOODEN HOLDS'!O$32)+IF('Lynx WOODEN HOLDS'!O$33=0,0,'Lynx WOODEN HOLDS'!O$33))</f>
        <v/>
      </c>
      <c r="E19" s="108" t="str">
        <f>IF(IF('Lynx WOODEN HOLDS'!P24=0,0,'Lynx WOODEN HOLDS'!P24)+IF('Lynx WOODEN HOLDS'!P$32=0,0,'Lynx WOODEN HOLDS'!P$32)+IF('Lynx WOODEN HOLDS'!P$33=0,0,'Lynx WOODEN HOLDS'!P$33)=0,"",IF('Lynx WOODEN HOLDS'!P24=0,0,'Lynx WOODEN HOLDS'!P24)+IF('Lynx WOODEN HOLDS'!P$32=0,0,'Lynx WOODEN HOLDS'!P$32)+IF('Lynx WOODEN HOLDS'!P$33=0,0,'Lynx WOODEN HOLDS'!P$33))</f>
        <v/>
      </c>
      <c r="F19" s="108" t="str">
        <f>IF(IF('Lynx WOODEN HOLDS'!Q24=0,0,'Lynx WOODEN HOLDS'!Q24)+IF('Lynx WOODEN HOLDS'!Q$32=0,0,'Lynx WOODEN HOLDS'!Q$32)+IF('Lynx WOODEN HOLDS'!Q$33=0,0,'Lynx WOODEN HOLDS'!Q$33)=0,"",IF('Lynx WOODEN HOLDS'!Q24=0,0,'Lynx WOODEN HOLDS'!Q24)+IF('Lynx WOODEN HOLDS'!Q$32=0,0,'Lynx WOODEN HOLDS'!Q$32)+IF('Lynx WOODEN HOLDS'!Q$33=0,0,'Lynx WOODEN HOLDS'!Q$33))</f>
        <v/>
      </c>
      <c r="G19" s="108" t="str">
        <f>IF(IF('Lynx WOODEN HOLDS'!R24=0,0,'Lynx WOODEN HOLDS'!R24)+IF('Lynx WOODEN HOLDS'!R$32=0,0,'Lynx WOODEN HOLDS'!R$32)+IF('Lynx WOODEN HOLDS'!R$33=0,0,'Lynx WOODEN HOLDS'!R$33)=0,"",IF('Lynx WOODEN HOLDS'!R24=0,0,'Lynx WOODEN HOLDS'!R24)+IF('Lynx WOODEN HOLDS'!R$32=0,0,'Lynx WOODEN HOLDS'!R$32)+IF('Lynx WOODEN HOLDS'!R$33=0,0,'Lynx WOODEN HOLDS'!R$33))</f>
        <v/>
      </c>
      <c r="H19" s="108" t="str">
        <f>IF(IF('Lynx WOODEN HOLDS'!S24=0,0,'Lynx WOODEN HOLDS'!S24)+IF('Lynx WOODEN HOLDS'!S$32=0,0,'Lynx WOODEN HOLDS'!S$32)+IF('Lynx WOODEN HOLDS'!S$33=0,0,'Lynx WOODEN HOLDS'!S$33)=0,"",IF('Lynx WOODEN HOLDS'!S24=0,0,'Lynx WOODEN HOLDS'!S24)+IF('Lynx WOODEN HOLDS'!S$32=0,0,'Lynx WOODEN HOLDS'!S$32)+IF('Lynx WOODEN HOLDS'!S$33=0,0,'Lynx WOODEN HOLDS'!S$33))</f>
        <v/>
      </c>
      <c r="I19" s="108" t="str">
        <f>IF(IF('Lynx WOODEN HOLDS'!T24=0,0,'Lynx WOODEN HOLDS'!T24)+IF('Lynx WOODEN HOLDS'!T$32=0,0,'Lynx WOODEN HOLDS'!T$32)+IF('Lynx WOODEN HOLDS'!T$33=0,0,'Lynx WOODEN HOLDS'!T$33)=0,"",IF('Lynx WOODEN HOLDS'!T24=0,0,'Lynx WOODEN HOLDS'!T24)+IF('Lynx WOODEN HOLDS'!T$32=0,0,'Lynx WOODEN HOLDS'!T$32)+IF('Lynx WOODEN HOLDS'!T$33=0,0,'Lynx WOODEN HOLDS'!T$33))</f>
        <v/>
      </c>
      <c r="J19" s="108" t="str">
        <f>IF(IF('Lynx WOODEN HOLDS'!U24=0,0,'Lynx WOODEN HOLDS'!U24)+IF('Lynx WOODEN HOLDS'!U$32=0,0,'Lynx WOODEN HOLDS'!U$32)+IF('Lynx WOODEN HOLDS'!U$33=0,0,'Lynx WOODEN HOLDS'!U$33)=0,"",IF('Lynx WOODEN HOLDS'!U24=0,0,'Lynx WOODEN HOLDS'!U24)+IF('Lynx WOODEN HOLDS'!U$32=0,0,'Lynx WOODEN HOLDS'!U$32)+IF('Lynx WOODEN HOLDS'!U$33=0,0,'Lynx WOODEN HOLDS'!U$33))</f>
        <v/>
      </c>
      <c r="K19" s="108" t="str">
        <f>IF(IF('Lynx WOODEN HOLDS'!V24=0,0,'Lynx WOODEN HOLDS'!V24)+IF('Lynx WOODEN HOLDS'!V$32=0,0,'Lynx WOODEN HOLDS'!V$32)+IF('Lynx WOODEN HOLDS'!V$33=0,0,'Lynx WOODEN HOLDS'!V$33)=0,"",IF('Lynx WOODEN HOLDS'!V24=0,0,'Lynx WOODEN HOLDS'!V24)+IF('Lynx WOODEN HOLDS'!V$32=0,0,'Lynx WOODEN HOLDS'!V$32)+IF('Lynx WOODEN HOLDS'!V$33=0,0,'Lynx WOODEN HOLDS'!V$33))</f>
        <v/>
      </c>
      <c r="L19" s="108" t="str">
        <f>IF(IF('Lynx WOODEN HOLDS'!W24=0,0,'Lynx WOODEN HOLDS'!W24)+IF('Lynx WOODEN HOLDS'!W$32=0,0,'Lynx WOODEN HOLDS'!W$32)+IF('Lynx WOODEN HOLDS'!W$33=0,0,'Lynx WOODEN HOLDS'!W$33)=0,"",IF('Lynx WOODEN HOLDS'!W24=0,0,'Lynx WOODEN HOLDS'!W24)+IF('Lynx WOODEN HOLDS'!W$32=0,0,'Lynx WOODEN HOLDS'!W$32)+IF('Lynx WOODEN HOLDS'!W$33=0,0,'Lynx WOODEN HOLDS'!W$33))</f>
        <v/>
      </c>
      <c r="M19" s="108" t="str">
        <f>IF(IF('Lynx WOODEN HOLDS'!X24=0,0,'Lynx WOODEN HOLDS'!X24)+IF('Lynx WOODEN HOLDS'!X$32=0,0,'Lynx WOODEN HOLDS'!X$32)+IF('Lynx WOODEN HOLDS'!X$33=0,0,'Lynx WOODEN HOLDS'!X$33)=0,"",IF('Lynx WOODEN HOLDS'!X24=0,0,'Lynx WOODEN HOLDS'!X24)+IF('Lynx WOODEN HOLDS'!X$32=0,0,'Lynx WOODEN HOLDS'!X$32)+IF('Lynx WOODEN HOLDS'!X$33=0,0,'Lynx WOODEN HOLDS'!X$33))</f>
        <v/>
      </c>
      <c r="N19" s="108" t="str">
        <f>IF(IF('Lynx WOODEN HOLDS'!Y24=0,0,'Lynx WOODEN HOLDS'!Y24)+IF('Lynx WOODEN HOLDS'!Y$32=0,0,'Lynx WOODEN HOLDS'!Y$32)+IF('Lynx WOODEN HOLDS'!Y$33=0,0,'Lynx WOODEN HOLDS'!Y$33)=0,"",IF('Lynx WOODEN HOLDS'!Y24=0,0,'Lynx WOODEN HOLDS'!Y24)+IF('Lynx WOODEN HOLDS'!Y$32=0,0,'Lynx WOODEN HOLDS'!Y$32)+IF('Lynx WOODEN HOLDS'!Y$33=0,0,'Lynx WOODEN HOLDS'!Y$33))</f>
        <v/>
      </c>
      <c r="O19" s="108" t="str">
        <f>IF(IF('Lynx WOODEN HOLDS'!Z24=0,0,'Lynx WOODEN HOLDS'!Z24)+IF('Lynx WOODEN HOLDS'!Z$32=0,0,'Lynx WOODEN HOLDS'!Z$32)+IF('Lynx WOODEN HOLDS'!Z$33=0,0,'Lynx WOODEN HOLDS'!Z$33)=0,"",IF('Lynx WOODEN HOLDS'!Z24=0,0,'Lynx WOODEN HOLDS'!Z24)+IF('Lynx WOODEN HOLDS'!Z$32=0,0,'Lynx WOODEN HOLDS'!Z$32)+IF('Lynx WOODEN HOLDS'!Z$33=0,0,'Lynx WOODEN HOLDS'!Z$33))</f>
        <v/>
      </c>
      <c r="P19" s="36">
        <f>Q19*'Lynx WOODEN HOLDS'!I24</f>
        <v>0</v>
      </c>
      <c r="Q19" s="100">
        <f t="shared" si="0"/>
        <v>0</v>
      </c>
      <c r="R19" s="829">
        <f>Q19*'Lynx WOODEN HOLDS'!AX24</f>
        <v>0</v>
      </c>
    </row>
    <row r="20" spans="1:18" ht="23.25" customHeight="1">
      <c r="A20" s="38" t="str">
        <f>'Lynx WOODEN HOLDS'!D25</f>
        <v>L15-WH-N-DT</v>
      </c>
      <c r="B20" s="108" t="str">
        <f>IF(IF('Lynx WOODEN HOLDS'!M25=0,0,'Lynx WOODEN HOLDS'!M25)+IF('Lynx WOODEN HOLDS'!M$31=0,0,'Lynx WOODEN HOLDS'!M$31)+IF('Lynx WOODEN HOLDS'!M$33=0,0,'Lynx WOODEN HOLDS'!M$33)=0,"",IF('Lynx WOODEN HOLDS'!M25=0,0,'Lynx WOODEN HOLDS'!M25)+IF('Lynx WOODEN HOLDS'!M$31=0,0,'Lynx WOODEN HOLDS'!M$31)+IF('Lynx WOODEN HOLDS'!M$33=0,0,'Lynx WOODEN HOLDS'!M$33))</f>
        <v/>
      </c>
      <c r="C20" s="108" t="str">
        <f>IF(IF('Lynx WOODEN HOLDS'!N25=0,0,'Lynx WOODEN HOLDS'!N25)+IF('Lynx WOODEN HOLDS'!N$31=0,0,'Lynx WOODEN HOLDS'!N$31)+IF('Lynx WOODEN HOLDS'!N$33=0,0,'Lynx WOODEN HOLDS'!N$33)=0,"",IF('Lynx WOODEN HOLDS'!N25=0,0,'Lynx WOODEN HOLDS'!N25)+IF('Lynx WOODEN HOLDS'!N$31=0,0,'Lynx WOODEN HOLDS'!N$31)+IF('Lynx WOODEN HOLDS'!N$33=0,0,'Lynx WOODEN HOLDS'!N$33))</f>
        <v/>
      </c>
      <c r="D20" s="108" t="str">
        <f>IF(IF('Lynx WOODEN HOLDS'!O25=0,0,'Lynx WOODEN HOLDS'!O25)+IF('Lynx WOODEN HOLDS'!O$31=0,0,'Lynx WOODEN HOLDS'!O$31)+IF('Lynx WOODEN HOLDS'!O$33=0,0,'Lynx WOODEN HOLDS'!O$33)=0,"",IF('Lynx WOODEN HOLDS'!O25=0,0,'Lynx WOODEN HOLDS'!O25)+IF('Lynx WOODEN HOLDS'!O$31=0,0,'Lynx WOODEN HOLDS'!O$31)+IF('Lynx WOODEN HOLDS'!O$33=0,0,'Lynx WOODEN HOLDS'!O$33))</f>
        <v/>
      </c>
      <c r="E20" s="108" t="str">
        <f>IF(IF('Lynx WOODEN HOLDS'!P25=0,0,'Lynx WOODEN HOLDS'!P25)+IF('Lynx WOODEN HOLDS'!P$31=0,0,'Lynx WOODEN HOLDS'!P$31)+IF('Lynx WOODEN HOLDS'!P$33=0,0,'Lynx WOODEN HOLDS'!P$33)=0,"",IF('Lynx WOODEN HOLDS'!P25=0,0,'Lynx WOODEN HOLDS'!P25)+IF('Lynx WOODEN HOLDS'!P$31=0,0,'Lynx WOODEN HOLDS'!P$31)+IF('Lynx WOODEN HOLDS'!P$33=0,0,'Lynx WOODEN HOLDS'!P$33))</f>
        <v/>
      </c>
      <c r="F20" s="108" t="str">
        <f>IF(IF('Lynx WOODEN HOLDS'!Q25=0,0,'Lynx WOODEN HOLDS'!Q25)+IF('Lynx WOODEN HOLDS'!Q$31=0,0,'Lynx WOODEN HOLDS'!Q$31)+IF('Lynx WOODEN HOLDS'!Q$33=0,0,'Lynx WOODEN HOLDS'!Q$33)=0,"",IF('Lynx WOODEN HOLDS'!Q25=0,0,'Lynx WOODEN HOLDS'!Q25)+IF('Lynx WOODEN HOLDS'!Q$31=0,0,'Lynx WOODEN HOLDS'!Q$31)+IF('Lynx WOODEN HOLDS'!Q$33=0,0,'Lynx WOODEN HOLDS'!Q$33))</f>
        <v/>
      </c>
      <c r="G20" s="108" t="str">
        <f>IF(IF('Lynx WOODEN HOLDS'!R25=0,0,'Lynx WOODEN HOLDS'!R25)+IF('Lynx WOODEN HOLDS'!R$31=0,0,'Lynx WOODEN HOLDS'!R$31)+IF('Lynx WOODEN HOLDS'!R$33=0,0,'Lynx WOODEN HOLDS'!R$33)=0,"",IF('Lynx WOODEN HOLDS'!R25=0,0,'Lynx WOODEN HOLDS'!R25)+IF('Lynx WOODEN HOLDS'!R$31=0,0,'Lynx WOODEN HOLDS'!R$31)+IF('Lynx WOODEN HOLDS'!R$33=0,0,'Lynx WOODEN HOLDS'!R$33))</f>
        <v/>
      </c>
      <c r="H20" s="108" t="str">
        <f>IF(IF('Lynx WOODEN HOLDS'!S25=0,0,'Lynx WOODEN HOLDS'!S25)+IF('Lynx WOODEN HOLDS'!S$31=0,0,'Lynx WOODEN HOLDS'!S$31)+IF('Lynx WOODEN HOLDS'!S$33=0,0,'Lynx WOODEN HOLDS'!S$33)=0,"",IF('Lynx WOODEN HOLDS'!S25=0,0,'Lynx WOODEN HOLDS'!S25)+IF('Lynx WOODEN HOLDS'!S$31=0,0,'Lynx WOODEN HOLDS'!S$31)+IF('Lynx WOODEN HOLDS'!S$33=0,0,'Lynx WOODEN HOLDS'!S$33))</f>
        <v/>
      </c>
      <c r="I20" s="108" t="str">
        <f>IF(IF('Lynx WOODEN HOLDS'!T25=0,0,'Lynx WOODEN HOLDS'!T25)+IF('Lynx WOODEN HOLDS'!T$31=0,0,'Lynx WOODEN HOLDS'!T$31)+IF('Lynx WOODEN HOLDS'!T$33=0,0,'Lynx WOODEN HOLDS'!T$33)=0,"",IF('Lynx WOODEN HOLDS'!T25=0,0,'Lynx WOODEN HOLDS'!T25)+IF('Lynx WOODEN HOLDS'!T$31=0,0,'Lynx WOODEN HOLDS'!T$31)+IF('Lynx WOODEN HOLDS'!T$33=0,0,'Lynx WOODEN HOLDS'!T$33))</f>
        <v/>
      </c>
      <c r="J20" s="108" t="str">
        <f>IF(IF('Lynx WOODEN HOLDS'!U25=0,0,'Lynx WOODEN HOLDS'!U25)+IF('Lynx WOODEN HOLDS'!U$31=0,0,'Lynx WOODEN HOLDS'!U$31)+IF('Lynx WOODEN HOLDS'!U$33=0,0,'Lynx WOODEN HOLDS'!U$33)=0,"",IF('Lynx WOODEN HOLDS'!U25=0,0,'Lynx WOODEN HOLDS'!U25)+IF('Lynx WOODEN HOLDS'!U$31=0,0,'Lynx WOODEN HOLDS'!U$31)+IF('Lynx WOODEN HOLDS'!U$33=0,0,'Lynx WOODEN HOLDS'!U$33))</f>
        <v/>
      </c>
      <c r="K20" s="108" t="str">
        <f>IF(IF('Lynx WOODEN HOLDS'!V25=0,0,'Lynx WOODEN HOLDS'!V25)+IF('Lynx WOODEN HOLDS'!V$31=0,0,'Lynx WOODEN HOLDS'!V$31)+IF('Lynx WOODEN HOLDS'!V$33=0,0,'Lynx WOODEN HOLDS'!V$33)=0,"",IF('Lynx WOODEN HOLDS'!V25=0,0,'Lynx WOODEN HOLDS'!V25)+IF('Lynx WOODEN HOLDS'!V$31=0,0,'Lynx WOODEN HOLDS'!V$31)+IF('Lynx WOODEN HOLDS'!V$33=0,0,'Lynx WOODEN HOLDS'!V$33))</f>
        <v/>
      </c>
      <c r="L20" s="108" t="str">
        <f>IF(IF('Lynx WOODEN HOLDS'!W25=0,0,'Lynx WOODEN HOLDS'!W25)+IF('Lynx WOODEN HOLDS'!W$31=0,0,'Lynx WOODEN HOLDS'!W$31)+IF('Lynx WOODEN HOLDS'!W$33=0,0,'Lynx WOODEN HOLDS'!W$33)=0,"",IF('Lynx WOODEN HOLDS'!W25=0,0,'Lynx WOODEN HOLDS'!W25)+IF('Lynx WOODEN HOLDS'!W$31=0,0,'Lynx WOODEN HOLDS'!W$31)+IF('Lynx WOODEN HOLDS'!W$33=0,0,'Lynx WOODEN HOLDS'!W$33))</f>
        <v/>
      </c>
      <c r="M20" s="108" t="str">
        <f>IF(IF('Lynx WOODEN HOLDS'!X25=0,0,'Lynx WOODEN HOLDS'!X25)+IF('Lynx WOODEN HOLDS'!X$31=0,0,'Lynx WOODEN HOLDS'!X$31)+IF('Lynx WOODEN HOLDS'!X$33=0,0,'Lynx WOODEN HOLDS'!X$33)=0,"",IF('Lynx WOODEN HOLDS'!X25=0,0,'Lynx WOODEN HOLDS'!X25)+IF('Lynx WOODEN HOLDS'!X$31=0,0,'Lynx WOODEN HOLDS'!X$31)+IF('Lynx WOODEN HOLDS'!X$33=0,0,'Lynx WOODEN HOLDS'!X$33))</f>
        <v/>
      </c>
      <c r="N20" s="108" t="str">
        <f>IF(IF('Lynx WOODEN HOLDS'!Y25=0,0,'Lynx WOODEN HOLDS'!Y25)+IF('Lynx WOODEN HOLDS'!Y$31=0,0,'Lynx WOODEN HOLDS'!Y$31)+IF('Lynx WOODEN HOLDS'!Y$33=0,0,'Lynx WOODEN HOLDS'!Y$33)=0,"",IF('Lynx WOODEN HOLDS'!Y25=0,0,'Lynx WOODEN HOLDS'!Y25)+IF('Lynx WOODEN HOLDS'!Y$31=0,0,'Lynx WOODEN HOLDS'!Y$31)+IF('Lynx WOODEN HOLDS'!Y$33=0,0,'Lynx WOODEN HOLDS'!Y$33))</f>
        <v/>
      </c>
      <c r="O20" s="108" t="str">
        <f>IF(IF('Lynx WOODEN HOLDS'!Z25=0,0,'Lynx WOODEN HOLDS'!Z25)+IF('Lynx WOODEN HOLDS'!Z$31=0,0,'Lynx WOODEN HOLDS'!Z$31)+IF('Lynx WOODEN HOLDS'!Z$33=0,0,'Lynx WOODEN HOLDS'!Z$33)=0,"",IF('Lynx WOODEN HOLDS'!Z25=0,0,'Lynx WOODEN HOLDS'!Z25)+IF('Lynx WOODEN HOLDS'!Z$31=0,0,'Lynx WOODEN HOLDS'!Z$31)+IF('Lynx WOODEN HOLDS'!Z$33=0,0,'Lynx WOODEN HOLDS'!Z$33))</f>
        <v/>
      </c>
      <c r="P20" s="36">
        <f>Q20*'Lynx WOODEN HOLDS'!I25</f>
        <v>0</v>
      </c>
      <c r="Q20" s="100">
        <f t="shared" si="0"/>
        <v>0</v>
      </c>
      <c r="R20" s="829">
        <f>Q20*'Lynx WOODEN HOLDS'!AX25</f>
        <v>0</v>
      </c>
    </row>
    <row r="21" spans="1:18" ht="23.25" customHeight="1">
      <c r="A21" s="734" t="str">
        <f>'Lynx WOODEN HOLDS'!D26</f>
        <v>L16-WH-N-DT</v>
      </c>
      <c r="B21" s="108" t="str">
        <f>IF(IF('Lynx WOODEN HOLDS'!M26=0,0,'Lynx WOODEN HOLDS'!M26)+IF('Lynx WOODEN HOLDS'!M$32=0,0,'Lynx WOODEN HOLDS'!M$32)+IF('Lynx WOODEN HOLDS'!M$33=0,0,'Lynx WOODEN HOLDS'!M$33)=0,"",IF('Lynx WOODEN HOLDS'!M26=0,0,'Lynx WOODEN HOLDS'!M26)+IF('Lynx WOODEN HOLDS'!M$32=0,0,'Lynx WOODEN HOLDS'!M$32)+IF('Lynx WOODEN HOLDS'!M$33=0,0,'Lynx WOODEN HOLDS'!M$33))</f>
        <v/>
      </c>
      <c r="C21" s="108" t="str">
        <f>IF(IF('Lynx WOODEN HOLDS'!N26=0,0,'Lynx WOODEN HOLDS'!N26)+IF('Lynx WOODEN HOLDS'!N$32=0,0,'Lynx WOODEN HOLDS'!N$32)+IF('Lynx WOODEN HOLDS'!N$33=0,0,'Lynx WOODEN HOLDS'!N$33)=0,"",IF('Lynx WOODEN HOLDS'!N26=0,0,'Lynx WOODEN HOLDS'!N26)+IF('Lynx WOODEN HOLDS'!N$32=0,0,'Lynx WOODEN HOLDS'!N$32)+IF('Lynx WOODEN HOLDS'!N$33=0,0,'Lynx WOODEN HOLDS'!N$33))</f>
        <v/>
      </c>
      <c r="D21" s="108" t="str">
        <f>IF(IF('Lynx WOODEN HOLDS'!O26=0,0,'Lynx WOODEN HOLDS'!O26)+IF('Lynx WOODEN HOLDS'!O$32=0,0,'Lynx WOODEN HOLDS'!O$32)+IF('Lynx WOODEN HOLDS'!O$33=0,0,'Lynx WOODEN HOLDS'!O$33)=0,"",IF('Lynx WOODEN HOLDS'!O26=0,0,'Lynx WOODEN HOLDS'!O26)+IF('Lynx WOODEN HOLDS'!O$32=0,0,'Lynx WOODEN HOLDS'!O$32)+IF('Lynx WOODEN HOLDS'!O$33=0,0,'Lynx WOODEN HOLDS'!O$33))</f>
        <v/>
      </c>
      <c r="E21" s="108" t="str">
        <f>IF(IF('Lynx WOODEN HOLDS'!P26=0,0,'Lynx WOODEN HOLDS'!P26)+IF('Lynx WOODEN HOLDS'!P$32=0,0,'Lynx WOODEN HOLDS'!P$32)+IF('Lynx WOODEN HOLDS'!P$33=0,0,'Lynx WOODEN HOLDS'!P$33)=0,"",IF('Lynx WOODEN HOLDS'!P26=0,0,'Lynx WOODEN HOLDS'!P26)+IF('Lynx WOODEN HOLDS'!P$32=0,0,'Lynx WOODEN HOLDS'!P$32)+IF('Lynx WOODEN HOLDS'!P$33=0,0,'Lynx WOODEN HOLDS'!P$33))</f>
        <v/>
      </c>
      <c r="F21" s="108" t="str">
        <f>IF(IF('Lynx WOODEN HOLDS'!Q26=0,0,'Lynx WOODEN HOLDS'!Q26)+IF('Lynx WOODEN HOLDS'!Q$32=0,0,'Lynx WOODEN HOLDS'!Q$32)+IF('Lynx WOODEN HOLDS'!Q$33=0,0,'Lynx WOODEN HOLDS'!Q$33)=0,"",IF('Lynx WOODEN HOLDS'!Q26=0,0,'Lynx WOODEN HOLDS'!Q26)+IF('Lynx WOODEN HOLDS'!Q$32=0,0,'Lynx WOODEN HOLDS'!Q$32)+IF('Lynx WOODEN HOLDS'!Q$33=0,0,'Lynx WOODEN HOLDS'!Q$33))</f>
        <v/>
      </c>
      <c r="G21" s="108" t="str">
        <f>IF(IF('Lynx WOODEN HOLDS'!R26=0,0,'Lynx WOODEN HOLDS'!R26)+IF('Lynx WOODEN HOLDS'!R$32=0,0,'Lynx WOODEN HOLDS'!R$32)+IF('Lynx WOODEN HOLDS'!R$33=0,0,'Lynx WOODEN HOLDS'!R$33)=0,"",IF('Lynx WOODEN HOLDS'!R26=0,0,'Lynx WOODEN HOLDS'!R26)+IF('Lynx WOODEN HOLDS'!R$32=0,0,'Lynx WOODEN HOLDS'!R$32)+IF('Lynx WOODEN HOLDS'!R$33=0,0,'Lynx WOODEN HOLDS'!R$33))</f>
        <v/>
      </c>
      <c r="H21" s="108" t="str">
        <f>IF(IF('Lynx WOODEN HOLDS'!S26=0,0,'Lynx WOODEN HOLDS'!S26)+IF('Lynx WOODEN HOLDS'!S$32=0,0,'Lynx WOODEN HOLDS'!S$32)+IF('Lynx WOODEN HOLDS'!S$33=0,0,'Lynx WOODEN HOLDS'!S$33)=0,"",IF('Lynx WOODEN HOLDS'!S26=0,0,'Lynx WOODEN HOLDS'!S26)+IF('Lynx WOODEN HOLDS'!S$32=0,0,'Lynx WOODEN HOLDS'!S$32)+IF('Lynx WOODEN HOLDS'!S$33=0,0,'Lynx WOODEN HOLDS'!S$33))</f>
        <v/>
      </c>
      <c r="I21" s="108" t="str">
        <f>IF(IF('Lynx WOODEN HOLDS'!T26=0,0,'Lynx WOODEN HOLDS'!T26)+IF('Lynx WOODEN HOLDS'!T$32=0,0,'Lynx WOODEN HOLDS'!T$32)+IF('Lynx WOODEN HOLDS'!T$33=0,0,'Lynx WOODEN HOLDS'!T$33)=0,"",IF('Lynx WOODEN HOLDS'!T26=0,0,'Lynx WOODEN HOLDS'!T26)+IF('Lynx WOODEN HOLDS'!T$32=0,0,'Lynx WOODEN HOLDS'!T$32)+IF('Lynx WOODEN HOLDS'!T$33=0,0,'Lynx WOODEN HOLDS'!T$33))</f>
        <v/>
      </c>
      <c r="J21" s="108" t="str">
        <f>IF(IF('Lynx WOODEN HOLDS'!U26=0,0,'Lynx WOODEN HOLDS'!U26)+IF('Lynx WOODEN HOLDS'!U$32=0,0,'Lynx WOODEN HOLDS'!U$32)+IF('Lynx WOODEN HOLDS'!U$33=0,0,'Lynx WOODEN HOLDS'!U$33)=0,"",IF('Lynx WOODEN HOLDS'!U26=0,0,'Lynx WOODEN HOLDS'!U26)+IF('Lynx WOODEN HOLDS'!U$32=0,0,'Lynx WOODEN HOLDS'!U$32)+IF('Lynx WOODEN HOLDS'!U$33=0,0,'Lynx WOODEN HOLDS'!U$33))</f>
        <v/>
      </c>
      <c r="K21" s="108" t="str">
        <f>IF(IF('Lynx WOODEN HOLDS'!V26=0,0,'Lynx WOODEN HOLDS'!V26)+IF('Lynx WOODEN HOLDS'!V$32=0,0,'Lynx WOODEN HOLDS'!V$32)+IF('Lynx WOODEN HOLDS'!V$33=0,0,'Lynx WOODEN HOLDS'!V$33)=0,"",IF('Lynx WOODEN HOLDS'!V26=0,0,'Lynx WOODEN HOLDS'!V26)+IF('Lynx WOODEN HOLDS'!V$32=0,0,'Lynx WOODEN HOLDS'!V$32)+IF('Lynx WOODEN HOLDS'!V$33=0,0,'Lynx WOODEN HOLDS'!V$33))</f>
        <v/>
      </c>
      <c r="L21" s="108" t="str">
        <f>IF(IF('Lynx WOODEN HOLDS'!W26=0,0,'Lynx WOODEN HOLDS'!W26)+IF('Lynx WOODEN HOLDS'!W$32=0,0,'Lynx WOODEN HOLDS'!W$32)+IF('Lynx WOODEN HOLDS'!W$33=0,0,'Lynx WOODEN HOLDS'!W$33)=0,"",IF('Lynx WOODEN HOLDS'!W26=0,0,'Lynx WOODEN HOLDS'!W26)+IF('Lynx WOODEN HOLDS'!W$32=0,0,'Lynx WOODEN HOLDS'!W$32)+IF('Lynx WOODEN HOLDS'!W$33=0,0,'Lynx WOODEN HOLDS'!W$33))</f>
        <v/>
      </c>
      <c r="M21" s="108" t="str">
        <f>IF(IF('Lynx WOODEN HOLDS'!X26=0,0,'Lynx WOODEN HOLDS'!X26)+IF('Lynx WOODEN HOLDS'!X$32=0,0,'Lynx WOODEN HOLDS'!X$32)+IF('Lynx WOODEN HOLDS'!X$33=0,0,'Lynx WOODEN HOLDS'!X$33)=0,"",IF('Lynx WOODEN HOLDS'!X26=0,0,'Lynx WOODEN HOLDS'!X26)+IF('Lynx WOODEN HOLDS'!X$32=0,0,'Lynx WOODEN HOLDS'!X$32)+IF('Lynx WOODEN HOLDS'!X$33=0,0,'Lynx WOODEN HOLDS'!X$33))</f>
        <v/>
      </c>
      <c r="N21" s="108" t="str">
        <f>IF(IF('Lynx WOODEN HOLDS'!Y26=0,0,'Lynx WOODEN HOLDS'!Y26)+IF('Lynx WOODEN HOLDS'!Y$32=0,0,'Lynx WOODEN HOLDS'!Y$32)+IF('Lynx WOODEN HOLDS'!Y$33=0,0,'Lynx WOODEN HOLDS'!Y$33)=0,"",IF('Lynx WOODEN HOLDS'!Y26=0,0,'Lynx WOODEN HOLDS'!Y26)+IF('Lynx WOODEN HOLDS'!Y$32=0,0,'Lynx WOODEN HOLDS'!Y$32)+IF('Lynx WOODEN HOLDS'!Y$33=0,0,'Lynx WOODEN HOLDS'!Y$33))</f>
        <v/>
      </c>
      <c r="O21" s="108" t="str">
        <f>IF(IF('Lynx WOODEN HOLDS'!Z26=0,0,'Lynx WOODEN HOLDS'!Z26)+IF('Lynx WOODEN HOLDS'!Z$32=0,0,'Lynx WOODEN HOLDS'!Z$32)+IF('Lynx WOODEN HOLDS'!Z$33=0,0,'Lynx WOODEN HOLDS'!Z$33)=0,"",IF('Lynx WOODEN HOLDS'!Z26=0,0,'Lynx WOODEN HOLDS'!Z26)+IF('Lynx WOODEN HOLDS'!Z$32=0,0,'Lynx WOODEN HOLDS'!Z$32)+IF('Lynx WOODEN HOLDS'!Z$33=0,0,'Lynx WOODEN HOLDS'!Z$33))</f>
        <v/>
      </c>
      <c r="P21" s="36">
        <f>Q21*'Lynx WOODEN HOLDS'!I26</f>
        <v>0</v>
      </c>
      <c r="Q21" s="100">
        <f t="shared" si="0"/>
        <v>0</v>
      </c>
      <c r="R21" s="829">
        <f>Q21*'Lynx WOODEN HOLDS'!AX26</f>
        <v>0</v>
      </c>
    </row>
    <row r="22" spans="1:18" ht="23.25" customHeight="1">
      <c r="A22" s="734" t="str">
        <f>'Lynx WOODEN HOLDS'!D27</f>
        <v>L17-WH-N-DT</v>
      </c>
      <c r="B22" s="108" t="str">
        <f>IF(IF('Lynx WOODEN HOLDS'!M27=0,0,'Lynx WOODEN HOLDS'!M27)+IF('Lynx WOODEN HOLDS'!M$32=0,0,'Lynx WOODEN HOLDS'!M$32)+IF('Lynx WOODEN HOLDS'!M$33=0,0,'Lynx WOODEN HOLDS'!M$33)=0,"",IF('Lynx WOODEN HOLDS'!M27=0,0,'Lynx WOODEN HOLDS'!M27)+IF('Lynx WOODEN HOLDS'!M$32=0,0,'Lynx WOODEN HOLDS'!M$32)+IF('Lynx WOODEN HOLDS'!M$33=0,0,'Lynx WOODEN HOLDS'!M$33))</f>
        <v/>
      </c>
      <c r="C22" s="108" t="str">
        <f>IF(IF('Lynx WOODEN HOLDS'!N27=0,0,'Lynx WOODEN HOLDS'!N27)+IF('Lynx WOODEN HOLDS'!N$32=0,0,'Lynx WOODEN HOLDS'!N$32)+IF('Lynx WOODEN HOLDS'!N$33=0,0,'Lynx WOODEN HOLDS'!N$33)=0,"",IF('Lynx WOODEN HOLDS'!N27=0,0,'Lynx WOODEN HOLDS'!N27)+IF('Lynx WOODEN HOLDS'!N$32=0,0,'Lynx WOODEN HOLDS'!N$32)+IF('Lynx WOODEN HOLDS'!N$33=0,0,'Lynx WOODEN HOLDS'!N$33))</f>
        <v/>
      </c>
      <c r="D22" s="108" t="str">
        <f>IF(IF('Lynx WOODEN HOLDS'!O27=0,0,'Lynx WOODEN HOLDS'!O27)+IF('Lynx WOODEN HOLDS'!O$32=0,0,'Lynx WOODEN HOLDS'!O$32)+IF('Lynx WOODEN HOLDS'!O$33=0,0,'Lynx WOODEN HOLDS'!O$33)=0,"",IF('Lynx WOODEN HOLDS'!O27=0,0,'Lynx WOODEN HOLDS'!O27)+IF('Lynx WOODEN HOLDS'!O$32=0,0,'Lynx WOODEN HOLDS'!O$32)+IF('Lynx WOODEN HOLDS'!O$33=0,0,'Lynx WOODEN HOLDS'!O$33))</f>
        <v/>
      </c>
      <c r="E22" s="108" t="str">
        <f>IF(IF('Lynx WOODEN HOLDS'!P27=0,0,'Lynx WOODEN HOLDS'!P27)+IF('Lynx WOODEN HOLDS'!P$32=0,0,'Lynx WOODEN HOLDS'!P$32)+IF('Lynx WOODEN HOLDS'!P$33=0,0,'Lynx WOODEN HOLDS'!P$33)=0,"",IF('Lynx WOODEN HOLDS'!P27=0,0,'Lynx WOODEN HOLDS'!P27)+IF('Lynx WOODEN HOLDS'!P$32=0,0,'Lynx WOODEN HOLDS'!P$32)+IF('Lynx WOODEN HOLDS'!P$33=0,0,'Lynx WOODEN HOLDS'!P$33))</f>
        <v/>
      </c>
      <c r="F22" s="108" t="str">
        <f>IF(IF('Lynx WOODEN HOLDS'!Q27=0,0,'Lynx WOODEN HOLDS'!Q27)+IF('Lynx WOODEN HOLDS'!Q$32=0,0,'Lynx WOODEN HOLDS'!Q$32)+IF('Lynx WOODEN HOLDS'!Q$33=0,0,'Lynx WOODEN HOLDS'!Q$33)=0,"",IF('Lynx WOODEN HOLDS'!Q27=0,0,'Lynx WOODEN HOLDS'!Q27)+IF('Lynx WOODEN HOLDS'!Q$32=0,0,'Lynx WOODEN HOLDS'!Q$32)+IF('Lynx WOODEN HOLDS'!Q$33=0,0,'Lynx WOODEN HOLDS'!Q$33))</f>
        <v/>
      </c>
      <c r="G22" s="108" t="str">
        <f>IF(IF('Lynx WOODEN HOLDS'!R27=0,0,'Lynx WOODEN HOLDS'!R27)+IF('Lynx WOODEN HOLDS'!R$32=0,0,'Lynx WOODEN HOLDS'!R$32)+IF('Lynx WOODEN HOLDS'!R$33=0,0,'Lynx WOODEN HOLDS'!R$33)=0,"",IF('Lynx WOODEN HOLDS'!R27=0,0,'Lynx WOODEN HOLDS'!R27)+IF('Lynx WOODEN HOLDS'!R$32=0,0,'Lynx WOODEN HOLDS'!R$32)+IF('Lynx WOODEN HOLDS'!R$33=0,0,'Lynx WOODEN HOLDS'!R$33))</f>
        <v/>
      </c>
      <c r="H22" s="108" t="str">
        <f>IF(IF('Lynx WOODEN HOLDS'!S27=0,0,'Lynx WOODEN HOLDS'!S27)+IF('Lynx WOODEN HOLDS'!S$32=0,0,'Lynx WOODEN HOLDS'!S$32)+IF('Lynx WOODEN HOLDS'!S$33=0,0,'Lynx WOODEN HOLDS'!S$33)=0,"",IF('Lynx WOODEN HOLDS'!S27=0,0,'Lynx WOODEN HOLDS'!S27)+IF('Lynx WOODEN HOLDS'!S$32=0,0,'Lynx WOODEN HOLDS'!S$32)+IF('Lynx WOODEN HOLDS'!S$33=0,0,'Lynx WOODEN HOLDS'!S$33))</f>
        <v/>
      </c>
      <c r="I22" s="108" t="str">
        <f>IF(IF('Lynx WOODEN HOLDS'!T27=0,0,'Lynx WOODEN HOLDS'!T27)+IF('Lynx WOODEN HOLDS'!T$32=0,0,'Lynx WOODEN HOLDS'!T$32)+IF('Lynx WOODEN HOLDS'!T$33=0,0,'Lynx WOODEN HOLDS'!T$33)=0,"",IF('Lynx WOODEN HOLDS'!T27=0,0,'Lynx WOODEN HOLDS'!T27)+IF('Lynx WOODEN HOLDS'!T$32=0,0,'Lynx WOODEN HOLDS'!T$32)+IF('Lynx WOODEN HOLDS'!T$33=0,0,'Lynx WOODEN HOLDS'!T$33))</f>
        <v/>
      </c>
      <c r="J22" s="108" t="str">
        <f>IF(IF('Lynx WOODEN HOLDS'!U27=0,0,'Lynx WOODEN HOLDS'!U27)+IF('Lynx WOODEN HOLDS'!U$32=0,0,'Lynx WOODEN HOLDS'!U$32)+IF('Lynx WOODEN HOLDS'!U$33=0,0,'Lynx WOODEN HOLDS'!U$33)=0,"",IF('Lynx WOODEN HOLDS'!U27=0,0,'Lynx WOODEN HOLDS'!U27)+IF('Lynx WOODEN HOLDS'!U$32=0,0,'Lynx WOODEN HOLDS'!U$32)+IF('Lynx WOODEN HOLDS'!U$33=0,0,'Lynx WOODEN HOLDS'!U$33))</f>
        <v/>
      </c>
      <c r="K22" s="108" t="str">
        <f>IF(IF('Lynx WOODEN HOLDS'!V27=0,0,'Lynx WOODEN HOLDS'!V27)+IF('Lynx WOODEN HOLDS'!V$32=0,0,'Lynx WOODEN HOLDS'!V$32)+IF('Lynx WOODEN HOLDS'!V$33=0,0,'Lynx WOODEN HOLDS'!V$33)=0,"",IF('Lynx WOODEN HOLDS'!V27=0,0,'Lynx WOODEN HOLDS'!V27)+IF('Lynx WOODEN HOLDS'!V$32=0,0,'Lynx WOODEN HOLDS'!V$32)+IF('Lynx WOODEN HOLDS'!V$33=0,0,'Lynx WOODEN HOLDS'!V$33))</f>
        <v/>
      </c>
      <c r="L22" s="108" t="str">
        <f>IF(IF('Lynx WOODEN HOLDS'!W27=0,0,'Lynx WOODEN HOLDS'!W27)+IF('Lynx WOODEN HOLDS'!W$32=0,0,'Lynx WOODEN HOLDS'!W$32)+IF('Lynx WOODEN HOLDS'!W$33=0,0,'Lynx WOODEN HOLDS'!W$33)=0,"",IF('Lynx WOODEN HOLDS'!W27=0,0,'Lynx WOODEN HOLDS'!W27)+IF('Lynx WOODEN HOLDS'!W$32=0,0,'Lynx WOODEN HOLDS'!W$32)+IF('Lynx WOODEN HOLDS'!W$33=0,0,'Lynx WOODEN HOLDS'!W$33))</f>
        <v/>
      </c>
      <c r="M22" s="108" t="str">
        <f>IF(IF('Lynx WOODEN HOLDS'!X27=0,0,'Lynx WOODEN HOLDS'!X27)+IF('Lynx WOODEN HOLDS'!X$32=0,0,'Lynx WOODEN HOLDS'!X$32)+IF('Lynx WOODEN HOLDS'!X$33=0,0,'Lynx WOODEN HOLDS'!X$33)=0,"",IF('Lynx WOODEN HOLDS'!X27=0,0,'Lynx WOODEN HOLDS'!X27)+IF('Lynx WOODEN HOLDS'!X$32=0,0,'Lynx WOODEN HOLDS'!X$32)+IF('Lynx WOODEN HOLDS'!X$33=0,0,'Lynx WOODEN HOLDS'!X$33))</f>
        <v/>
      </c>
      <c r="N22" s="108" t="str">
        <f>IF(IF('Lynx WOODEN HOLDS'!Y27=0,0,'Lynx WOODEN HOLDS'!Y27)+IF('Lynx WOODEN HOLDS'!Y$32=0,0,'Lynx WOODEN HOLDS'!Y$32)+IF('Lynx WOODEN HOLDS'!Y$33=0,0,'Lynx WOODEN HOLDS'!Y$33)=0,"",IF('Lynx WOODEN HOLDS'!Y27=0,0,'Lynx WOODEN HOLDS'!Y27)+IF('Lynx WOODEN HOLDS'!Y$32=0,0,'Lynx WOODEN HOLDS'!Y$32)+IF('Lynx WOODEN HOLDS'!Y$33=0,0,'Lynx WOODEN HOLDS'!Y$33))</f>
        <v/>
      </c>
      <c r="O22" s="108" t="str">
        <f>IF(IF('Lynx WOODEN HOLDS'!Z27=0,0,'Lynx WOODEN HOLDS'!Z27)+IF('Lynx WOODEN HOLDS'!Z$32=0,0,'Lynx WOODEN HOLDS'!Z$32)+IF('Lynx WOODEN HOLDS'!Z$33=0,0,'Lynx WOODEN HOLDS'!Z$33)=0,"",IF('Lynx WOODEN HOLDS'!Z27=0,0,'Lynx WOODEN HOLDS'!Z27)+IF('Lynx WOODEN HOLDS'!Z$32=0,0,'Lynx WOODEN HOLDS'!Z$32)+IF('Lynx WOODEN HOLDS'!Z$33=0,0,'Lynx WOODEN HOLDS'!Z$33))</f>
        <v/>
      </c>
      <c r="P22" s="36">
        <f>Q22*'Lynx WOODEN HOLDS'!I27</f>
        <v>0</v>
      </c>
      <c r="Q22" s="100">
        <f t="shared" si="0"/>
        <v>0</v>
      </c>
      <c r="R22" s="829">
        <f>Q22*'Lynx WOODEN HOLDS'!AX27</f>
        <v>0</v>
      </c>
    </row>
    <row r="23" spans="1:18" ht="23.25" customHeight="1">
      <c r="A23" s="38" t="str">
        <f>'Lynx WOODEN HOLDS'!D28</f>
        <v>L18-WH-N-DT</v>
      </c>
      <c r="B23" s="108" t="str">
        <f>IF(IF('Lynx WOODEN HOLDS'!M28=0,0,'Lynx WOODEN HOLDS'!M28)+IF('Lynx WOODEN HOLDS'!M$31=0,0,'Lynx WOODEN HOLDS'!M$31)+IF('Lynx WOODEN HOLDS'!M$33=0,0,'Lynx WOODEN HOLDS'!M$33)=0,"",IF('Lynx WOODEN HOLDS'!M28=0,0,'Lynx WOODEN HOLDS'!M28)+IF('Lynx WOODEN HOLDS'!M$31=0,0,'Lynx WOODEN HOLDS'!M$31)+IF('Lynx WOODEN HOLDS'!M$33=0,0,'Lynx WOODEN HOLDS'!M$33))</f>
        <v/>
      </c>
      <c r="C23" s="108" t="str">
        <f>IF(IF('Lynx WOODEN HOLDS'!N28=0,0,'Lynx WOODEN HOLDS'!N28)+IF('Lynx WOODEN HOLDS'!N$31=0,0,'Lynx WOODEN HOLDS'!N$31)+IF('Lynx WOODEN HOLDS'!N$33=0,0,'Lynx WOODEN HOLDS'!N$33)=0,"",IF('Lynx WOODEN HOLDS'!N28=0,0,'Lynx WOODEN HOLDS'!N28)+IF('Lynx WOODEN HOLDS'!N$31=0,0,'Lynx WOODEN HOLDS'!N$31)+IF('Lynx WOODEN HOLDS'!N$33=0,0,'Lynx WOODEN HOLDS'!N$33))</f>
        <v/>
      </c>
      <c r="D23" s="108" t="str">
        <f>IF(IF('Lynx WOODEN HOLDS'!O28=0,0,'Lynx WOODEN HOLDS'!O28)+IF('Lynx WOODEN HOLDS'!O$31=0,0,'Lynx WOODEN HOLDS'!O$31)+IF('Lynx WOODEN HOLDS'!O$33=0,0,'Lynx WOODEN HOLDS'!O$33)=0,"",IF('Lynx WOODEN HOLDS'!O28=0,0,'Lynx WOODEN HOLDS'!O28)+IF('Lynx WOODEN HOLDS'!O$31=0,0,'Lynx WOODEN HOLDS'!O$31)+IF('Lynx WOODEN HOLDS'!O$33=0,0,'Lynx WOODEN HOLDS'!O$33))</f>
        <v/>
      </c>
      <c r="E23" s="108" t="str">
        <f>IF(IF('Lynx WOODEN HOLDS'!P28=0,0,'Lynx WOODEN HOLDS'!P28)+IF('Lynx WOODEN HOLDS'!P$31=0,0,'Lynx WOODEN HOLDS'!P$31)+IF('Lynx WOODEN HOLDS'!P$33=0,0,'Lynx WOODEN HOLDS'!P$33)=0,"",IF('Lynx WOODEN HOLDS'!P28=0,0,'Lynx WOODEN HOLDS'!P28)+IF('Lynx WOODEN HOLDS'!P$31=0,0,'Lynx WOODEN HOLDS'!P$31)+IF('Lynx WOODEN HOLDS'!P$33=0,0,'Lynx WOODEN HOLDS'!P$33))</f>
        <v/>
      </c>
      <c r="F23" s="108" t="str">
        <f>IF(IF('Lynx WOODEN HOLDS'!Q28=0,0,'Lynx WOODEN HOLDS'!Q28)+IF('Lynx WOODEN HOLDS'!Q$31=0,0,'Lynx WOODEN HOLDS'!Q$31)+IF('Lynx WOODEN HOLDS'!Q$33=0,0,'Lynx WOODEN HOLDS'!Q$33)=0,"",IF('Lynx WOODEN HOLDS'!Q28=0,0,'Lynx WOODEN HOLDS'!Q28)+IF('Lynx WOODEN HOLDS'!Q$31=0,0,'Lynx WOODEN HOLDS'!Q$31)+IF('Lynx WOODEN HOLDS'!Q$33=0,0,'Lynx WOODEN HOLDS'!Q$33))</f>
        <v/>
      </c>
      <c r="G23" s="108" t="str">
        <f>IF(IF('Lynx WOODEN HOLDS'!R28=0,0,'Lynx WOODEN HOLDS'!R28)+IF('Lynx WOODEN HOLDS'!R$31=0,0,'Lynx WOODEN HOLDS'!R$31)+IF('Lynx WOODEN HOLDS'!R$33=0,0,'Lynx WOODEN HOLDS'!R$33)=0,"",IF('Lynx WOODEN HOLDS'!R28=0,0,'Lynx WOODEN HOLDS'!R28)+IF('Lynx WOODEN HOLDS'!R$31=0,0,'Lynx WOODEN HOLDS'!R$31)+IF('Lynx WOODEN HOLDS'!R$33=0,0,'Lynx WOODEN HOLDS'!R$33))</f>
        <v/>
      </c>
      <c r="H23" s="108" t="str">
        <f>IF(IF('Lynx WOODEN HOLDS'!S28=0,0,'Lynx WOODEN HOLDS'!S28)+IF('Lynx WOODEN HOLDS'!S$31=0,0,'Lynx WOODEN HOLDS'!S$31)+IF('Lynx WOODEN HOLDS'!S$33=0,0,'Lynx WOODEN HOLDS'!S$33)=0,"",IF('Lynx WOODEN HOLDS'!S28=0,0,'Lynx WOODEN HOLDS'!S28)+IF('Lynx WOODEN HOLDS'!S$31=0,0,'Lynx WOODEN HOLDS'!S$31)+IF('Lynx WOODEN HOLDS'!S$33=0,0,'Lynx WOODEN HOLDS'!S$33))</f>
        <v/>
      </c>
      <c r="I23" s="108" t="str">
        <f>IF(IF('Lynx WOODEN HOLDS'!T28=0,0,'Lynx WOODEN HOLDS'!T28)+IF('Lynx WOODEN HOLDS'!T$31=0,0,'Lynx WOODEN HOLDS'!T$31)+IF('Lynx WOODEN HOLDS'!T$33=0,0,'Lynx WOODEN HOLDS'!T$33)=0,"",IF('Lynx WOODEN HOLDS'!T28=0,0,'Lynx WOODEN HOLDS'!T28)+IF('Lynx WOODEN HOLDS'!T$31=0,0,'Lynx WOODEN HOLDS'!T$31)+IF('Lynx WOODEN HOLDS'!T$33=0,0,'Lynx WOODEN HOLDS'!T$33))</f>
        <v/>
      </c>
      <c r="J23" s="108" t="str">
        <f>IF(IF('Lynx WOODEN HOLDS'!U28=0,0,'Lynx WOODEN HOLDS'!U28)+IF('Lynx WOODEN HOLDS'!U$31=0,0,'Lynx WOODEN HOLDS'!U$31)+IF('Lynx WOODEN HOLDS'!U$33=0,0,'Lynx WOODEN HOLDS'!U$33)=0,"",IF('Lynx WOODEN HOLDS'!U28=0,0,'Lynx WOODEN HOLDS'!U28)+IF('Lynx WOODEN HOLDS'!U$31=0,0,'Lynx WOODEN HOLDS'!U$31)+IF('Lynx WOODEN HOLDS'!U$33=0,0,'Lynx WOODEN HOLDS'!U$33))</f>
        <v/>
      </c>
      <c r="K23" s="108" t="str">
        <f>IF(IF('Lynx WOODEN HOLDS'!V28=0,0,'Lynx WOODEN HOLDS'!V28)+IF('Lynx WOODEN HOLDS'!V$31=0,0,'Lynx WOODEN HOLDS'!V$31)+IF('Lynx WOODEN HOLDS'!V$33=0,0,'Lynx WOODEN HOLDS'!V$33)=0,"",IF('Lynx WOODEN HOLDS'!V28=0,0,'Lynx WOODEN HOLDS'!V28)+IF('Lynx WOODEN HOLDS'!V$31=0,0,'Lynx WOODEN HOLDS'!V$31)+IF('Lynx WOODEN HOLDS'!V$33=0,0,'Lynx WOODEN HOLDS'!V$33))</f>
        <v/>
      </c>
      <c r="L23" s="108" t="str">
        <f>IF(IF('Lynx WOODEN HOLDS'!W28=0,0,'Lynx WOODEN HOLDS'!W28)+IF('Lynx WOODEN HOLDS'!W$31=0,0,'Lynx WOODEN HOLDS'!W$31)+IF('Lynx WOODEN HOLDS'!W$33=0,0,'Lynx WOODEN HOLDS'!W$33)=0,"",IF('Lynx WOODEN HOLDS'!W28=0,0,'Lynx WOODEN HOLDS'!W28)+IF('Lynx WOODEN HOLDS'!W$31=0,0,'Lynx WOODEN HOLDS'!W$31)+IF('Lynx WOODEN HOLDS'!W$33=0,0,'Lynx WOODEN HOLDS'!W$33))</f>
        <v/>
      </c>
      <c r="M23" s="108" t="str">
        <f>IF(IF('Lynx WOODEN HOLDS'!X28=0,0,'Lynx WOODEN HOLDS'!X28)+IF('Lynx WOODEN HOLDS'!X$31=0,0,'Lynx WOODEN HOLDS'!X$31)+IF('Lynx WOODEN HOLDS'!X$33=0,0,'Lynx WOODEN HOLDS'!X$33)=0,"",IF('Lynx WOODEN HOLDS'!X28=0,0,'Lynx WOODEN HOLDS'!X28)+IF('Lynx WOODEN HOLDS'!X$31=0,0,'Lynx WOODEN HOLDS'!X$31)+IF('Lynx WOODEN HOLDS'!X$33=0,0,'Lynx WOODEN HOLDS'!X$33))</f>
        <v/>
      </c>
      <c r="N23" s="108" t="str">
        <f>IF(IF('Lynx WOODEN HOLDS'!Y28=0,0,'Lynx WOODEN HOLDS'!Y28)+IF('Lynx WOODEN HOLDS'!Y$31=0,0,'Lynx WOODEN HOLDS'!Y$31)+IF('Lynx WOODEN HOLDS'!Y$33=0,0,'Lynx WOODEN HOLDS'!Y$33)=0,"",IF('Lynx WOODEN HOLDS'!Y28=0,0,'Lynx WOODEN HOLDS'!Y28)+IF('Lynx WOODEN HOLDS'!Y$31=0,0,'Lynx WOODEN HOLDS'!Y$31)+IF('Lynx WOODEN HOLDS'!Y$33=0,0,'Lynx WOODEN HOLDS'!Y$33))</f>
        <v/>
      </c>
      <c r="O23" s="108" t="str">
        <f>IF(IF('Lynx WOODEN HOLDS'!Z28=0,0,'Lynx WOODEN HOLDS'!Z28)+IF('Lynx WOODEN HOLDS'!Z$31=0,0,'Lynx WOODEN HOLDS'!Z$31)+IF('Lynx WOODEN HOLDS'!Z$33=0,0,'Lynx WOODEN HOLDS'!Z$33)=0,"",IF('Lynx WOODEN HOLDS'!Z28=0,0,'Lynx WOODEN HOLDS'!Z28)+IF('Lynx WOODEN HOLDS'!Z$31=0,0,'Lynx WOODEN HOLDS'!Z$31)+IF('Lynx WOODEN HOLDS'!Z$33=0,0,'Lynx WOODEN HOLDS'!Z$33))</f>
        <v/>
      </c>
      <c r="P23" s="36">
        <f>Q23*'Lynx WOODEN HOLDS'!I28</f>
        <v>0</v>
      </c>
      <c r="Q23" s="100">
        <f t="shared" si="0"/>
        <v>0</v>
      </c>
      <c r="R23" s="829">
        <f>Q23*'Lynx WOODEN HOLDS'!AX28</f>
        <v>0</v>
      </c>
    </row>
    <row r="24" spans="1:18" ht="23.25" customHeight="1">
      <c r="A24" s="734" t="str">
        <f>'Lynx WOODEN HOLDS'!D29</f>
        <v>L19-WH-N-DT</v>
      </c>
      <c r="B24" s="108" t="str">
        <f>IF(IF('Lynx WOODEN HOLDS'!M29=0,0,'Lynx WOODEN HOLDS'!M29)+IF('Lynx WOODEN HOLDS'!M$32=0,0,'Lynx WOODEN HOLDS'!M$32)+IF('Lynx WOODEN HOLDS'!M$33=0,0,'Lynx WOODEN HOLDS'!M$33)=0,"",IF('Lynx WOODEN HOLDS'!M29=0,0,'Lynx WOODEN HOLDS'!M29)+IF('Lynx WOODEN HOLDS'!M$32=0,0,'Lynx WOODEN HOLDS'!M$32)+IF('Lynx WOODEN HOLDS'!M$33=0,0,'Lynx WOODEN HOLDS'!M$33))</f>
        <v/>
      </c>
      <c r="C24" s="108" t="str">
        <f>IF(IF('Lynx WOODEN HOLDS'!N29=0,0,'Lynx WOODEN HOLDS'!N29)+IF('Lynx WOODEN HOLDS'!N$32=0,0,'Lynx WOODEN HOLDS'!N$32)+IF('Lynx WOODEN HOLDS'!N$33=0,0,'Lynx WOODEN HOLDS'!N$33)=0,"",IF('Lynx WOODEN HOLDS'!N29=0,0,'Lynx WOODEN HOLDS'!N29)+IF('Lynx WOODEN HOLDS'!N$32=0,0,'Lynx WOODEN HOLDS'!N$32)+IF('Lynx WOODEN HOLDS'!N$33=0,0,'Lynx WOODEN HOLDS'!N$33))</f>
        <v/>
      </c>
      <c r="D24" s="108" t="str">
        <f>IF(IF('Lynx WOODEN HOLDS'!O29=0,0,'Lynx WOODEN HOLDS'!O29)+IF('Lynx WOODEN HOLDS'!O$32=0,0,'Lynx WOODEN HOLDS'!O$32)+IF('Lynx WOODEN HOLDS'!O$33=0,0,'Lynx WOODEN HOLDS'!O$33)=0,"",IF('Lynx WOODEN HOLDS'!O29=0,0,'Lynx WOODEN HOLDS'!O29)+IF('Lynx WOODEN HOLDS'!O$32=0,0,'Lynx WOODEN HOLDS'!O$32)+IF('Lynx WOODEN HOLDS'!O$33=0,0,'Lynx WOODEN HOLDS'!O$33))</f>
        <v/>
      </c>
      <c r="E24" s="108" t="str">
        <f>IF(IF('Lynx WOODEN HOLDS'!P29=0,0,'Lynx WOODEN HOLDS'!P29)+IF('Lynx WOODEN HOLDS'!P$32=0,0,'Lynx WOODEN HOLDS'!P$32)+IF('Lynx WOODEN HOLDS'!P$33=0,0,'Lynx WOODEN HOLDS'!P$33)=0,"",IF('Lynx WOODEN HOLDS'!P29=0,0,'Lynx WOODEN HOLDS'!P29)+IF('Lynx WOODEN HOLDS'!P$32=0,0,'Lynx WOODEN HOLDS'!P$32)+IF('Lynx WOODEN HOLDS'!P$33=0,0,'Lynx WOODEN HOLDS'!P$33))</f>
        <v/>
      </c>
      <c r="F24" s="108" t="str">
        <f>IF(IF('Lynx WOODEN HOLDS'!Q29=0,0,'Lynx WOODEN HOLDS'!Q29)+IF('Lynx WOODEN HOLDS'!Q$32=0,0,'Lynx WOODEN HOLDS'!Q$32)+IF('Lynx WOODEN HOLDS'!Q$33=0,0,'Lynx WOODEN HOLDS'!Q$33)=0,"",IF('Lynx WOODEN HOLDS'!Q29=0,0,'Lynx WOODEN HOLDS'!Q29)+IF('Lynx WOODEN HOLDS'!Q$32=0,0,'Lynx WOODEN HOLDS'!Q$32)+IF('Lynx WOODEN HOLDS'!Q$33=0,0,'Lynx WOODEN HOLDS'!Q$33))</f>
        <v/>
      </c>
      <c r="G24" s="108" t="str">
        <f>IF(IF('Lynx WOODEN HOLDS'!R29=0,0,'Lynx WOODEN HOLDS'!R29)+IF('Lynx WOODEN HOLDS'!R$32=0,0,'Lynx WOODEN HOLDS'!R$32)+IF('Lynx WOODEN HOLDS'!R$33=0,0,'Lynx WOODEN HOLDS'!R$33)=0,"",IF('Lynx WOODEN HOLDS'!R29=0,0,'Lynx WOODEN HOLDS'!R29)+IF('Lynx WOODEN HOLDS'!R$32=0,0,'Lynx WOODEN HOLDS'!R$32)+IF('Lynx WOODEN HOLDS'!R$33=0,0,'Lynx WOODEN HOLDS'!R$33))</f>
        <v/>
      </c>
      <c r="H24" s="108" t="str">
        <f>IF(IF('Lynx WOODEN HOLDS'!S29=0,0,'Lynx WOODEN HOLDS'!S29)+IF('Lynx WOODEN HOLDS'!S$32=0,0,'Lynx WOODEN HOLDS'!S$32)+IF('Lynx WOODEN HOLDS'!S$33=0,0,'Lynx WOODEN HOLDS'!S$33)=0,"",IF('Lynx WOODEN HOLDS'!S29=0,0,'Lynx WOODEN HOLDS'!S29)+IF('Lynx WOODEN HOLDS'!S$32=0,0,'Lynx WOODEN HOLDS'!S$32)+IF('Lynx WOODEN HOLDS'!S$33=0,0,'Lynx WOODEN HOLDS'!S$33))</f>
        <v/>
      </c>
      <c r="I24" s="108" t="str">
        <f>IF(IF('Lynx WOODEN HOLDS'!T29=0,0,'Lynx WOODEN HOLDS'!T29)+IF('Lynx WOODEN HOLDS'!T$32=0,0,'Lynx WOODEN HOLDS'!T$32)+IF('Lynx WOODEN HOLDS'!T$33=0,0,'Lynx WOODEN HOLDS'!T$33)=0,"",IF('Lynx WOODEN HOLDS'!T29=0,0,'Lynx WOODEN HOLDS'!T29)+IF('Lynx WOODEN HOLDS'!T$32=0,0,'Lynx WOODEN HOLDS'!T$32)+IF('Lynx WOODEN HOLDS'!T$33=0,0,'Lynx WOODEN HOLDS'!T$33))</f>
        <v/>
      </c>
      <c r="J24" s="108" t="str">
        <f>IF(IF('Lynx WOODEN HOLDS'!U29=0,0,'Lynx WOODEN HOLDS'!U29)+IF('Lynx WOODEN HOLDS'!U$32=0,0,'Lynx WOODEN HOLDS'!U$32)+IF('Lynx WOODEN HOLDS'!U$33=0,0,'Lynx WOODEN HOLDS'!U$33)=0,"",IF('Lynx WOODEN HOLDS'!U29=0,0,'Lynx WOODEN HOLDS'!U29)+IF('Lynx WOODEN HOLDS'!U$32=0,0,'Lynx WOODEN HOLDS'!U$32)+IF('Lynx WOODEN HOLDS'!U$33=0,0,'Lynx WOODEN HOLDS'!U$33))</f>
        <v/>
      </c>
      <c r="K24" s="108" t="str">
        <f>IF(IF('Lynx WOODEN HOLDS'!V29=0,0,'Lynx WOODEN HOLDS'!V29)+IF('Lynx WOODEN HOLDS'!V$32=0,0,'Lynx WOODEN HOLDS'!V$32)+IF('Lynx WOODEN HOLDS'!V$33=0,0,'Lynx WOODEN HOLDS'!V$33)=0,"",IF('Lynx WOODEN HOLDS'!V29=0,0,'Lynx WOODEN HOLDS'!V29)+IF('Lynx WOODEN HOLDS'!V$32=0,0,'Lynx WOODEN HOLDS'!V$32)+IF('Lynx WOODEN HOLDS'!V$33=0,0,'Lynx WOODEN HOLDS'!V$33))</f>
        <v/>
      </c>
      <c r="L24" s="108" t="str">
        <f>IF(IF('Lynx WOODEN HOLDS'!W29=0,0,'Lynx WOODEN HOLDS'!W29)+IF('Lynx WOODEN HOLDS'!W$32=0,0,'Lynx WOODEN HOLDS'!W$32)+IF('Lynx WOODEN HOLDS'!W$33=0,0,'Lynx WOODEN HOLDS'!W$33)=0,"",IF('Lynx WOODEN HOLDS'!W29=0,0,'Lynx WOODEN HOLDS'!W29)+IF('Lynx WOODEN HOLDS'!W$32=0,0,'Lynx WOODEN HOLDS'!W$32)+IF('Lynx WOODEN HOLDS'!W$33=0,0,'Lynx WOODEN HOLDS'!W$33))</f>
        <v/>
      </c>
      <c r="M24" s="108" t="str">
        <f>IF(IF('Lynx WOODEN HOLDS'!X29=0,0,'Lynx WOODEN HOLDS'!X29)+IF('Lynx WOODEN HOLDS'!X$32=0,0,'Lynx WOODEN HOLDS'!X$32)+IF('Lynx WOODEN HOLDS'!X$33=0,0,'Lynx WOODEN HOLDS'!X$33)=0,"",IF('Lynx WOODEN HOLDS'!X29=0,0,'Lynx WOODEN HOLDS'!X29)+IF('Lynx WOODEN HOLDS'!X$32=0,0,'Lynx WOODEN HOLDS'!X$32)+IF('Lynx WOODEN HOLDS'!X$33=0,0,'Lynx WOODEN HOLDS'!X$33))</f>
        <v/>
      </c>
      <c r="N24" s="108" t="str">
        <f>IF(IF('Lynx WOODEN HOLDS'!Y29=0,0,'Lynx WOODEN HOLDS'!Y29)+IF('Lynx WOODEN HOLDS'!Y$32=0,0,'Lynx WOODEN HOLDS'!Y$32)+IF('Lynx WOODEN HOLDS'!Y$33=0,0,'Lynx WOODEN HOLDS'!Y$33)=0,"",IF('Lynx WOODEN HOLDS'!Y29=0,0,'Lynx WOODEN HOLDS'!Y29)+IF('Lynx WOODEN HOLDS'!Y$32=0,0,'Lynx WOODEN HOLDS'!Y$32)+IF('Lynx WOODEN HOLDS'!Y$33=0,0,'Lynx WOODEN HOLDS'!Y$33))</f>
        <v/>
      </c>
      <c r="O24" s="108" t="str">
        <f>IF(IF('Lynx WOODEN HOLDS'!Z29=0,0,'Lynx WOODEN HOLDS'!Z29)+IF('Lynx WOODEN HOLDS'!Z$32=0,0,'Lynx WOODEN HOLDS'!Z$32)+IF('Lynx WOODEN HOLDS'!Z$33=0,0,'Lynx WOODEN HOLDS'!Z$33)=0,"",IF('Lynx WOODEN HOLDS'!Z29=0,0,'Lynx WOODEN HOLDS'!Z29)+IF('Lynx WOODEN HOLDS'!Z$32=0,0,'Lynx WOODEN HOLDS'!Z$32)+IF('Lynx WOODEN HOLDS'!Z$33=0,0,'Lynx WOODEN HOLDS'!Z$33))</f>
        <v/>
      </c>
      <c r="P24" s="36">
        <f>Q24*'Lynx WOODEN HOLDS'!I29</f>
        <v>0</v>
      </c>
      <c r="Q24" s="100">
        <f t="shared" si="0"/>
        <v>0</v>
      </c>
      <c r="R24" s="829">
        <f>Q24*'Lynx WOODEN HOLDS'!AX29</f>
        <v>0</v>
      </c>
    </row>
    <row r="25" spans="1:18" ht="23.25" customHeight="1">
      <c r="A25" s="734" t="str">
        <f>'Lynx WOODEN HOLDS'!D30</f>
        <v>L20-WH-N-DT</v>
      </c>
      <c r="B25" s="108" t="str">
        <f>IF(IF('Lynx WOODEN HOLDS'!M30=0,0,'Lynx WOODEN HOLDS'!M30)+IF('Lynx WOODEN HOLDS'!M$32=0,0,'Lynx WOODEN HOLDS'!M$32)+IF('Lynx WOODEN HOLDS'!M$33=0,0,'Lynx WOODEN HOLDS'!M$33)=0,"",IF('Lynx WOODEN HOLDS'!M30=0,0,'Lynx WOODEN HOLDS'!M30)+IF('Lynx WOODEN HOLDS'!M$32=0,0,'Lynx WOODEN HOLDS'!M$32)+IF('Lynx WOODEN HOLDS'!M$33=0,0,'Lynx WOODEN HOLDS'!M$33))</f>
        <v/>
      </c>
      <c r="C25" s="108" t="str">
        <f>IF(IF('Lynx WOODEN HOLDS'!N30=0,0,'Lynx WOODEN HOLDS'!N30)+IF('Lynx WOODEN HOLDS'!N$32=0,0,'Lynx WOODEN HOLDS'!N$32)+IF('Lynx WOODEN HOLDS'!N$33=0,0,'Lynx WOODEN HOLDS'!N$33)=0,"",IF('Lynx WOODEN HOLDS'!N30=0,0,'Lynx WOODEN HOLDS'!N30)+IF('Lynx WOODEN HOLDS'!N$32=0,0,'Lynx WOODEN HOLDS'!N$32)+IF('Lynx WOODEN HOLDS'!N$33=0,0,'Lynx WOODEN HOLDS'!N$33))</f>
        <v/>
      </c>
      <c r="D25" s="108" t="str">
        <f>IF(IF('Lynx WOODEN HOLDS'!O30=0,0,'Lynx WOODEN HOLDS'!O30)+IF('Lynx WOODEN HOLDS'!O$32=0,0,'Lynx WOODEN HOLDS'!O$32)+IF('Lynx WOODEN HOLDS'!O$33=0,0,'Lynx WOODEN HOLDS'!O$33)=0,"",IF('Lynx WOODEN HOLDS'!O30=0,0,'Lynx WOODEN HOLDS'!O30)+IF('Lynx WOODEN HOLDS'!O$32=0,0,'Lynx WOODEN HOLDS'!O$32)+IF('Lynx WOODEN HOLDS'!O$33=0,0,'Lynx WOODEN HOLDS'!O$33))</f>
        <v/>
      </c>
      <c r="E25" s="108" t="str">
        <f>IF(IF('Lynx WOODEN HOLDS'!P30=0,0,'Lynx WOODEN HOLDS'!P30)+IF('Lynx WOODEN HOLDS'!P$32=0,0,'Lynx WOODEN HOLDS'!P$32)+IF('Lynx WOODEN HOLDS'!P$33=0,0,'Lynx WOODEN HOLDS'!P$33)=0,"",IF('Lynx WOODEN HOLDS'!P30=0,0,'Lynx WOODEN HOLDS'!P30)+IF('Lynx WOODEN HOLDS'!P$32=0,0,'Lynx WOODEN HOLDS'!P$32)+IF('Lynx WOODEN HOLDS'!P$33=0,0,'Lynx WOODEN HOLDS'!P$33))</f>
        <v/>
      </c>
      <c r="F25" s="108" t="str">
        <f>IF(IF('Lynx WOODEN HOLDS'!Q30=0,0,'Lynx WOODEN HOLDS'!Q30)+IF('Lynx WOODEN HOLDS'!Q$32=0,0,'Lynx WOODEN HOLDS'!Q$32)+IF('Lynx WOODEN HOLDS'!Q$33=0,0,'Lynx WOODEN HOLDS'!Q$33)=0,"",IF('Lynx WOODEN HOLDS'!Q30=0,0,'Lynx WOODEN HOLDS'!Q30)+IF('Lynx WOODEN HOLDS'!Q$32=0,0,'Lynx WOODEN HOLDS'!Q$32)+IF('Lynx WOODEN HOLDS'!Q$33=0,0,'Lynx WOODEN HOLDS'!Q$33))</f>
        <v/>
      </c>
      <c r="G25" s="108" t="str">
        <f>IF(IF('Lynx WOODEN HOLDS'!R30=0,0,'Lynx WOODEN HOLDS'!R30)+IF('Lynx WOODEN HOLDS'!R$32=0,0,'Lynx WOODEN HOLDS'!R$32)+IF('Lynx WOODEN HOLDS'!R$33=0,0,'Lynx WOODEN HOLDS'!R$33)=0,"",IF('Lynx WOODEN HOLDS'!R30=0,0,'Lynx WOODEN HOLDS'!R30)+IF('Lynx WOODEN HOLDS'!R$32=0,0,'Lynx WOODEN HOLDS'!R$32)+IF('Lynx WOODEN HOLDS'!R$33=0,0,'Lynx WOODEN HOLDS'!R$33))</f>
        <v/>
      </c>
      <c r="H25" s="108" t="str">
        <f>IF(IF('Lynx WOODEN HOLDS'!S30=0,0,'Lynx WOODEN HOLDS'!S30)+IF('Lynx WOODEN HOLDS'!S$32=0,0,'Lynx WOODEN HOLDS'!S$32)+IF('Lynx WOODEN HOLDS'!S$33=0,0,'Lynx WOODEN HOLDS'!S$33)=0,"",IF('Lynx WOODEN HOLDS'!S30=0,0,'Lynx WOODEN HOLDS'!S30)+IF('Lynx WOODEN HOLDS'!S$32=0,0,'Lynx WOODEN HOLDS'!S$32)+IF('Lynx WOODEN HOLDS'!S$33=0,0,'Lynx WOODEN HOLDS'!S$33))</f>
        <v/>
      </c>
      <c r="I25" s="108" t="str">
        <f>IF(IF('Lynx WOODEN HOLDS'!T30=0,0,'Lynx WOODEN HOLDS'!T30)+IF('Lynx WOODEN HOLDS'!T$32=0,0,'Lynx WOODEN HOLDS'!T$32)+IF('Lynx WOODEN HOLDS'!T$33=0,0,'Lynx WOODEN HOLDS'!T$33)=0,"",IF('Lynx WOODEN HOLDS'!T30=0,0,'Lynx WOODEN HOLDS'!T30)+IF('Lynx WOODEN HOLDS'!T$32=0,0,'Lynx WOODEN HOLDS'!T$32)+IF('Lynx WOODEN HOLDS'!T$33=0,0,'Lynx WOODEN HOLDS'!T$33))</f>
        <v/>
      </c>
      <c r="J25" s="108" t="str">
        <f>IF(IF('Lynx WOODEN HOLDS'!U30=0,0,'Lynx WOODEN HOLDS'!U30)+IF('Lynx WOODEN HOLDS'!U$32=0,0,'Lynx WOODEN HOLDS'!U$32)+IF('Lynx WOODEN HOLDS'!U$33=0,0,'Lynx WOODEN HOLDS'!U$33)=0,"",IF('Lynx WOODEN HOLDS'!U30=0,0,'Lynx WOODEN HOLDS'!U30)+IF('Lynx WOODEN HOLDS'!U$32=0,0,'Lynx WOODEN HOLDS'!U$32)+IF('Lynx WOODEN HOLDS'!U$33=0,0,'Lynx WOODEN HOLDS'!U$33))</f>
        <v/>
      </c>
      <c r="K25" s="108" t="str">
        <f>IF(IF('Lynx WOODEN HOLDS'!V30=0,0,'Lynx WOODEN HOLDS'!V30)+IF('Lynx WOODEN HOLDS'!V$32=0,0,'Lynx WOODEN HOLDS'!V$32)+IF('Lynx WOODEN HOLDS'!V$33=0,0,'Lynx WOODEN HOLDS'!V$33)=0,"",IF('Lynx WOODEN HOLDS'!V30=0,0,'Lynx WOODEN HOLDS'!V30)+IF('Lynx WOODEN HOLDS'!V$32=0,0,'Lynx WOODEN HOLDS'!V$32)+IF('Lynx WOODEN HOLDS'!V$33=0,0,'Lynx WOODEN HOLDS'!V$33))</f>
        <v/>
      </c>
      <c r="L25" s="108" t="str">
        <f>IF(IF('Lynx WOODEN HOLDS'!W30=0,0,'Lynx WOODEN HOLDS'!W30)+IF('Lynx WOODEN HOLDS'!W$32=0,0,'Lynx WOODEN HOLDS'!W$32)+IF('Lynx WOODEN HOLDS'!W$33=0,0,'Lynx WOODEN HOLDS'!W$33)=0,"",IF('Lynx WOODEN HOLDS'!W30=0,0,'Lynx WOODEN HOLDS'!W30)+IF('Lynx WOODEN HOLDS'!W$32=0,0,'Lynx WOODEN HOLDS'!W$32)+IF('Lynx WOODEN HOLDS'!W$33=0,0,'Lynx WOODEN HOLDS'!W$33))</f>
        <v/>
      </c>
      <c r="M25" s="108" t="str">
        <f>IF(IF('Lynx WOODEN HOLDS'!X30=0,0,'Lynx WOODEN HOLDS'!X30)+IF('Lynx WOODEN HOLDS'!X$32=0,0,'Lynx WOODEN HOLDS'!X$32)+IF('Lynx WOODEN HOLDS'!X$33=0,0,'Lynx WOODEN HOLDS'!X$33)=0,"",IF('Lynx WOODEN HOLDS'!X30=0,0,'Lynx WOODEN HOLDS'!X30)+IF('Lynx WOODEN HOLDS'!X$32=0,0,'Lynx WOODEN HOLDS'!X$32)+IF('Lynx WOODEN HOLDS'!X$33=0,0,'Lynx WOODEN HOLDS'!X$33))</f>
        <v/>
      </c>
      <c r="N25" s="108" t="str">
        <f>IF(IF('Lynx WOODEN HOLDS'!Y30=0,0,'Lynx WOODEN HOLDS'!Y30)+IF('Lynx WOODEN HOLDS'!Y$32=0,0,'Lynx WOODEN HOLDS'!Y$32)+IF('Lynx WOODEN HOLDS'!Y$33=0,0,'Lynx WOODEN HOLDS'!Y$33)=0,"",IF('Lynx WOODEN HOLDS'!Y30=0,0,'Lynx WOODEN HOLDS'!Y30)+IF('Lynx WOODEN HOLDS'!Y$32=0,0,'Lynx WOODEN HOLDS'!Y$32)+IF('Lynx WOODEN HOLDS'!Y$33=0,0,'Lynx WOODEN HOLDS'!Y$33))</f>
        <v/>
      </c>
      <c r="O25" s="108" t="str">
        <f>IF(IF('Lynx WOODEN HOLDS'!Z30=0,0,'Lynx WOODEN HOLDS'!Z30)+IF('Lynx WOODEN HOLDS'!Z$32=0,0,'Lynx WOODEN HOLDS'!Z$32)+IF('Lynx WOODEN HOLDS'!Z$33=0,0,'Lynx WOODEN HOLDS'!Z$33)=0,"",IF('Lynx WOODEN HOLDS'!Z30=0,0,'Lynx WOODEN HOLDS'!Z30)+IF('Lynx WOODEN HOLDS'!Z$32=0,0,'Lynx WOODEN HOLDS'!Z$32)+IF('Lynx WOODEN HOLDS'!Z$33=0,0,'Lynx WOODEN HOLDS'!Z$33))</f>
        <v/>
      </c>
      <c r="P25" s="36">
        <f>Q25*'Lynx WOODEN HOLDS'!I30</f>
        <v>0</v>
      </c>
      <c r="Q25" s="100">
        <f t="shared" si="0"/>
        <v>0</v>
      </c>
      <c r="R25" s="829">
        <f>Q25*'Lynx WOODEN HOLDS'!AX30</f>
        <v>0</v>
      </c>
    </row>
  </sheetData>
  <sheetProtection selectLockedCells="1" selectUnlockedCells="1"/>
  <autoFilter ref="P5:Q25" xr:uid="{40E8ABCE-DC00-451D-BF55-3098729E49DC}"/>
  <mergeCells count="3">
    <mergeCell ref="K4:L4"/>
    <mergeCell ref="B3:J3"/>
    <mergeCell ref="N3:P3"/>
  </mergeCells>
  <conditionalFormatting sqref="A5:M5">
    <cfRule type="dataBar" priority="1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{B20F9353-0EA8-44A3-A6D7-98FA3B35D375}</x14:id>
        </ext>
      </extLst>
    </cfRule>
  </conditionalFormatting>
  <conditionalFormatting sqref="N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{BCC194F9-D5D6-4CD8-8017-D0004445B063}</x14:id>
        </ext>
      </extLst>
    </cfRule>
  </conditionalFormatting>
  <conditionalFormatting sqref="O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{4233655A-1A0C-456E-89B3-916214A41142}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headerFooter differentFirst="1">
    <oddFooter>Stran &amp;P od &amp;N</oddFooter>
    <firstFooter>&amp;CStran &amp;P od &amp;N</first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20F9353-0EA8-44A3-A6D7-98FA3B35D3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A5:M5</xm:sqref>
        </x14:conditionalFormatting>
        <x14:conditionalFormatting xmlns:xm="http://schemas.microsoft.com/office/excel/2006/main">
          <x14:cfRule type="dataBar" id="{BCC194F9-D5D6-4CD8-8017-D0004445B0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N5</xm:sqref>
        </x14:conditionalFormatting>
        <x14:conditionalFormatting xmlns:xm="http://schemas.microsoft.com/office/excel/2006/main">
          <x14:cfRule type="dataBar" id="{4233655A-1A0C-456E-89B3-916214A411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E7C07-9691-4461-AFAA-28433AA64500}">
  <sheetPr codeName="Sheet13"/>
  <dimension ref="A1:R26"/>
  <sheetViews>
    <sheetView showGridLines="0" topLeftCell="C1" zoomScaleNormal="100" zoomScalePageLayoutView="125" workbookViewId="0">
      <selection activeCell="I9" sqref="I9"/>
    </sheetView>
  </sheetViews>
  <sheetFormatPr baseColWidth="10" defaultColWidth="12.296875" defaultRowHeight="23.25" customHeight="1"/>
  <cols>
    <col min="1" max="1" width="7" style="9" hidden="1" customWidth="1"/>
    <col min="2" max="2" width="6.296875" style="9" hidden="1" customWidth="1"/>
    <col min="3" max="3" width="12.19921875" style="9" customWidth="1"/>
    <col min="4" max="17" width="5" style="16" customWidth="1"/>
    <col min="18" max="18" width="6.19921875" style="9" customWidth="1"/>
    <col min="19" max="16384" width="12.296875" style="9"/>
  </cols>
  <sheetData>
    <row r="1" spans="1:18" ht="33" customHeight="1">
      <c r="A1" s="1031">
        <f>'PROD. lynx GRP'!C3</f>
        <v>0</v>
      </c>
      <c r="B1" s="1031"/>
      <c r="C1" s="1031"/>
      <c r="D1" s="1031"/>
      <c r="E1" s="1031"/>
      <c r="F1" s="1031"/>
      <c r="G1" s="1031"/>
      <c r="H1" s="17"/>
      <c r="I1" s="1032"/>
      <c r="J1" s="1032"/>
      <c r="K1" s="1032"/>
      <c r="M1" s="17"/>
      <c r="N1" s="1024">
        <f>'PROD. lynx GRP'!N3</f>
        <v>0</v>
      </c>
      <c r="O1" s="1024"/>
      <c r="P1" s="1024"/>
      <c r="R1" s="16">
        <f>SUM(R3:R22)</f>
        <v>0</v>
      </c>
    </row>
    <row r="2" spans="1:18" ht="36.75" customHeight="1">
      <c r="A2" s="10" t="s">
        <v>17</v>
      </c>
      <c r="B2" s="8" t="s">
        <v>16</v>
      </c>
      <c r="C2" s="1" t="s">
        <v>34</v>
      </c>
      <c r="D2" s="71" t="s">
        <v>1</v>
      </c>
      <c r="E2" s="71" t="s">
        <v>2</v>
      </c>
      <c r="F2" s="71" t="s">
        <v>8</v>
      </c>
      <c r="G2" s="71" t="s">
        <v>27</v>
      </c>
      <c r="H2" s="71" t="s">
        <v>3</v>
      </c>
      <c r="I2" s="67" t="s">
        <v>1602</v>
      </c>
      <c r="J2" s="67" t="s">
        <v>1504</v>
      </c>
      <c r="K2" s="67" t="s">
        <v>1603</v>
      </c>
      <c r="L2" s="67" t="s">
        <v>147</v>
      </c>
      <c r="M2" s="71" t="s">
        <v>12</v>
      </c>
      <c r="N2" s="71" t="s">
        <v>32</v>
      </c>
      <c r="O2" s="71" t="s">
        <v>14</v>
      </c>
      <c r="P2" s="71" t="s">
        <v>108</v>
      </c>
      <c r="Q2" s="67" t="s">
        <v>109</v>
      </c>
      <c r="R2" s="98" t="s">
        <v>143</v>
      </c>
    </row>
    <row r="3" spans="1:18" ht="23.25" customHeight="1">
      <c r="A3" s="10">
        <f>B3*'Lynx PLYWOOD'!J11</f>
        <v>0</v>
      </c>
      <c r="B3" s="1">
        <f t="shared" ref="B3:B22" si="0">SUM(C3:O3)</f>
        <v>0</v>
      </c>
      <c r="C3" s="735" t="str">
        <f>'Lynx WOODEN HOLDS'!D11</f>
        <v>L1-WH-N-DT</v>
      </c>
      <c r="D3" s="637">
        <f>IF('Lynx WOODEN HOLDS'!M11=0,0,'Lynx WOODEN HOLDS'!M11)+IF('Lynx WOODEN HOLDS'!M$32=0,0,'Lynx WOODEN HOLDS'!M$32)+IF('Lynx WOODEN HOLDS'!M$33=0,0,'Lynx WOODEN HOLDS'!M$33)</f>
        <v>0</v>
      </c>
      <c r="E3" s="637">
        <f>IF('Lynx WOODEN HOLDS'!N11=0,0,'Lynx WOODEN HOLDS'!N11)+IF('Lynx WOODEN HOLDS'!N$32=0,0,'Lynx WOODEN HOLDS'!N$32)+IF('Lynx WOODEN HOLDS'!N$33=0,0,'Lynx WOODEN HOLDS'!N$33)</f>
        <v>0</v>
      </c>
      <c r="F3" s="637">
        <f>IF('Lynx WOODEN HOLDS'!O11=0,0,'Lynx WOODEN HOLDS'!O11)+IF('Lynx WOODEN HOLDS'!O$32=0,0,'Lynx WOODEN HOLDS'!O$32)+IF('Lynx WOODEN HOLDS'!O$33=0,0,'Lynx WOODEN HOLDS'!O$33)</f>
        <v>0</v>
      </c>
      <c r="G3" s="637">
        <f>IF('Lynx WOODEN HOLDS'!P11=0,0,'Lynx WOODEN HOLDS'!P11)+IF('Lynx WOODEN HOLDS'!P$32=0,0,'Lynx WOODEN HOLDS'!P$32)+IF('Lynx WOODEN HOLDS'!P$33=0,0,'Lynx WOODEN HOLDS'!P$33)</f>
        <v>0</v>
      </c>
      <c r="H3" s="637">
        <f>IF('Lynx WOODEN HOLDS'!Q11=0,0,'Lynx WOODEN HOLDS'!Q11)+IF('Lynx WOODEN HOLDS'!Q$32=0,0,'Lynx WOODEN HOLDS'!Q$32)+IF('Lynx WOODEN HOLDS'!Q$33=0,0,'Lynx WOODEN HOLDS'!Q$33)</f>
        <v>0</v>
      </c>
      <c r="I3" s="637">
        <f>IF('Lynx WOODEN HOLDS'!R11=0,0,'Lynx WOODEN HOLDS'!R11)+IF('Lynx WOODEN HOLDS'!R$32=0,0,'Lynx WOODEN HOLDS'!R$32)+IF('Lynx WOODEN HOLDS'!R$33=0,0,'Lynx WOODEN HOLDS'!R$33)</f>
        <v>0</v>
      </c>
      <c r="J3" s="637">
        <f>IF('Lynx WOODEN HOLDS'!S11=0,0,'Lynx WOODEN HOLDS'!S11)+IF('Lynx WOODEN HOLDS'!S$32=0,0,'Lynx WOODEN HOLDS'!S$32)+IF('Lynx WOODEN HOLDS'!S$33=0,0,'Lynx WOODEN HOLDS'!S$33)</f>
        <v>0</v>
      </c>
      <c r="K3" s="637">
        <f>IF('Lynx WOODEN HOLDS'!T11=0,0,'Lynx WOODEN HOLDS'!T11)+IF('Lynx WOODEN HOLDS'!T$32=0,0,'Lynx WOODEN HOLDS'!T$32)+IF('Lynx WOODEN HOLDS'!T$33=0,0,'Lynx WOODEN HOLDS'!T$33)</f>
        <v>0</v>
      </c>
      <c r="L3" s="637">
        <f>IF('Lynx WOODEN HOLDS'!U11=0,0,'Lynx WOODEN HOLDS'!U11)+IF('Lynx WOODEN HOLDS'!U$32=0,0,'Lynx WOODEN HOLDS'!U$32)+IF('Lynx WOODEN HOLDS'!U$33=0,0,'Lynx WOODEN HOLDS'!U$33)</f>
        <v>0</v>
      </c>
      <c r="M3" s="637">
        <f>IF('Lynx WOODEN HOLDS'!V11=0,0,'Lynx WOODEN HOLDS'!V11)+IF('Lynx WOODEN HOLDS'!V$32=0,0,'Lynx WOODEN HOLDS'!V$32)+IF('Lynx WOODEN HOLDS'!V$33=0,0,'Lynx WOODEN HOLDS'!V$33)</f>
        <v>0</v>
      </c>
      <c r="N3" s="637">
        <f>IF('Lynx WOODEN HOLDS'!W11=0,0,'Lynx WOODEN HOLDS'!W11)+IF('Lynx WOODEN HOLDS'!W$32=0,0,'Lynx WOODEN HOLDS'!W$32)+IF('Lynx WOODEN HOLDS'!W$33=0,0,'Lynx WOODEN HOLDS'!W$33)</f>
        <v>0</v>
      </c>
      <c r="O3" s="637">
        <f>IF('Lynx WOODEN HOLDS'!X11=0,0,'Lynx WOODEN HOLDS'!X11)+IF('Lynx WOODEN HOLDS'!X$32=0,0,'Lynx WOODEN HOLDS'!X$32)+IF('Lynx WOODEN HOLDS'!X$33=0,0,'Lynx WOODEN HOLDS'!X$33)</f>
        <v>0</v>
      </c>
      <c r="P3" s="637">
        <f>IF('Lynx WOODEN HOLDS'!Y11=0,0,'Lynx WOODEN HOLDS'!Y11)+IF('Lynx WOODEN HOLDS'!Y$32=0,0,'Lynx WOODEN HOLDS'!Y$32)+IF('Lynx WOODEN HOLDS'!Y$33=0,0,'Lynx WOODEN HOLDS'!Y$33)</f>
        <v>0</v>
      </c>
      <c r="Q3" s="637">
        <f>IF('Lynx WOODEN HOLDS'!Z11=0,0,'Lynx WOODEN HOLDS'!Z11)+IF('Lynx WOODEN HOLDS'!Z$32=0,0,'Lynx WOODEN HOLDS'!Z$32)+IF('Lynx WOODEN HOLDS'!Z$33=0,0,'Lynx WOODEN HOLDS'!Z$33)</f>
        <v>0</v>
      </c>
      <c r="R3" s="637">
        <f>'PROD. Lynx Woodholds'!Q6</f>
        <v>0</v>
      </c>
    </row>
    <row r="4" spans="1:18" ht="23.25" customHeight="1">
      <c r="A4" s="10">
        <f>B4*'Lynx PLYWOOD'!J12</f>
        <v>0</v>
      </c>
      <c r="B4" s="1">
        <f t="shared" si="0"/>
        <v>0</v>
      </c>
      <c r="C4" s="735" t="str">
        <f>'Lynx WOODEN HOLDS'!D12</f>
        <v>L2-WH-N-DT</v>
      </c>
      <c r="D4" s="637">
        <f>IF('Lynx WOODEN HOLDS'!M12=0,0,'Lynx WOODEN HOLDS'!M12)+IF('Lynx WOODEN HOLDS'!M$32=0,0,'Lynx WOODEN HOLDS'!M$32)+IF('Lynx WOODEN HOLDS'!M$33=0,0,'Lynx WOODEN HOLDS'!M$33)</f>
        <v>0</v>
      </c>
      <c r="E4" s="637">
        <f>IF('Lynx WOODEN HOLDS'!N12=0,0,'Lynx WOODEN HOLDS'!N12)+IF('Lynx WOODEN HOLDS'!N$32=0,0,'Lynx WOODEN HOLDS'!N$32)+IF('Lynx WOODEN HOLDS'!N$33=0,0,'Lynx WOODEN HOLDS'!N$33)</f>
        <v>0</v>
      </c>
      <c r="F4" s="637">
        <f>IF('Lynx WOODEN HOLDS'!O12=0,0,'Lynx WOODEN HOLDS'!O12)+IF('Lynx WOODEN HOLDS'!O$32=0,0,'Lynx WOODEN HOLDS'!O$32)+IF('Lynx WOODEN HOLDS'!O$33=0,0,'Lynx WOODEN HOLDS'!O$33)</f>
        <v>0</v>
      </c>
      <c r="G4" s="637">
        <f>IF('Lynx WOODEN HOLDS'!P12=0,0,'Lynx WOODEN HOLDS'!P12)+IF('Lynx WOODEN HOLDS'!P$32=0,0,'Lynx WOODEN HOLDS'!P$32)+IF('Lynx WOODEN HOLDS'!P$33=0,0,'Lynx WOODEN HOLDS'!P$33)</f>
        <v>0</v>
      </c>
      <c r="H4" s="637">
        <f>IF('Lynx WOODEN HOLDS'!Q12=0,0,'Lynx WOODEN HOLDS'!Q12)+IF('Lynx WOODEN HOLDS'!Q$32=0,0,'Lynx WOODEN HOLDS'!Q$32)+IF('Lynx WOODEN HOLDS'!Q$33=0,0,'Lynx WOODEN HOLDS'!Q$33)</f>
        <v>0</v>
      </c>
      <c r="I4" s="637">
        <f>IF('Lynx WOODEN HOLDS'!R12=0,0,'Lynx WOODEN HOLDS'!R12)+IF('Lynx WOODEN HOLDS'!R$32=0,0,'Lynx WOODEN HOLDS'!R$32)+IF('Lynx WOODEN HOLDS'!R$33=0,0,'Lynx WOODEN HOLDS'!R$33)</f>
        <v>0</v>
      </c>
      <c r="J4" s="637">
        <f>IF('Lynx WOODEN HOLDS'!S12=0,0,'Lynx WOODEN HOLDS'!S12)+IF('Lynx WOODEN HOLDS'!S$32=0,0,'Lynx WOODEN HOLDS'!S$32)+IF('Lynx WOODEN HOLDS'!S$33=0,0,'Lynx WOODEN HOLDS'!S$33)</f>
        <v>0</v>
      </c>
      <c r="K4" s="637">
        <f>IF('Lynx WOODEN HOLDS'!T12=0,0,'Lynx WOODEN HOLDS'!T12)+IF('Lynx WOODEN HOLDS'!T$32=0,0,'Lynx WOODEN HOLDS'!T$32)+IF('Lynx WOODEN HOLDS'!T$33=0,0,'Lynx WOODEN HOLDS'!T$33)</f>
        <v>0</v>
      </c>
      <c r="L4" s="637">
        <f>IF('Lynx WOODEN HOLDS'!U12=0,0,'Lynx WOODEN HOLDS'!U12)+IF('Lynx WOODEN HOLDS'!U$32=0,0,'Lynx WOODEN HOLDS'!U$32)+IF('Lynx WOODEN HOLDS'!U$33=0,0,'Lynx WOODEN HOLDS'!U$33)</f>
        <v>0</v>
      </c>
      <c r="M4" s="637">
        <f>IF('Lynx WOODEN HOLDS'!V12=0,0,'Lynx WOODEN HOLDS'!V12)+IF('Lynx WOODEN HOLDS'!V$32=0,0,'Lynx WOODEN HOLDS'!V$32)+IF('Lynx WOODEN HOLDS'!V$33=0,0,'Lynx WOODEN HOLDS'!V$33)</f>
        <v>0</v>
      </c>
      <c r="N4" s="637">
        <f>IF('Lynx WOODEN HOLDS'!W12=0,0,'Lynx WOODEN HOLDS'!W12)+IF('Lynx WOODEN HOLDS'!W$32=0,0,'Lynx WOODEN HOLDS'!W$32)+IF('Lynx WOODEN HOLDS'!W$33=0,0,'Lynx WOODEN HOLDS'!W$33)</f>
        <v>0</v>
      </c>
      <c r="O4" s="637">
        <f>IF('Lynx WOODEN HOLDS'!X12=0,0,'Lynx WOODEN HOLDS'!X12)+IF('Lynx WOODEN HOLDS'!X$32=0,0,'Lynx WOODEN HOLDS'!X$32)+IF('Lynx WOODEN HOLDS'!X$33=0,0,'Lynx WOODEN HOLDS'!X$33)</f>
        <v>0</v>
      </c>
      <c r="P4" s="637">
        <f>IF('Lynx WOODEN HOLDS'!Y12=0,0,'Lynx WOODEN HOLDS'!Y12)+IF('Lynx WOODEN HOLDS'!Y$32=0,0,'Lynx WOODEN HOLDS'!Y$32)+IF('Lynx WOODEN HOLDS'!Y$33=0,0,'Lynx WOODEN HOLDS'!Y$33)</f>
        <v>0</v>
      </c>
      <c r="Q4" s="637">
        <f>IF('Lynx WOODEN HOLDS'!Z12=0,0,'Lynx WOODEN HOLDS'!Z12)+IF('Lynx WOODEN HOLDS'!Z$32=0,0,'Lynx WOODEN HOLDS'!Z$32)+IF('Lynx WOODEN HOLDS'!Z$33=0,0,'Lynx WOODEN HOLDS'!Z$33)</f>
        <v>0</v>
      </c>
      <c r="R4" s="637">
        <f>'PROD. Lynx Woodholds'!Q7</f>
        <v>0</v>
      </c>
    </row>
    <row r="5" spans="1:18" ht="23.25" customHeight="1">
      <c r="A5" s="10" t="e">
        <f>B5*'Lynx PLYWOOD'!#REF!</f>
        <v>#REF!</v>
      </c>
      <c r="B5" s="1">
        <f t="shared" si="0"/>
        <v>0</v>
      </c>
      <c r="C5" s="8" t="str">
        <f>'Lynx WOODEN HOLDS'!D13</f>
        <v>L3-WH-N-DT</v>
      </c>
      <c r="D5" s="637">
        <f>IF('Lynx WOODEN HOLDS'!M13=0,0,'Lynx WOODEN HOLDS'!M13)+IF('Lynx WOODEN HOLDS'!M$31=0,0,'Lynx WOODEN HOLDS'!M$31)+IF('Lynx WOODEN HOLDS'!M$33=0,0,'Lynx WOODEN HOLDS'!M$33)</f>
        <v>0</v>
      </c>
      <c r="E5" s="637">
        <f>IF('Lynx WOODEN HOLDS'!N13=0,0,'Lynx WOODEN HOLDS'!N13)+IF('Lynx WOODEN HOLDS'!N$31=0,0,'Lynx WOODEN HOLDS'!N$31)+IF('Lynx WOODEN HOLDS'!N$33=0,0,'Lynx WOODEN HOLDS'!N$33)</f>
        <v>0</v>
      </c>
      <c r="F5" s="637">
        <f>IF('Lynx WOODEN HOLDS'!O13=0,0,'Lynx WOODEN HOLDS'!O13)+IF('Lynx WOODEN HOLDS'!O$31=0,0,'Lynx WOODEN HOLDS'!O$31)+IF('Lynx WOODEN HOLDS'!O$33=0,0,'Lynx WOODEN HOLDS'!O$33)</f>
        <v>0</v>
      </c>
      <c r="G5" s="637">
        <f>IF('Lynx WOODEN HOLDS'!P13=0,0,'Lynx WOODEN HOLDS'!P13)+IF('Lynx WOODEN HOLDS'!P$31=0,0,'Lynx WOODEN HOLDS'!P$31)+IF('Lynx WOODEN HOLDS'!P$33=0,0,'Lynx WOODEN HOLDS'!P$33)</f>
        <v>0</v>
      </c>
      <c r="H5" s="637">
        <f>IF('Lynx WOODEN HOLDS'!Q13=0,0,'Lynx WOODEN HOLDS'!Q13)+IF('Lynx WOODEN HOLDS'!Q$31=0,0,'Lynx WOODEN HOLDS'!Q$31)+IF('Lynx WOODEN HOLDS'!Q$33=0,0,'Lynx WOODEN HOLDS'!Q$33)</f>
        <v>0</v>
      </c>
      <c r="I5" s="637">
        <f>IF('Lynx WOODEN HOLDS'!R13=0,0,'Lynx WOODEN HOLDS'!R13)+IF('Lynx WOODEN HOLDS'!R$31=0,0,'Lynx WOODEN HOLDS'!R$31)+IF('Lynx WOODEN HOLDS'!R$33=0,0,'Lynx WOODEN HOLDS'!R$33)</f>
        <v>0</v>
      </c>
      <c r="J5" s="637">
        <f>IF('Lynx WOODEN HOLDS'!S13=0,0,'Lynx WOODEN HOLDS'!S13)+IF('Lynx WOODEN HOLDS'!S$31=0,0,'Lynx WOODEN HOLDS'!S$31)+IF('Lynx WOODEN HOLDS'!S$33=0,0,'Lynx WOODEN HOLDS'!S$33)</f>
        <v>0</v>
      </c>
      <c r="K5" s="637">
        <f>IF('Lynx WOODEN HOLDS'!T13=0,0,'Lynx WOODEN HOLDS'!T13)+IF('Lynx WOODEN HOLDS'!T$31=0,0,'Lynx WOODEN HOLDS'!T$31)+IF('Lynx WOODEN HOLDS'!T$33=0,0,'Lynx WOODEN HOLDS'!T$33)</f>
        <v>0</v>
      </c>
      <c r="L5" s="637">
        <f>IF('Lynx WOODEN HOLDS'!U13=0,0,'Lynx WOODEN HOLDS'!U13)+IF('Lynx WOODEN HOLDS'!U$31=0,0,'Lynx WOODEN HOLDS'!U$31)+IF('Lynx WOODEN HOLDS'!U$33=0,0,'Lynx WOODEN HOLDS'!U$33)</f>
        <v>0</v>
      </c>
      <c r="M5" s="637">
        <f>IF('Lynx WOODEN HOLDS'!V13=0,0,'Lynx WOODEN HOLDS'!V13)+IF('Lynx WOODEN HOLDS'!V$31=0,0,'Lynx WOODEN HOLDS'!V$31)+IF('Lynx WOODEN HOLDS'!V$33=0,0,'Lynx WOODEN HOLDS'!V$33)</f>
        <v>0</v>
      </c>
      <c r="N5" s="637">
        <f>IF('Lynx WOODEN HOLDS'!W13=0,0,'Lynx WOODEN HOLDS'!W13)+IF('Lynx WOODEN HOLDS'!W$31=0,0,'Lynx WOODEN HOLDS'!W$31)+IF('Lynx WOODEN HOLDS'!W$33=0,0,'Lynx WOODEN HOLDS'!W$33)</f>
        <v>0</v>
      </c>
      <c r="O5" s="637">
        <f>IF('Lynx WOODEN HOLDS'!X13=0,0,'Lynx WOODEN HOLDS'!X13)+IF('Lynx WOODEN HOLDS'!X$31=0,0,'Lynx WOODEN HOLDS'!X$31)+IF('Lynx WOODEN HOLDS'!X$33=0,0,'Lynx WOODEN HOLDS'!X$33)</f>
        <v>0</v>
      </c>
      <c r="P5" s="637">
        <f>IF('Lynx WOODEN HOLDS'!Y13=0,0,'Lynx WOODEN HOLDS'!Y13)+IF('Lynx WOODEN HOLDS'!Y$31=0,0,'Lynx WOODEN HOLDS'!Y$31)+IF('Lynx WOODEN HOLDS'!Y$33=0,0,'Lynx WOODEN HOLDS'!Y$33)</f>
        <v>0</v>
      </c>
      <c r="Q5" s="637">
        <f>IF('Lynx WOODEN HOLDS'!Z13=0,0,'Lynx WOODEN HOLDS'!Z13)+IF('Lynx WOODEN HOLDS'!Z$31=0,0,'Lynx WOODEN HOLDS'!Z$31)+IF('Lynx WOODEN HOLDS'!Z$33=0,0,'Lynx WOODEN HOLDS'!Z$33)</f>
        <v>0</v>
      </c>
      <c r="R5" s="637">
        <f>'PROD. Lynx Woodholds'!Q8</f>
        <v>0</v>
      </c>
    </row>
    <row r="6" spans="1:18" ht="23.25" customHeight="1">
      <c r="A6" s="10" t="e">
        <f>B6*'Lynx PLYWOOD'!#REF!</f>
        <v>#REF!</v>
      </c>
      <c r="B6" s="1">
        <f t="shared" si="0"/>
        <v>0</v>
      </c>
      <c r="C6" s="8" t="str">
        <f>'Lynx WOODEN HOLDS'!D14</f>
        <v>L4-WH-N-DT</v>
      </c>
      <c r="D6" s="637">
        <f>IF('Lynx WOODEN HOLDS'!M14=0,0,'Lynx WOODEN HOLDS'!M14)+IF('Lynx WOODEN HOLDS'!M$31=0,0,'Lynx WOODEN HOLDS'!M$31)+IF('Lynx WOODEN HOLDS'!M$33=0,0,'Lynx WOODEN HOLDS'!M$33)</f>
        <v>0</v>
      </c>
      <c r="E6" s="637">
        <f>IF('Lynx WOODEN HOLDS'!N14=0,0,'Lynx WOODEN HOLDS'!N14)+IF('Lynx WOODEN HOLDS'!N$31=0,0,'Lynx WOODEN HOLDS'!N$31)+IF('Lynx WOODEN HOLDS'!N$33=0,0,'Lynx WOODEN HOLDS'!N$33)</f>
        <v>0</v>
      </c>
      <c r="F6" s="637">
        <f>IF('Lynx WOODEN HOLDS'!O14=0,0,'Lynx WOODEN HOLDS'!O14)+IF('Lynx WOODEN HOLDS'!O$31=0,0,'Lynx WOODEN HOLDS'!O$31)+IF('Lynx WOODEN HOLDS'!O$33=0,0,'Lynx WOODEN HOLDS'!O$33)</f>
        <v>0</v>
      </c>
      <c r="G6" s="637">
        <f>IF('Lynx WOODEN HOLDS'!P14=0,0,'Lynx WOODEN HOLDS'!P14)+IF('Lynx WOODEN HOLDS'!P$31=0,0,'Lynx WOODEN HOLDS'!P$31)+IF('Lynx WOODEN HOLDS'!P$33=0,0,'Lynx WOODEN HOLDS'!P$33)</f>
        <v>0</v>
      </c>
      <c r="H6" s="637">
        <f>IF('Lynx WOODEN HOLDS'!Q14=0,0,'Lynx WOODEN HOLDS'!Q14)+IF('Lynx WOODEN HOLDS'!Q$31=0,0,'Lynx WOODEN HOLDS'!Q$31)+IF('Lynx WOODEN HOLDS'!Q$33=0,0,'Lynx WOODEN HOLDS'!Q$33)</f>
        <v>0</v>
      </c>
      <c r="I6" s="637">
        <f>IF('Lynx WOODEN HOLDS'!R14=0,0,'Lynx WOODEN HOLDS'!R14)+IF('Lynx WOODEN HOLDS'!R$31=0,0,'Lynx WOODEN HOLDS'!R$31)+IF('Lynx WOODEN HOLDS'!R$33=0,0,'Lynx WOODEN HOLDS'!R$33)</f>
        <v>0</v>
      </c>
      <c r="J6" s="637">
        <f>IF('Lynx WOODEN HOLDS'!S14=0,0,'Lynx WOODEN HOLDS'!S14)+IF('Lynx WOODEN HOLDS'!S$31=0,0,'Lynx WOODEN HOLDS'!S$31)+IF('Lynx WOODEN HOLDS'!S$33=0,0,'Lynx WOODEN HOLDS'!S$33)</f>
        <v>0</v>
      </c>
      <c r="K6" s="637">
        <f>IF('Lynx WOODEN HOLDS'!T14=0,0,'Lynx WOODEN HOLDS'!T14)+IF('Lynx WOODEN HOLDS'!T$31=0,0,'Lynx WOODEN HOLDS'!T$31)+IF('Lynx WOODEN HOLDS'!T$33=0,0,'Lynx WOODEN HOLDS'!T$33)</f>
        <v>0</v>
      </c>
      <c r="L6" s="637">
        <f>IF('Lynx WOODEN HOLDS'!U14=0,0,'Lynx WOODEN HOLDS'!U14)+IF('Lynx WOODEN HOLDS'!U$31=0,0,'Lynx WOODEN HOLDS'!U$31)+IF('Lynx WOODEN HOLDS'!U$33=0,0,'Lynx WOODEN HOLDS'!U$33)</f>
        <v>0</v>
      </c>
      <c r="M6" s="637">
        <f>IF('Lynx WOODEN HOLDS'!V14=0,0,'Lynx WOODEN HOLDS'!V14)+IF('Lynx WOODEN HOLDS'!V$31=0,0,'Lynx WOODEN HOLDS'!V$31)+IF('Lynx WOODEN HOLDS'!V$33=0,0,'Lynx WOODEN HOLDS'!V$33)</f>
        <v>0</v>
      </c>
      <c r="N6" s="637">
        <f>IF('Lynx WOODEN HOLDS'!W14=0,0,'Lynx WOODEN HOLDS'!W14)+IF('Lynx WOODEN HOLDS'!W$31=0,0,'Lynx WOODEN HOLDS'!W$31)+IF('Lynx WOODEN HOLDS'!W$33=0,0,'Lynx WOODEN HOLDS'!W$33)</f>
        <v>0</v>
      </c>
      <c r="O6" s="637">
        <f>IF('Lynx WOODEN HOLDS'!X14=0,0,'Lynx WOODEN HOLDS'!X14)+IF('Lynx WOODEN HOLDS'!X$31=0,0,'Lynx WOODEN HOLDS'!X$31)+IF('Lynx WOODEN HOLDS'!X$33=0,0,'Lynx WOODEN HOLDS'!X$33)</f>
        <v>0</v>
      </c>
      <c r="P6" s="637">
        <f>IF('Lynx WOODEN HOLDS'!Y14=0,0,'Lynx WOODEN HOLDS'!Y14)+IF('Lynx WOODEN HOLDS'!Y$31=0,0,'Lynx WOODEN HOLDS'!Y$31)+IF('Lynx WOODEN HOLDS'!Y$33=0,0,'Lynx WOODEN HOLDS'!Y$33)</f>
        <v>0</v>
      </c>
      <c r="Q6" s="637">
        <f>IF('Lynx WOODEN HOLDS'!Z14=0,0,'Lynx WOODEN HOLDS'!Z14)+IF('Lynx WOODEN HOLDS'!Z$31=0,0,'Lynx WOODEN HOLDS'!Z$31)+IF('Lynx WOODEN HOLDS'!Z$33=0,0,'Lynx WOODEN HOLDS'!Z$33)</f>
        <v>0</v>
      </c>
      <c r="R6" s="637">
        <f>'PROD. Lynx Woodholds'!Q9</f>
        <v>0</v>
      </c>
    </row>
    <row r="7" spans="1:18" ht="23.25" customHeight="1">
      <c r="A7" s="10" t="e">
        <f>B7*'Lynx PLYWOOD'!#REF!</f>
        <v>#REF!</v>
      </c>
      <c r="B7" s="1">
        <f t="shared" si="0"/>
        <v>0</v>
      </c>
      <c r="C7" s="735" t="str">
        <f>'Lynx WOODEN HOLDS'!D15</f>
        <v>L5-WH-N-DT</v>
      </c>
      <c r="D7" s="637">
        <f>IF('Lynx WOODEN HOLDS'!M15=0,0,'Lynx WOODEN HOLDS'!M15)+IF('Lynx WOODEN HOLDS'!M$32=0,0,'Lynx WOODEN HOLDS'!M$32)+IF('Lynx WOODEN HOLDS'!M$33=0,0,'Lynx WOODEN HOLDS'!M$33)</f>
        <v>0</v>
      </c>
      <c r="E7" s="637">
        <f>IF('Lynx WOODEN HOLDS'!N15=0,0,'Lynx WOODEN HOLDS'!N15)+IF('Lynx WOODEN HOLDS'!N$32=0,0,'Lynx WOODEN HOLDS'!N$32)+IF('Lynx WOODEN HOLDS'!N$33=0,0,'Lynx WOODEN HOLDS'!N$33)</f>
        <v>0</v>
      </c>
      <c r="F7" s="637">
        <f>IF('Lynx WOODEN HOLDS'!O15=0,0,'Lynx WOODEN HOLDS'!O15)+IF('Lynx WOODEN HOLDS'!O$32=0,0,'Lynx WOODEN HOLDS'!O$32)+IF('Lynx WOODEN HOLDS'!O$33=0,0,'Lynx WOODEN HOLDS'!O$33)</f>
        <v>0</v>
      </c>
      <c r="G7" s="637">
        <f>IF('Lynx WOODEN HOLDS'!P15=0,0,'Lynx WOODEN HOLDS'!P15)+IF('Lynx WOODEN HOLDS'!P$32=0,0,'Lynx WOODEN HOLDS'!P$32)+IF('Lynx WOODEN HOLDS'!P$33=0,0,'Lynx WOODEN HOLDS'!P$33)</f>
        <v>0</v>
      </c>
      <c r="H7" s="637">
        <f>IF('Lynx WOODEN HOLDS'!Q15=0,0,'Lynx WOODEN HOLDS'!Q15)+IF('Lynx WOODEN HOLDS'!Q$32=0,0,'Lynx WOODEN HOLDS'!Q$32)+IF('Lynx WOODEN HOLDS'!Q$33=0,0,'Lynx WOODEN HOLDS'!Q$33)</f>
        <v>0</v>
      </c>
      <c r="I7" s="637">
        <f>IF('Lynx WOODEN HOLDS'!R15=0,0,'Lynx WOODEN HOLDS'!R15)+IF('Lynx WOODEN HOLDS'!R$32=0,0,'Lynx WOODEN HOLDS'!R$32)+IF('Lynx WOODEN HOLDS'!R$33=0,0,'Lynx WOODEN HOLDS'!R$33)</f>
        <v>0</v>
      </c>
      <c r="J7" s="637">
        <f>IF('Lynx WOODEN HOLDS'!S15=0,0,'Lynx WOODEN HOLDS'!S15)+IF('Lynx WOODEN HOLDS'!S$32=0,0,'Lynx WOODEN HOLDS'!S$32)+IF('Lynx WOODEN HOLDS'!S$33=0,0,'Lynx WOODEN HOLDS'!S$33)</f>
        <v>0</v>
      </c>
      <c r="K7" s="637">
        <f>IF('Lynx WOODEN HOLDS'!T15=0,0,'Lynx WOODEN HOLDS'!T15)+IF('Lynx WOODEN HOLDS'!T$32=0,0,'Lynx WOODEN HOLDS'!T$32)+IF('Lynx WOODEN HOLDS'!T$33=0,0,'Lynx WOODEN HOLDS'!T$33)</f>
        <v>0</v>
      </c>
      <c r="L7" s="637">
        <f>IF('Lynx WOODEN HOLDS'!U15=0,0,'Lynx WOODEN HOLDS'!U15)+IF('Lynx WOODEN HOLDS'!U$32=0,0,'Lynx WOODEN HOLDS'!U$32)+IF('Lynx WOODEN HOLDS'!U$33=0,0,'Lynx WOODEN HOLDS'!U$33)</f>
        <v>0</v>
      </c>
      <c r="M7" s="637">
        <f>IF('Lynx WOODEN HOLDS'!V15=0,0,'Lynx WOODEN HOLDS'!V15)+IF('Lynx WOODEN HOLDS'!V$32=0,0,'Lynx WOODEN HOLDS'!V$32)+IF('Lynx WOODEN HOLDS'!V$33=0,0,'Lynx WOODEN HOLDS'!V$33)</f>
        <v>0</v>
      </c>
      <c r="N7" s="637">
        <f>IF('Lynx WOODEN HOLDS'!W15=0,0,'Lynx WOODEN HOLDS'!W15)+IF('Lynx WOODEN HOLDS'!W$32=0,0,'Lynx WOODEN HOLDS'!W$32)+IF('Lynx WOODEN HOLDS'!W$33=0,0,'Lynx WOODEN HOLDS'!W$33)</f>
        <v>0</v>
      </c>
      <c r="O7" s="637">
        <f>IF('Lynx WOODEN HOLDS'!X15=0,0,'Lynx WOODEN HOLDS'!X15)+IF('Lynx WOODEN HOLDS'!X$32=0,0,'Lynx WOODEN HOLDS'!X$32)+IF('Lynx WOODEN HOLDS'!X$33=0,0,'Lynx WOODEN HOLDS'!X$33)</f>
        <v>0</v>
      </c>
      <c r="P7" s="637">
        <f>IF('Lynx WOODEN HOLDS'!Y15=0,0,'Lynx WOODEN HOLDS'!Y15)+IF('Lynx WOODEN HOLDS'!Y$32=0,0,'Lynx WOODEN HOLDS'!Y$32)+IF('Lynx WOODEN HOLDS'!Y$33=0,0,'Lynx WOODEN HOLDS'!Y$33)</f>
        <v>0</v>
      </c>
      <c r="Q7" s="637">
        <f>IF('Lynx WOODEN HOLDS'!Z15=0,0,'Lynx WOODEN HOLDS'!Z15)+IF('Lynx WOODEN HOLDS'!Z$32=0,0,'Lynx WOODEN HOLDS'!Z$32)+IF('Lynx WOODEN HOLDS'!Z$33=0,0,'Lynx WOODEN HOLDS'!Z$33)</f>
        <v>0</v>
      </c>
      <c r="R7" s="637">
        <f>'PROD. Lynx Woodholds'!Q10</f>
        <v>0</v>
      </c>
    </row>
    <row r="8" spans="1:18" ht="23.25" customHeight="1">
      <c r="A8" s="10" t="e">
        <f>B8*'Lynx PLYWOOD'!#REF!</f>
        <v>#REF!</v>
      </c>
      <c r="B8" s="1">
        <f t="shared" si="0"/>
        <v>0</v>
      </c>
      <c r="C8" s="735" t="str">
        <f>'Lynx WOODEN HOLDS'!D16</f>
        <v>L6-WH-N-DT</v>
      </c>
      <c r="D8" s="637">
        <f>IF('Lynx WOODEN HOLDS'!M16=0,0,'Lynx WOODEN HOLDS'!M16)+IF('Lynx WOODEN HOLDS'!M$32=0,0,'Lynx WOODEN HOLDS'!M$32)+IF('Lynx WOODEN HOLDS'!M$33=0,0,'Lynx WOODEN HOLDS'!M$33)</f>
        <v>0</v>
      </c>
      <c r="E8" s="637">
        <f>IF('Lynx WOODEN HOLDS'!N16=0,0,'Lynx WOODEN HOLDS'!N16)+IF('Lynx WOODEN HOLDS'!N$32=0,0,'Lynx WOODEN HOLDS'!N$32)+IF('Lynx WOODEN HOLDS'!N$33=0,0,'Lynx WOODEN HOLDS'!N$33)</f>
        <v>0</v>
      </c>
      <c r="F8" s="637">
        <f>IF('Lynx WOODEN HOLDS'!O16=0,0,'Lynx WOODEN HOLDS'!O16)+IF('Lynx WOODEN HOLDS'!O$32=0,0,'Lynx WOODEN HOLDS'!O$32)+IF('Lynx WOODEN HOLDS'!O$33=0,0,'Lynx WOODEN HOLDS'!O$33)</f>
        <v>0</v>
      </c>
      <c r="G8" s="637">
        <f>IF('Lynx WOODEN HOLDS'!P16=0,0,'Lynx WOODEN HOLDS'!P16)+IF('Lynx WOODEN HOLDS'!P$32=0,0,'Lynx WOODEN HOLDS'!P$32)+IF('Lynx WOODEN HOLDS'!P$33=0,0,'Lynx WOODEN HOLDS'!P$33)</f>
        <v>0</v>
      </c>
      <c r="H8" s="637">
        <f>IF('Lynx WOODEN HOLDS'!Q16=0,0,'Lynx WOODEN HOLDS'!Q16)+IF('Lynx WOODEN HOLDS'!Q$32=0,0,'Lynx WOODEN HOLDS'!Q$32)+IF('Lynx WOODEN HOLDS'!Q$33=0,0,'Lynx WOODEN HOLDS'!Q$33)</f>
        <v>0</v>
      </c>
      <c r="I8" s="637">
        <f>IF('Lynx WOODEN HOLDS'!R16=0,0,'Lynx WOODEN HOLDS'!R16)+IF('Lynx WOODEN HOLDS'!R$32=0,0,'Lynx WOODEN HOLDS'!R$32)+IF('Lynx WOODEN HOLDS'!R$33=0,0,'Lynx WOODEN HOLDS'!R$33)</f>
        <v>0</v>
      </c>
      <c r="J8" s="637">
        <f>IF('Lynx WOODEN HOLDS'!S16=0,0,'Lynx WOODEN HOLDS'!S16)+IF('Lynx WOODEN HOLDS'!S$32=0,0,'Lynx WOODEN HOLDS'!S$32)+IF('Lynx WOODEN HOLDS'!S$33=0,0,'Lynx WOODEN HOLDS'!S$33)</f>
        <v>0</v>
      </c>
      <c r="K8" s="637">
        <f>IF('Lynx WOODEN HOLDS'!T16=0,0,'Lynx WOODEN HOLDS'!T16)+IF('Lynx WOODEN HOLDS'!T$32=0,0,'Lynx WOODEN HOLDS'!T$32)+IF('Lynx WOODEN HOLDS'!T$33=0,0,'Lynx WOODEN HOLDS'!T$33)</f>
        <v>0</v>
      </c>
      <c r="L8" s="637">
        <f>IF('Lynx WOODEN HOLDS'!U16=0,0,'Lynx WOODEN HOLDS'!U16)+IF('Lynx WOODEN HOLDS'!U$32=0,0,'Lynx WOODEN HOLDS'!U$32)+IF('Lynx WOODEN HOLDS'!U$33=0,0,'Lynx WOODEN HOLDS'!U$33)</f>
        <v>0</v>
      </c>
      <c r="M8" s="637">
        <f>IF('Lynx WOODEN HOLDS'!V16=0,0,'Lynx WOODEN HOLDS'!V16)+IF('Lynx WOODEN HOLDS'!V$32=0,0,'Lynx WOODEN HOLDS'!V$32)+IF('Lynx WOODEN HOLDS'!V$33=0,0,'Lynx WOODEN HOLDS'!V$33)</f>
        <v>0</v>
      </c>
      <c r="N8" s="637">
        <f>IF('Lynx WOODEN HOLDS'!W16=0,0,'Lynx WOODEN HOLDS'!W16)+IF('Lynx WOODEN HOLDS'!W$32=0,0,'Lynx WOODEN HOLDS'!W$32)+IF('Lynx WOODEN HOLDS'!W$33=0,0,'Lynx WOODEN HOLDS'!W$33)</f>
        <v>0</v>
      </c>
      <c r="O8" s="637">
        <f>IF('Lynx WOODEN HOLDS'!X16=0,0,'Lynx WOODEN HOLDS'!X16)+IF('Lynx WOODEN HOLDS'!X$32=0,0,'Lynx WOODEN HOLDS'!X$32)+IF('Lynx WOODEN HOLDS'!X$33=0,0,'Lynx WOODEN HOLDS'!X$33)</f>
        <v>0</v>
      </c>
      <c r="P8" s="637">
        <f>IF('Lynx WOODEN HOLDS'!Y16=0,0,'Lynx WOODEN HOLDS'!Y16)+IF('Lynx WOODEN HOLDS'!Y$32=0,0,'Lynx WOODEN HOLDS'!Y$32)+IF('Lynx WOODEN HOLDS'!Y$33=0,0,'Lynx WOODEN HOLDS'!Y$33)</f>
        <v>0</v>
      </c>
      <c r="Q8" s="637">
        <f>IF('Lynx WOODEN HOLDS'!Z16=0,0,'Lynx WOODEN HOLDS'!Z16)+IF('Lynx WOODEN HOLDS'!Z$32=0,0,'Lynx WOODEN HOLDS'!Z$32)+IF('Lynx WOODEN HOLDS'!Z$33=0,0,'Lynx WOODEN HOLDS'!Z$33)</f>
        <v>0</v>
      </c>
      <c r="R8" s="637">
        <f>'PROD. Lynx Woodholds'!Q11</f>
        <v>0</v>
      </c>
    </row>
    <row r="9" spans="1:18" ht="23.25" customHeight="1">
      <c r="A9" s="10" t="e">
        <f>B9*'Lynx PLYWOOD'!#REF!</f>
        <v>#REF!</v>
      </c>
      <c r="B9" s="1">
        <f t="shared" si="0"/>
        <v>0</v>
      </c>
      <c r="C9" s="735" t="str">
        <f>'Lynx WOODEN HOLDS'!D17</f>
        <v>L7-WH-N-DT</v>
      </c>
      <c r="D9" s="637">
        <f>IF('Lynx WOODEN HOLDS'!M17=0,0,'Lynx WOODEN HOLDS'!M17)+IF('Lynx WOODEN HOLDS'!M$32=0,0,'Lynx WOODEN HOLDS'!M$32)+IF('Lynx WOODEN HOLDS'!M$33=0,0,'Lynx WOODEN HOLDS'!M$33)</f>
        <v>0</v>
      </c>
      <c r="E9" s="637">
        <f>IF('Lynx WOODEN HOLDS'!N17=0,0,'Lynx WOODEN HOLDS'!N17)+IF('Lynx WOODEN HOLDS'!N$32=0,0,'Lynx WOODEN HOLDS'!N$32)+IF('Lynx WOODEN HOLDS'!N$33=0,0,'Lynx WOODEN HOLDS'!N$33)</f>
        <v>0</v>
      </c>
      <c r="F9" s="637">
        <f>IF('Lynx WOODEN HOLDS'!O17=0,0,'Lynx WOODEN HOLDS'!O17)+IF('Lynx WOODEN HOLDS'!O$32=0,0,'Lynx WOODEN HOLDS'!O$32)+IF('Lynx WOODEN HOLDS'!O$33=0,0,'Lynx WOODEN HOLDS'!O$33)</f>
        <v>0</v>
      </c>
      <c r="G9" s="637">
        <f>IF('Lynx WOODEN HOLDS'!P17=0,0,'Lynx WOODEN HOLDS'!P17)+IF('Lynx WOODEN HOLDS'!P$32=0,0,'Lynx WOODEN HOLDS'!P$32)+IF('Lynx WOODEN HOLDS'!P$33=0,0,'Lynx WOODEN HOLDS'!P$33)</f>
        <v>0</v>
      </c>
      <c r="H9" s="637">
        <f>IF('Lynx WOODEN HOLDS'!Q17=0,0,'Lynx WOODEN HOLDS'!Q17)+IF('Lynx WOODEN HOLDS'!Q$32=0,0,'Lynx WOODEN HOLDS'!Q$32)+IF('Lynx WOODEN HOLDS'!Q$33=0,0,'Lynx WOODEN HOLDS'!Q$33)</f>
        <v>0</v>
      </c>
      <c r="I9" s="637">
        <f>IF('Lynx WOODEN HOLDS'!R17=0,0,'Lynx WOODEN HOLDS'!R17)+IF('Lynx WOODEN HOLDS'!R$32=0,0,'Lynx WOODEN HOLDS'!R$32)+IF('Lynx WOODEN HOLDS'!R$33=0,0,'Lynx WOODEN HOLDS'!R$33)</f>
        <v>0</v>
      </c>
      <c r="J9" s="637">
        <f>IF('Lynx WOODEN HOLDS'!S17=0,0,'Lynx WOODEN HOLDS'!S17)+IF('Lynx WOODEN HOLDS'!S$32=0,0,'Lynx WOODEN HOLDS'!S$32)+IF('Lynx WOODEN HOLDS'!S$33=0,0,'Lynx WOODEN HOLDS'!S$33)</f>
        <v>0</v>
      </c>
      <c r="K9" s="637">
        <f>IF('Lynx WOODEN HOLDS'!T17=0,0,'Lynx WOODEN HOLDS'!T17)+IF('Lynx WOODEN HOLDS'!T$32=0,0,'Lynx WOODEN HOLDS'!T$32)+IF('Lynx WOODEN HOLDS'!T$33=0,0,'Lynx WOODEN HOLDS'!T$33)</f>
        <v>0</v>
      </c>
      <c r="L9" s="637">
        <f>IF('Lynx WOODEN HOLDS'!U17=0,0,'Lynx WOODEN HOLDS'!U17)+IF('Lynx WOODEN HOLDS'!U$32=0,0,'Lynx WOODEN HOLDS'!U$32)+IF('Lynx WOODEN HOLDS'!U$33=0,0,'Lynx WOODEN HOLDS'!U$33)</f>
        <v>0</v>
      </c>
      <c r="M9" s="637">
        <f>IF('Lynx WOODEN HOLDS'!V17=0,0,'Lynx WOODEN HOLDS'!V17)+IF('Lynx WOODEN HOLDS'!V$32=0,0,'Lynx WOODEN HOLDS'!V$32)+IF('Lynx WOODEN HOLDS'!V$33=0,0,'Lynx WOODEN HOLDS'!V$33)</f>
        <v>0</v>
      </c>
      <c r="N9" s="637">
        <f>IF('Lynx WOODEN HOLDS'!W17=0,0,'Lynx WOODEN HOLDS'!W17)+IF('Lynx WOODEN HOLDS'!W$32=0,0,'Lynx WOODEN HOLDS'!W$32)+IF('Lynx WOODEN HOLDS'!W$33=0,0,'Lynx WOODEN HOLDS'!W$33)</f>
        <v>0</v>
      </c>
      <c r="O9" s="637">
        <f>IF('Lynx WOODEN HOLDS'!X17=0,0,'Lynx WOODEN HOLDS'!X17)+IF('Lynx WOODEN HOLDS'!X$32=0,0,'Lynx WOODEN HOLDS'!X$32)+IF('Lynx WOODEN HOLDS'!X$33=0,0,'Lynx WOODEN HOLDS'!X$33)</f>
        <v>0</v>
      </c>
      <c r="P9" s="637">
        <f>IF('Lynx WOODEN HOLDS'!Y17=0,0,'Lynx WOODEN HOLDS'!Y17)+IF('Lynx WOODEN HOLDS'!Y$32=0,0,'Lynx WOODEN HOLDS'!Y$32)+IF('Lynx WOODEN HOLDS'!Y$33=0,0,'Lynx WOODEN HOLDS'!Y$33)</f>
        <v>0</v>
      </c>
      <c r="Q9" s="637">
        <f>IF('Lynx WOODEN HOLDS'!Z17=0,0,'Lynx WOODEN HOLDS'!Z17)+IF('Lynx WOODEN HOLDS'!Z$32=0,0,'Lynx WOODEN HOLDS'!Z$32)+IF('Lynx WOODEN HOLDS'!Z$33=0,0,'Lynx WOODEN HOLDS'!Z$33)</f>
        <v>0</v>
      </c>
      <c r="R9" s="637">
        <f>'PROD. Lynx Woodholds'!Q12</f>
        <v>0</v>
      </c>
    </row>
    <row r="10" spans="1:18" ht="23.25" customHeight="1">
      <c r="A10" s="10" t="e">
        <f>B10*'Lynx PLYWOOD'!#REF!</f>
        <v>#REF!</v>
      </c>
      <c r="B10" s="1">
        <f t="shared" si="0"/>
        <v>0</v>
      </c>
      <c r="C10" s="735" t="str">
        <f>'Lynx WOODEN HOLDS'!D18</f>
        <v>L8-WH-N-DT</v>
      </c>
      <c r="D10" s="637">
        <f>IF('Lynx WOODEN HOLDS'!M18=0,0,'Lynx WOODEN HOLDS'!M18)+IF('Lynx WOODEN HOLDS'!M$32=0,0,'Lynx WOODEN HOLDS'!M$32)+IF('Lynx WOODEN HOLDS'!M$33=0,0,'Lynx WOODEN HOLDS'!M$33)</f>
        <v>0</v>
      </c>
      <c r="E10" s="637">
        <f>IF('Lynx WOODEN HOLDS'!N18=0,0,'Lynx WOODEN HOLDS'!N18)+IF('Lynx WOODEN HOLDS'!N$32=0,0,'Lynx WOODEN HOLDS'!N$32)+IF('Lynx WOODEN HOLDS'!N$33=0,0,'Lynx WOODEN HOLDS'!N$33)</f>
        <v>0</v>
      </c>
      <c r="F10" s="637">
        <f>IF('Lynx WOODEN HOLDS'!O18=0,0,'Lynx WOODEN HOLDS'!O18)+IF('Lynx WOODEN HOLDS'!O$32=0,0,'Lynx WOODEN HOLDS'!O$32)+IF('Lynx WOODEN HOLDS'!O$33=0,0,'Lynx WOODEN HOLDS'!O$33)</f>
        <v>0</v>
      </c>
      <c r="G10" s="637">
        <f>IF('Lynx WOODEN HOLDS'!P18=0,0,'Lynx WOODEN HOLDS'!P18)+IF('Lynx WOODEN HOLDS'!P$32=0,0,'Lynx WOODEN HOLDS'!P$32)+IF('Lynx WOODEN HOLDS'!P$33=0,0,'Lynx WOODEN HOLDS'!P$33)</f>
        <v>0</v>
      </c>
      <c r="H10" s="637">
        <f>IF('Lynx WOODEN HOLDS'!Q18=0,0,'Lynx WOODEN HOLDS'!Q18)+IF('Lynx WOODEN HOLDS'!Q$32=0,0,'Lynx WOODEN HOLDS'!Q$32)+IF('Lynx WOODEN HOLDS'!Q$33=0,0,'Lynx WOODEN HOLDS'!Q$33)</f>
        <v>0</v>
      </c>
      <c r="I10" s="637">
        <f>IF('Lynx WOODEN HOLDS'!R18=0,0,'Lynx WOODEN HOLDS'!R18)+IF('Lynx WOODEN HOLDS'!R$32=0,0,'Lynx WOODEN HOLDS'!R$32)+IF('Lynx WOODEN HOLDS'!R$33=0,0,'Lynx WOODEN HOLDS'!R$33)</f>
        <v>0</v>
      </c>
      <c r="J10" s="637">
        <f>IF('Lynx WOODEN HOLDS'!S18=0,0,'Lynx WOODEN HOLDS'!S18)+IF('Lynx WOODEN HOLDS'!S$32=0,0,'Lynx WOODEN HOLDS'!S$32)+IF('Lynx WOODEN HOLDS'!S$33=0,0,'Lynx WOODEN HOLDS'!S$33)</f>
        <v>0</v>
      </c>
      <c r="K10" s="637">
        <f>IF('Lynx WOODEN HOLDS'!T18=0,0,'Lynx WOODEN HOLDS'!T18)+IF('Lynx WOODEN HOLDS'!T$32=0,0,'Lynx WOODEN HOLDS'!T$32)+IF('Lynx WOODEN HOLDS'!T$33=0,0,'Lynx WOODEN HOLDS'!T$33)</f>
        <v>0</v>
      </c>
      <c r="L10" s="637">
        <f>IF('Lynx WOODEN HOLDS'!U18=0,0,'Lynx WOODEN HOLDS'!U18)+IF('Lynx WOODEN HOLDS'!U$32=0,0,'Lynx WOODEN HOLDS'!U$32)+IF('Lynx WOODEN HOLDS'!U$33=0,0,'Lynx WOODEN HOLDS'!U$33)</f>
        <v>0</v>
      </c>
      <c r="M10" s="637">
        <f>IF('Lynx WOODEN HOLDS'!V18=0,0,'Lynx WOODEN HOLDS'!V18)+IF('Lynx WOODEN HOLDS'!V$32=0,0,'Lynx WOODEN HOLDS'!V$32)+IF('Lynx WOODEN HOLDS'!V$33=0,0,'Lynx WOODEN HOLDS'!V$33)</f>
        <v>0</v>
      </c>
      <c r="N10" s="637">
        <f>IF('Lynx WOODEN HOLDS'!W18=0,0,'Lynx WOODEN HOLDS'!W18)+IF('Lynx WOODEN HOLDS'!W$32=0,0,'Lynx WOODEN HOLDS'!W$32)+IF('Lynx WOODEN HOLDS'!W$33=0,0,'Lynx WOODEN HOLDS'!W$33)</f>
        <v>0</v>
      </c>
      <c r="O10" s="637">
        <f>IF('Lynx WOODEN HOLDS'!X18=0,0,'Lynx WOODEN HOLDS'!X18)+IF('Lynx WOODEN HOLDS'!X$32=0,0,'Lynx WOODEN HOLDS'!X$32)+IF('Lynx WOODEN HOLDS'!X$33=0,0,'Lynx WOODEN HOLDS'!X$33)</f>
        <v>0</v>
      </c>
      <c r="P10" s="637">
        <f>IF('Lynx WOODEN HOLDS'!Y18=0,0,'Lynx WOODEN HOLDS'!Y18)+IF('Lynx WOODEN HOLDS'!Y$32=0,0,'Lynx WOODEN HOLDS'!Y$32)+IF('Lynx WOODEN HOLDS'!Y$33=0,0,'Lynx WOODEN HOLDS'!Y$33)</f>
        <v>0</v>
      </c>
      <c r="Q10" s="637">
        <f>IF('Lynx WOODEN HOLDS'!Z18=0,0,'Lynx WOODEN HOLDS'!Z18)+IF('Lynx WOODEN HOLDS'!Z$32=0,0,'Lynx WOODEN HOLDS'!Z$32)+IF('Lynx WOODEN HOLDS'!Z$33=0,0,'Lynx WOODEN HOLDS'!Z$33)</f>
        <v>0</v>
      </c>
      <c r="R10" s="637">
        <f>'PROD. Lynx Woodholds'!Q13</f>
        <v>0</v>
      </c>
    </row>
    <row r="11" spans="1:18" ht="23.25" customHeight="1">
      <c r="A11" s="10" t="e">
        <f>B11*'Lynx PLYWOOD'!#REF!</f>
        <v>#REF!</v>
      </c>
      <c r="B11" s="1">
        <f t="shared" si="0"/>
        <v>0</v>
      </c>
      <c r="C11" s="8" t="str">
        <f>'Lynx WOODEN HOLDS'!D19</f>
        <v>L9-WH-N-DT</v>
      </c>
      <c r="D11" s="637">
        <f>IF('Lynx WOODEN HOLDS'!M19=0,0,'Lynx WOODEN HOLDS'!M19)+IF('Lynx WOODEN HOLDS'!M$31=0,0,'Lynx WOODEN HOLDS'!M$31)+IF('Lynx WOODEN HOLDS'!M$33=0,0,'Lynx WOODEN HOLDS'!M$33)</f>
        <v>0</v>
      </c>
      <c r="E11" s="637">
        <f>IF('Lynx WOODEN HOLDS'!N19=0,0,'Lynx WOODEN HOLDS'!N19)+IF('Lynx WOODEN HOLDS'!N$31=0,0,'Lynx WOODEN HOLDS'!N$31)+IF('Lynx WOODEN HOLDS'!N$33=0,0,'Lynx WOODEN HOLDS'!N$33)</f>
        <v>0</v>
      </c>
      <c r="F11" s="637">
        <f>IF('Lynx WOODEN HOLDS'!O19=0,0,'Lynx WOODEN HOLDS'!O19)+IF('Lynx WOODEN HOLDS'!O$31=0,0,'Lynx WOODEN HOLDS'!O$31)+IF('Lynx WOODEN HOLDS'!O$33=0,0,'Lynx WOODEN HOLDS'!O$33)</f>
        <v>0</v>
      </c>
      <c r="G11" s="637">
        <f>IF('Lynx WOODEN HOLDS'!P19=0,0,'Lynx WOODEN HOLDS'!P19)+IF('Lynx WOODEN HOLDS'!P$31=0,0,'Lynx WOODEN HOLDS'!P$31)+IF('Lynx WOODEN HOLDS'!P$33=0,0,'Lynx WOODEN HOLDS'!P$33)</f>
        <v>0</v>
      </c>
      <c r="H11" s="637">
        <f>IF('Lynx WOODEN HOLDS'!Q19=0,0,'Lynx WOODEN HOLDS'!Q19)+IF('Lynx WOODEN HOLDS'!Q$31=0,0,'Lynx WOODEN HOLDS'!Q$31)+IF('Lynx WOODEN HOLDS'!Q$33=0,0,'Lynx WOODEN HOLDS'!Q$33)</f>
        <v>0</v>
      </c>
      <c r="I11" s="637">
        <f>IF('Lynx WOODEN HOLDS'!R19=0,0,'Lynx WOODEN HOLDS'!R19)+IF('Lynx WOODEN HOLDS'!R$31=0,0,'Lynx WOODEN HOLDS'!R$31)+IF('Lynx WOODEN HOLDS'!R$33=0,0,'Lynx WOODEN HOLDS'!R$33)</f>
        <v>0</v>
      </c>
      <c r="J11" s="637">
        <f>IF('Lynx WOODEN HOLDS'!S19=0,0,'Lynx WOODEN HOLDS'!S19)+IF('Lynx WOODEN HOLDS'!S$31=0,0,'Lynx WOODEN HOLDS'!S$31)+IF('Lynx WOODEN HOLDS'!S$33=0,0,'Lynx WOODEN HOLDS'!S$33)</f>
        <v>0</v>
      </c>
      <c r="K11" s="637">
        <f>IF('Lynx WOODEN HOLDS'!T19=0,0,'Lynx WOODEN HOLDS'!T19)+IF('Lynx WOODEN HOLDS'!T$31=0,0,'Lynx WOODEN HOLDS'!T$31)+IF('Lynx WOODEN HOLDS'!T$33=0,0,'Lynx WOODEN HOLDS'!T$33)</f>
        <v>0</v>
      </c>
      <c r="L11" s="637">
        <f>IF('Lynx WOODEN HOLDS'!U19=0,0,'Lynx WOODEN HOLDS'!U19)+IF('Lynx WOODEN HOLDS'!U$31=0,0,'Lynx WOODEN HOLDS'!U$31)+IF('Lynx WOODEN HOLDS'!U$33=0,0,'Lynx WOODEN HOLDS'!U$33)</f>
        <v>0</v>
      </c>
      <c r="M11" s="637">
        <f>IF('Lynx WOODEN HOLDS'!V19=0,0,'Lynx WOODEN HOLDS'!V19)+IF('Lynx WOODEN HOLDS'!V$31=0,0,'Lynx WOODEN HOLDS'!V$31)+IF('Lynx WOODEN HOLDS'!V$33=0,0,'Lynx WOODEN HOLDS'!V$33)</f>
        <v>0</v>
      </c>
      <c r="N11" s="637">
        <f>IF('Lynx WOODEN HOLDS'!W19=0,0,'Lynx WOODEN HOLDS'!W19)+IF('Lynx WOODEN HOLDS'!W$31=0,0,'Lynx WOODEN HOLDS'!W$31)+IF('Lynx WOODEN HOLDS'!W$33=0,0,'Lynx WOODEN HOLDS'!W$33)</f>
        <v>0</v>
      </c>
      <c r="O11" s="637">
        <f>IF('Lynx WOODEN HOLDS'!X19=0,0,'Lynx WOODEN HOLDS'!X19)+IF('Lynx WOODEN HOLDS'!X$31=0,0,'Lynx WOODEN HOLDS'!X$31)+IF('Lynx WOODEN HOLDS'!X$33=0,0,'Lynx WOODEN HOLDS'!X$33)</f>
        <v>0</v>
      </c>
      <c r="P11" s="637">
        <f>IF('Lynx WOODEN HOLDS'!Y19=0,0,'Lynx WOODEN HOLDS'!Y19)+IF('Lynx WOODEN HOLDS'!Y$31=0,0,'Lynx WOODEN HOLDS'!Y$31)+IF('Lynx WOODEN HOLDS'!Y$33=0,0,'Lynx WOODEN HOLDS'!Y$33)</f>
        <v>0</v>
      </c>
      <c r="Q11" s="637">
        <f>IF('Lynx WOODEN HOLDS'!Z19=0,0,'Lynx WOODEN HOLDS'!Z19)+IF('Lynx WOODEN HOLDS'!Z$31=0,0,'Lynx WOODEN HOLDS'!Z$31)+IF('Lynx WOODEN HOLDS'!Z$33=0,0,'Lynx WOODEN HOLDS'!Z$33)</f>
        <v>0</v>
      </c>
      <c r="R11" s="637">
        <f>'PROD. Lynx Woodholds'!Q14</f>
        <v>0</v>
      </c>
    </row>
    <row r="12" spans="1:18" ht="23.25" customHeight="1">
      <c r="A12" s="10">
        <f>B12*'Lynx PLYWOOD'!J13</f>
        <v>0</v>
      </c>
      <c r="B12" s="1">
        <f t="shared" si="0"/>
        <v>0</v>
      </c>
      <c r="C12" s="8" t="str">
        <f>'Lynx WOODEN HOLDS'!D20</f>
        <v>L10-WH-N-DT</v>
      </c>
      <c r="D12" s="637">
        <f>IF('Lynx WOODEN HOLDS'!M20=0,0,'Lynx WOODEN HOLDS'!M20)+IF('Lynx WOODEN HOLDS'!M$31=0,0,'Lynx WOODEN HOLDS'!M$31)+IF('Lynx WOODEN HOLDS'!M$33=0,0,'Lynx WOODEN HOLDS'!M$33)</f>
        <v>0</v>
      </c>
      <c r="E12" s="637">
        <f>IF('Lynx WOODEN HOLDS'!N20=0,0,'Lynx WOODEN HOLDS'!N20)+IF('Lynx WOODEN HOLDS'!N$31=0,0,'Lynx WOODEN HOLDS'!N$31)+IF('Lynx WOODEN HOLDS'!N$33=0,0,'Lynx WOODEN HOLDS'!N$33)</f>
        <v>0</v>
      </c>
      <c r="F12" s="637">
        <f>IF('Lynx WOODEN HOLDS'!O20=0,0,'Lynx WOODEN HOLDS'!O20)+IF('Lynx WOODEN HOLDS'!O$31=0,0,'Lynx WOODEN HOLDS'!O$31)+IF('Lynx WOODEN HOLDS'!O$33=0,0,'Lynx WOODEN HOLDS'!O$33)</f>
        <v>0</v>
      </c>
      <c r="G12" s="637">
        <f>IF('Lynx WOODEN HOLDS'!P20=0,0,'Lynx WOODEN HOLDS'!P20)+IF('Lynx WOODEN HOLDS'!P$31=0,0,'Lynx WOODEN HOLDS'!P$31)+IF('Lynx WOODEN HOLDS'!P$33=0,0,'Lynx WOODEN HOLDS'!P$33)</f>
        <v>0</v>
      </c>
      <c r="H12" s="637">
        <f>IF('Lynx WOODEN HOLDS'!Q20=0,0,'Lynx WOODEN HOLDS'!Q20)+IF('Lynx WOODEN HOLDS'!Q$31=0,0,'Lynx WOODEN HOLDS'!Q$31)+IF('Lynx WOODEN HOLDS'!Q$33=0,0,'Lynx WOODEN HOLDS'!Q$33)</f>
        <v>0</v>
      </c>
      <c r="I12" s="637">
        <f>IF('Lynx WOODEN HOLDS'!R20=0,0,'Lynx WOODEN HOLDS'!R20)+IF('Lynx WOODEN HOLDS'!R$31=0,0,'Lynx WOODEN HOLDS'!R$31)+IF('Lynx WOODEN HOLDS'!R$33=0,0,'Lynx WOODEN HOLDS'!R$33)</f>
        <v>0</v>
      </c>
      <c r="J12" s="637">
        <f>IF('Lynx WOODEN HOLDS'!S20=0,0,'Lynx WOODEN HOLDS'!S20)+IF('Lynx WOODEN HOLDS'!S$31=0,0,'Lynx WOODEN HOLDS'!S$31)+IF('Lynx WOODEN HOLDS'!S$33=0,0,'Lynx WOODEN HOLDS'!S$33)</f>
        <v>0</v>
      </c>
      <c r="K12" s="637">
        <f>IF('Lynx WOODEN HOLDS'!T20=0,0,'Lynx WOODEN HOLDS'!T20)+IF('Lynx WOODEN HOLDS'!T$31=0,0,'Lynx WOODEN HOLDS'!T$31)+IF('Lynx WOODEN HOLDS'!T$33=0,0,'Lynx WOODEN HOLDS'!T$33)</f>
        <v>0</v>
      </c>
      <c r="L12" s="637">
        <f>IF('Lynx WOODEN HOLDS'!U20=0,0,'Lynx WOODEN HOLDS'!U20)+IF('Lynx WOODEN HOLDS'!U$31=0,0,'Lynx WOODEN HOLDS'!U$31)+IF('Lynx WOODEN HOLDS'!U$33=0,0,'Lynx WOODEN HOLDS'!U$33)</f>
        <v>0</v>
      </c>
      <c r="M12" s="637">
        <f>IF('Lynx WOODEN HOLDS'!V20=0,0,'Lynx WOODEN HOLDS'!V20)+IF('Lynx WOODEN HOLDS'!V$31=0,0,'Lynx WOODEN HOLDS'!V$31)+IF('Lynx WOODEN HOLDS'!V$33=0,0,'Lynx WOODEN HOLDS'!V$33)</f>
        <v>0</v>
      </c>
      <c r="N12" s="637">
        <f>IF('Lynx WOODEN HOLDS'!W20=0,0,'Lynx WOODEN HOLDS'!W20)+IF('Lynx WOODEN HOLDS'!W$31=0,0,'Lynx WOODEN HOLDS'!W$31)+IF('Lynx WOODEN HOLDS'!W$33=0,0,'Lynx WOODEN HOLDS'!W$33)</f>
        <v>0</v>
      </c>
      <c r="O12" s="637">
        <f>IF('Lynx WOODEN HOLDS'!X20=0,0,'Lynx WOODEN HOLDS'!X20)+IF('Lynx WOODEN HOLDS'!X$31=0,0,'Lynx WOODEN HOLDS'!X$31)+IF('Lynx WOODEN HOLDS'!X$33=0,0,'Lynx WOODEN HOLDS'!X$33)</f>
        <v>0</v>
      </c>
      <c r="P12" s="637">
        <f>IF('Lynx WOODEN HOLDS'!Y20=0,0,'Lynx WOODEN HOLDS'!Y20)+IF('Lynx WOODEN HOLDS'!Y$31=0,0,'Lynx WOODEN HOLDS'!Y$31)+IF('Lynx WOODEN HOLDS'!Y$33=0,0,'Lynx WOODEN HOLDS'!Y$33)</f>
        <v>0</v>
      </c>
      <c r="Q12" s="637">
        <f>IF('Lynx WOODEN HOLDS'!Z20=0,0,'Lynx WOODEN HOLDS'!Z20)+IF('Lynx WOODEN HOLDS'!Z$31=0,0,'Lynx WOODEN HOLDS'!Z$31)+IF('Lynx WOODEN HOLDS'!Z$33=0,0,'Lynx WOODEN HOLDS'!Z$33)</f>
        <v>0</v>
      </c>
      <c r="R12" s="637">
        <f>'PROD. Lynx Woodholds'!Q15</f>
        <v>0</v>
      </c>
    </row>
    <row r="13" spans="1:18" ht="23.25" customHeight="1">
      <c r="A13" s="10">
        <f>B13*'Lynx PLYWOOD'!J14</f>
        <v>0</v>
      </c>
      <c r="B13" s="1">
        <f t="shared" si="0"/>
        <v>0</v>
      </c>
      <c r="C13" s="8" t="str">
        <f>'Lynx WOODEN HOLDS'!D21</f>
        <v>L11-WH-N-DT</v>
      </c>
      <c r="D13" s="637">
        <f>IF('Lynx WOODEN HOLDS'!M21=0,0,'Lynx WOODEN HOLDS'!M21)+IF('Lynx WOODEN HOLDS'!M$31=0,0,'Lynx WOODEN HOLDS'!M$31)+IF('Lynx WOODEN HOLDS'!M$33=0,0,'Lynx WOODEN HOLDS'!M$33)</f>
        <v>0</v>
      </c>
      <c r="E13" s="637">
        <f>IF('Lynx WOODEN HOLDS'!N21=0,0,'Lynx WOODEN HOLDS'!N21)+IF('Lynx WOODEN HOLDS'!N$31=0,0,'Lynx WOODEN HOLDS'!N$31)+IF('Lynx WOODEN HOLDS'!N$33=0,0,'Lynx WOODEN HOLDS'!N$33)</f>
        <v>0</v>
      </c>
      <c r="F13" s="637">
        <f>IF('Lynx WOODEN HOLDS'!O21=0,0,'Lynx WOODEN HOLDS'!O21)+IF('Lynx WOODEN HOLDS'!O$31=0,0,'Lynx WOODEN HOLDS'!O$31)+IF('Lynx WOODEN HOLDS'!O$33=0,0,'Lynx WOODEN HOLDS'!O$33)</f>
        <v>0</v>
      </c>
      <c r="G13" s="637">
        <f>IF('Lynx WOODEN HOLDS'!P21=0,0,'Lynx WOODEN HOLDS'!P21)+IF('Lynx WOODEN HOLDS'!P$31=0,0,'Lynx WOODEN HOLDS'!P$31)+IF('Lynx WOODEN HOLDS'!P$33=0,0,'Lynx WOODEN HOLDS'!P$33)</f>
        <v>0</v>
      </c>
      <c r="H13" s="637">
        <f>IF('Lynx WOODEN HOLDS'!Q21=0,0,'Lynx WOODEN HOLDS'!Q21)+IF('Lynx WOODEN HOLDS'!Q$31=0,0,'Lynx WOODEN HOLDS'!Q$31)+IF('Lynx WOODEN HOLDS'!Q$33=0,0,'Lynx WOODEN HOLDS'!Q$33)</f>
        <v>0</v>
      </c>
      <c r="I13" s="637">
        <f>IF('Lynx WOODEN HOLDS'!R21=0,0,'Lynx WOODEN HOLDS'!R21)+IF('Lynx WOODEN HOLDS'!R$31=0,0,'Lynx WOODEN HOLDS'!R$31)+IF('Lynx WOODEN HOLDS'!R$33=0,0,'Lynx WOODEN HOLDS'!R$33)</f>
        <v>0</v>
      </c>
      <c r="J13" s="637">
        <f>IF('Lynx WOODEN HOLDS'!S21=0,0,'Lynx WOODEN HOLDS'!S21)+IF('Lynx WOODEN HOLDS'!S$31=0,0,'Lynx WOODEN HOLDS'!S$31)+IF('Lynx WOODEN HOLDS'!S$33=0,0,'Lynx WOODEN HOLDS'!S$33)</f>
        <v>0</v>
      </c>
      <c r="K13" s="637">
        <f>IF('Lynx WOODEN HOLDS'!T21=0,0,'Lynx WOODEN HOLDS'!T21)+IF('Lynx WOODEN HOLDS'!T$31=0,0,'Lynx WOODEN HOLDS'!T$31)+IF('Lynx WOODEN HOLDS'!T$33=0,0,'Lynx WOODEN HOLDS'!T$33)</f>
        <v>0</v>
      </c>
      <c r="L13" s="637">
        <f>IF('Lynx WOODEN HOLDS'!U21=0,0,'Lynx WOODEN HOLDS'!U21)+IF('Lynx WOODEN HOLDS'!U$31=0,0,'Lynx WOODEN HOLDS'!U$31)+IF('Lynx WOODEN HOLDS'!U$33=0,0,'Lynx WOODEN HOLDS'!U$33)</f>
        <v>0</v>
      </c>
      <c r="M13" s="637">
        <f>IF('Lynx WOODEN HOLDS'!V21=0,0,'Lynx WOODEN HOLDS'!V21)+IF('Lynx WOODEN HOLDS'!V$31=0,0,'Lynx WOODEN HOLDS'!V$31)+IF('Lynx WOODEN HOLDS'!V$33=0,0,'Lynx WOODEN HOLDS'!V$33)</f>
        <v>0</v>
      </c>
      <c r="N13" s="637">
        <f>IF('Lynx WOODEN HOLDS'!W21=0,0,'Lynx WOODEN HOLDS'!W21)+IF('Lynx WOODEN HOLDS'!W$31=0,0,'Lynx WOODEN HOLDS'!W$31)+IF('Lynx WOODEN HOLDS'!W$33=0,0,'Lynx WOODEN HOLDS'!W$33)</f>
        <v>0</v>
      </c>
      <c r="O13" s="637">
        <f>IF('Lynx WOODEN HOLDS'!X21=0,0,'Lynx WOODEN HOLDS'!X21)+IF('Lynx WOODEN HOLDS'!X$31=0,0,'Lynx WOODEN HOLDS'!X$31)+IF('Lynx WOODEN HOLDS'!X$33=0,0,'Lynx WOODEN HOLDS'!X$33)</f>
        <v>0</v>
      </c>
      <c r="P13" s="637">
        <f>IF('Lynx WOODEN HOLDS'!Y21=0,0,'Lynx WOODEN HOLDS'!Y21)+IF('Lynx WOODEN HOLDS'!Y$31=0,0,'Lynx WOODEN HOLDS'!Y$31)+IF('Lynx WOODEN HOLDS'!Y$33=0,0,'Lynx WOODEN HOLDS'!Y$33)</f>
        <v>0</v>
      </c>
      <c r="Q13" s="637">
        <f>IF('Lynx WOODEN HOLDS'!Z21=0,0,'Lynx WOODEN HOLDS'!Z21)+IF('Lynx WOODEN HOLDS'!Z$31=0,0,'Lynx WOODEN HOLDS'!Z$31)+IF('Lynx WOODEN HOLDS'!Z$33=0,0,'Lynx WOODEN HOLDS'!Z$33)</f>
        <v>0</v>
      </c>
      <c r="R13" s="637">
        <f>'PROD. Lynx Woodholds'!Q16</f>
        <v>0</v>
      </c>
    </row>
    <row r="14" spans="1:18" ht="23.25" customHeight="1">
      <c r="A14" s="10">
        <f>B14*'Lynx PLYWOOD'!J15</f>
        <v>0</v>
      </c>
      <c r="B14" s="1">
        <f t="shared" si="0"/>
        <v>0</v>
      </c>
      <c r="C14" s="736" t="str">
        <f>'Lynx WOODEN HOLDS'!D22</f>
        <v>L12-WH-N-DT</v>
      </c>
      <c r="D14" s="637">
        <f>IF('Lynx WOODEN HOLDS'!M22=0,0,'Lynx WOODEN HOLDS'!M22)+IF('Lynx WOODEN HOLDS'!M$31=0,0,'Lynx WOODEN HOLDS'!M$31)+IF('Lynx WOODEN HOLDS'!M$33=0,0,'Lynx WOODEN HOLDS'!M$33)</f>
        <v>0</v>
      </c>
      <c r="E14" s="637">
        <f>IF('Lynx WOODEN HOLDS'!N22=0,0,'Lynx WOODEN HOLDS'!N22)+IF('Lynx WOODEN HOLDS'!N$31=0,0,'Lynx WOODEN HOLDS'!N$31)+IF('Lynx WOODEN HOLDS'!N$33=0,0,'Lynx WOODEN HOLDS'!N$33)</f>
        <v>0</v>
      </c>
      <c r="F14" s="637">
        <f>IF('Lynx WOODEN HOLDS'!O22=0,0,'Lynx WOODEN HOLDS'!O22)+IF('Lynx WOODEN HOLDS'!O$31=0,0,'Lynx WOODEN HOLDS'!O$31)+IF('Lynx WOODEN HOLDS'!O$33=0,0,'Lynx WOODEN HOLDS'!O$33)</f>
        <v>0</v>
      </c>
      <c r="G14" s="637">
        <f>IF('Lynx WOODEN HOLDS'!P22=0,0,'Lynx WOODEN HOLDS'!P22)+IF('Lynx WOODEN HOLDS'!P$31=0,0,'Lynx WOODEN HOLDS'!P$31)+IF('Lynx WOODEN HOLDS'!P$33=0,0,'Lynx WOODEN HOLDS'!P$33)</f>
        <v>0</v>
      </c>
      <c r="H14" s="637">
        <f>IF('Lynx WOODEN HOLDS'!Q22=0,0,'Lynx WOODEN HOLDS'!Q22)+IF('Lynx WOODEN HOLDS'!Q$31=0,0,'Lynx WOODEN HOLDS'!Q$31)+IF('Lynx WOODEN HOLDS'!Q$33=0,0,'Lynx WOODEN HOLDS'!Q$33)</f>
        <v>0</v>
      </c>
      <c r="I14" s="637">
        <f>IF('Lynx WOODEN HOLDS'!R22=0,0,'Lynx WOODEN HOLDS'!R22)+IF('Lynx WOODEN HOLDS'!R$31=0,0,'Lynx WOODEN HOLDS'!R$31)+IF('Lynx WOODEN HOLDS'!R$33=0,0,'Lynx WOODEN HOLDS'!R$33)</f>
        <v>0</v>
      </c>
      <c r="J14" s="637">
        <f>IF('Lynx WOODEN HOLDS'!S22=0,0,'Lynx WOODEN HOLDS'!S22)+IF('Lynx WOODEN HOLDS'!S$31=0,0,'Lynx WOODEN HOLDS'!S$31)+IF('Lynx WOODEN HOLDS'!S$33=0,0,'Lynx WOODEN HOLDS'!S$33)</f>
        <v>0</v>
      </c>
      <c r="K14" s="637">
        <f>IF('Lynx WOODEN HOLDS'!T22=0,0,'Lynx WOODEN HOLDS'!T22)+IF('Lynx WOODEN HOLDS'!T$31=0,0,'Lynx WOODEN HOLDS'!T$31)+IF('Lynx WOODEN HOLDS'!T$33=0,0,'Lynx WOODEN HOLDS'!T$33)</f>
        <v>0</v>
      </c>
      <c r="L14" s="637">
        <f>IF('Lynx WOODEN HOLDS'!U22=0,0,'Lynx WOODEN HOLDS'!U22)+IF('Lynx WOODEN HOLDS'!U$31=0,0,'Lynx WOODEN HOLDS'!U$31)+IF('Lynx WOODEN HOLDS'!U$33=0,0,'Lynx WOODEN HOLDS'!U$33)</f>
        <v>0</v>
      </c>
      <c r="M14" s="637">
        <f>IF('Lynx WOODEN HOLDS'!V22=0,0,'Lynx WOODEN HOLDS'!V22)+IF('Lynx WOODEN HOLDS'!V$31=0,0,'Lynx WOODEN HOLDS'!V$31)+IF('Lynx WOODEN HOLDS'!V$33=0,0,'Lynx WOODEN HOLDS'!V$33)</f>
        <v>0</v>
      </c>
      <c r="N14" s="637">
        <f>IF('Lynx WOODEN HOLDS'!W22=0,0,'Lynx WOODEN HOLDS'!W22)+IF('Lynx WOODEN HOLDS'!W$31=0,0,'Lynx WOODEN HOLDS'!W$31)+IF('Lynx WOODEN HOLDS'!W$33=0,0,'Lynx WOODEN HOLDS'!W$33)</f>
        <v>0</v>
      </c>
      <c r="O14" s="637">
        <f>IF('Lynx WOODEN HOLDS'!X22=0,0,'Lynx WOODEN HOLDS'!X22)+IF('Lynx WOODEN HOLDS'!X$31=0,0,'Lynx WOODEN HOLDS'!X$31)+IF('Lynx WOODEN HOLDS'!X$33=0,0,'Lynx WOODEN HOLDS'!X$33)</f>
        <v>0</v>
      </c>
      <c r="P14" s="637">
        <f>IF('Lynx WOODEN HOLDS'!Y22=0,0,'Lynx WOODEN HOLDS'!Y22)+IF('Lynx WOODEN HOLDS'!Y$31=0,0,'Lynx WOODEN HOLDS'!Y$31)+IF('Lynx WOODEN HOLDS'!Y$33=0,0,'Lynx WOODEN HOLDS'!Y$33)</f>
        <v>0</v>
      </c>
      <c r="Q14" s="637">
        <f>IF('Lynx WOODEN HOLDS'!Z22=0,0,'Lynx WOODEN HOLDS'!Z22)+IF('Lynx WOODEN HOLDS'!Z$31=0,0,'Lynx WOODEN HOLDS'!Z$31)+IF('Lynx WOODEN HOLDS'!Z$33=0,0,'Lynx WOODEN HOLDS'!Z$33)</f>
        <v>0</v>
      </c>
      <c r="R14" s="637">
        <f>'PROD. Lynx Woodholds'!Q17</f>
        <v>0</v>
      </c>
    </row>
    <row r="15" spans="1:18" ht="23.25" customHeight="1">
      <c r="A15" s="10">
        <f>B15*'Lynx PLYWOOD'!J16</f>
        <v>0</v>
      </c>
      <c r="B15" s="1">
        <f t="shared" si="0"/>
        <v>0</v>
      </c>
      <c r="C15" s="735" t="str">
        <f>'Lynx WOODEN HOLDS'!D23</f>
        <v>L13-WH-N-DT</v>
      </c>
      <c r="D15" s="637">
        <f>IF('Lynx WOODEN HOLDS'!M23=0,0,'Lynx WOODEN HOLDS'!M23)+IF('Lynx WOODEN HOLDS'!M$32=0,0,'Lynx WOODEN HOLDS'!M$32)+IF('Lynx WOODEN HOLDS'!M$33=0,0,'Lynx WOODEN HOLDS'!M$33)</f>
        <v>0</v>
      </c>
      <c r="E15" s="637">
        <f>IF('Lynx WOODEN HOLDS'!N23=0,0,'Lynx WOODEN HOLDS'!N23)+IF('Lynx WOODEN HOLDS'!N$32=0,0,'Lynx WOODEN HOLDS'!N$32)+IF('Lynx WOODEN HOLDS'!N$33=0,0,'Lynx WOODEN HOLDS'!N$33)</f>
        <v>0</v>
      </c>
      <c r="F15" s="637">
        <f>IF('Lynx WOODEN HOLDS'!O23=0,0,'Lynx WOODEN HOLDS'!O23)+IF('Lynx WOODEN HOLDS'!O$32=0,0,'Lynx WOODEN HOLDS'!O$32)+IF('Lynx WOODEN HOLDS'!O$33=0,0,'Lynx WOODEN HOLDS'!O$33)</f>
        <v>0</v>
      </c>
      <c r="G15" s="637">
        <f>IF('Lynx WOODEN HOLDS'!P23=0,0,'Lynx WOODEN HOLDS'!P23)+IF('Lynx WOODEN HOLDS'!P$32=0,0,'Lynx WOODEN HOLDS'!P$32)+IF('Lynx WOODEN HOLDS'!P$33=0,0,'Lynx WOODEN HOLDS'!P$33)</f>
        <v>0</v>
      </c>
      <c r="H15" s="637">
        <f>IF('Lynx WOODEN HOLDS'!Q23=0,0,'Lynx WOODEN HOLDS'!Q23)+IF('Lynx WOODEN HOLDS'!Q$32=0,0,'Lynx WOODEN HOLDS'!Q$32)+IF('Lynx WOODEN HOLDS'!Q$33=0,0,'Lynx WOODEN HOLDS'!Q$33)</f>
        <v>0</v>
      </c>
      <c r="I15" s="637">
        <f>IF('Lynx WOODEN HOLDS'!R23=0,0,'Lynx WOODEN HOLDS'!R23)+IF('Lynx WOODEN HOLDS'!R$32=0,0,'Lynx WOODEN HOLDS'!R$32)+IF('Lynx WOODEN HOLDS'!R$33=0,0,'Lynx WOODEN HOLDS'!R$33)</f>
        <v>0</v>
      </c>
      <c r="J15" s="637">
        <f>IF('Lynx WOODEN HOLDS'!S23=0,0,'Lynx WOODEN HOLDS'!S23)+IF('Lynx WOODEN HOLDS'!S$32=0,0,'Lynx WOODEN HOLDS'!S$32)+IF('Lynx WOODEN HOLDS'!S$33=0,0,'Lynx WOODEN HOLDS'!S$33)</f>
        <v>0</v>
      </c>
      <c r="K15" s="637">
        <f>IF('Lynx WOODEN HOLDS'!T23=0,0,'Lynx WOODEN HOLDS'!T23)+IF('Lynx WOODEN HOLDS'!T$32=0,0,'Lynx WOODEN HOLDS'!T$32)+IF('Lynx WOODEN HOLDS'!T$33=0,0,'Lynx WOODEN HOLDS'!T$33)</f>
        <v>0</v>
      </c>
      <c r="L15" s="637">
        <f>IF('Lynx WOODEN HOLDS'!U23=0,0,'Lynx WOODEN HOLDS'!U23)+IF('Lynx WOODEN HOLDS'!U$32=0,0,'Lynx WOODEN HOLDS'!U$32)+IF('Lynx WOODEN HOLDS'!U$33=0,0,'Lynx WOODEN HOLDS'!U$33)</f>
        <v>0</v>
      </c>
      <c r="M15" s="637">
        <f>IF('Lynx WOODEN HOLDS'!V23=0,0,'Lynx WOODEN HOLDS'!V23)+IF('Lynx WOODEN HOLDS'!V$32=0,0,'Lynx WOODEN HOLDS'!V$32)+IF('Lynx WOODEN HOLDS'!V$33=0,0,'Lynx WOODEN HOLDS'!V$33)</f>
        <v>0</v>
      </c>
      <c r="N15" s="637">
        <f>IF('Lynx WOODEN HOLDS'!W23=0,0,'Lynx WOODEN HOLDS'!W23)+IF('Lynx WOODEN HOLDS'!W$32=0,0,'Lynx WOODEN HOLDS'!W$32)+IF('Lynx WOODEN HOLDS'!W$33=0,0,'Lynx WOODEN HOLDS'!W$33)</f>
        <v>0</v>
      </c>
      <c r="O15" s="637">
        <f>IF('Lynx WOODEN HOLDS'!X23=0,0,'Lynx WOODEN HOLDS'!X23)+IF('Lynx WOODEN HOLDS'!X$32=0,0,'Lynx WOODEN HOLDS'!X$32)+IF('Lynx WOODEN HOLDS'!X$33=0,0,'Lynx WOODEN HOLDS'!X$33)</f>
        <v>0</v>
      </c>
      <c r="P15" s="637">
        <f>IF('Lynx WOODEN HOLDS'!Y23=0,0,'Lynx WOODEN HOLDS'!Y23)+IF('Lynx WOODEN HOLDS'!Y$32=0,0,'Lynx WOODEN HOLDS'!Y$32)+IF('Lynx WOODEN HOLDS'!Y$33=0,0,'Lynx WOODEN HOLDS'!Y$33)</f>
        <v>0</v>
      </c>
      <c r="Q15" s="637">
        <f>IF('Lynx WOODEN HOLDS'!Z23=0,0,'Lynx WOODEN HOLDS'!Z23)+IF('Lynx WOODEN HOLDS'!Z$32=0,0,'Lynx WOODEN HOLDS'!Z$32)+IF('Lynx WOODEN HOLDS'!Z$33=0,0,'Lynx WOODEN HOLDS'!Z$33)</f>
        <v>0</v>
      </c>
      <c r="R15" s="637">
        <f>'PROD. Lynx Woodholds'!Q18</f>
        <v>0</v>
      </c>
    </row>
    <row r="16" spans="1:18" ht="23.25" customHeight="1">
      <c r="A16" s="10">
        <f>B16*'Lynx PLYWOOD'!J17</f>
        <v>0</v>
      </c>
      <c r="B16" s="1">
        <f t="shared" si="0"/>
        <v>0</v>
      </c>
      <c r="C16" s="735" t="str">
        <f>'Lynx WOODEN HOLDS'!D24</f>
        <v>L14-WH-N-DT</v>
      </c>
      <c r="D16" s="637">
        <f>IF('Lynx WOODEN HOLDS'!M24=0,0,'Lynx WOODEN HOLDS'!M24)+IF('Lynx WOODEN HOLDS'!M$32=0,0,'Lynx WOODEN HOLDS'!M$32)+IF('Lynx WOODEN HOLDS'!M$33=0,0,'Lynx WOODEN HOLDS'!M$33)</f>
        <v>0</v>
      </c>
      <c r="E16" s="637">
        <f>IF('Lynx WOODEN HOLDS'!N24=0,0,'Lynx WOODEN HOLDS'!N24)+IF('Lynx WOODEN HOLDS'!N$32=0,0,'Lynx WOODEN HOLDS'!N$32)+IF('Lynx WOODEN HOLDS'!N$33=0,0,'Lynx WOODEN HOLDS'!N$33)</f>
        <v>0</v>
      </c>
      <c r="F16" s="637">
        <f>IF('Lynx WOODEN HOLDS'!O24=0,0,'Lynx WOODEN HOLDS'!O24)+IF('Lynx WOODEN HOLDS'!O$32=0,0,'Lynx WOODEN HOLDS'!O$32)+IF('Lynx WOODEN HOLDS'!O$33=0,0,'Lynx WOODEN HOLDS'!O$33)</f>
        <v>0</v>
      </c>
      <c r="G16" s="637">
        <f>IF('Lynx WOODEN HOLDS'!P24=0,0,'Lynx WOODEN HOLDS'!P24)+IF('Lynx WOODEN HOLDS'!P$32=0,0,'Lynx WOODEN HOLDS'!P$32)+IF('Lynx WOODEN HOLDS'!P$33=0,0,'Lynx WOODEN HOLDS'!P$33)</f>
        <v>0</v>
      </c>
      <c r="H16" s="637">
        <f>IF('Lynx WOODEN HOLDS'!Q24=0,0,'Lynx WOODEN HOLDS'!Q24)+IF('Lynx WOODEN HOLDS'!Q$32=0,0,'Lynx WOODEN HOLDS'!Q$32)+IF('Lynx WOODEN HOLDS'!Q$33=0,0,'Lynx WOODEN HOLDS'!Q$33)</f>
        <v>0</v>
      </c>
      <c r="I16" s="637">
        <f>IF('Lynx WOODEN HOLDS'!R24=0,0,'Lynx WOODEN HOLDS'!R24)+IF('Lynx WOODEN HOLDS'!R$32=0,0,'Lynx WOODEN HOLDS'!R$32)+IF('Lynx WOODEN HOLDS'!R$33=0,0,'Lynx WOODEN HOLDS'!R$33)</f>
        <v>0</v>
      </c>
      <c r="J16" s="637">
        <f>IF('Lynx WOODEN HOLDS'!S24=0,0,'Lynx WOODEN HOLDS'!S24)+IF('Lynx WOODEN HOLDS'!S$32=0,0,'Lynx WOODEN HOLDS'!S$32)+IF('Lynx WOODEN HOLDS'!S$33=0,0,'Lynx WOODEN HOLDS'!S$33)</f>
        <v>0</v>
      </c>
      <c r="K16" s="637">
        <f>IF('Lynx WOODEN HOLDS'!T24=0,0,'Lynx WOODEN HOLDS'!T24)+IF('Lynx WOODEN HOLDS'!T$32=0,0,'Lynx WOODEN HOLDS'!T$32)+IF('Lynx WOODEN HOLDS'!T$33=0,0,'Lynx WOODEN HOLDS'!T$33)</f>
        <v>0</v>
      </c>
      <c r="L16" s="637">
        <f>IF('Lynx WOODEN HOLDS'!U24=0,0,'Lynx WOODEN HOLDS'!U24)+IF('Lynx WOODEN HOLDS'!U$32=0,0,'Lynx WOODEN HOLDS'!U$32)+IF('Lynx WOODEN HOLDS'!U$33=0,0,'Lynx WOODEN HOLDS'!U$33)</f>
        <v>0</v>
      </c>
      <c r="M16" s="637">
        <f>IF('Lynx WOODEN HOLDS'!V24=0,0,'Lynx WOODEN HOLDS'!V24)+IF('Lynx WOODEN HOLDS'!V$32=0,0,'Lynx WOODEN HOLDS'!V$32)+IF('Lynx WOODEN HOLDS'!V$33=0,0,'Lynx WOODEN HOLDS'!V$33)</f>
        <v>0</v>
      </c>
      <c r="N16" s="637">
        <f>IF('Lynx WOODEN HOLDS'!W24=0,0,'Lynx WOODEN HOLDS'!W24)+IF('Lynx WOODEN HOLDS'!W$32=0,0,'Lynx WOODEN HOLDS'!W$32)+IF('Lynx WOODEN HOLDS'!W$33=0,0,'Lynx WOODEN HOLDS'!W$33)</f>
        <v>0</v>
      </c>
      <c r="O16" s="637">
        <f>IF('Lynx WOODEN HOLDS'!X24=0,0,'Lynx WOODEN HOLDS'!X24)+IF('Lynx WOODEN HOLDS'!X$32=0,0,'Lynx WOODEN HOLDS'!X$32)+IF('Lynx WOODEN HOLDS'!X$33=0,0,'Lynx WOODEN HOLDS'!X$33)</f>
        <v>0</v>
      </c>
      <c r="P16" s="637">
        <f>IF('Lynx WOODEN HOLDS'!Y24=0,0,'Lynx WOODEN HOLDS'!Y24)+IF('Lynx WOODEN HOLDS'!Y$32=0,0,'Lynx WOODEN HOLDS'!Y$32)+IF('Lynx WOODEN HOLDS'!Y$33=0,0,'Lynx WOODEN HOLDS'!Y$33)</f>
        <v>0</v>
      </c>
      <c r="Q16" s="637">
        <f>IF('Lynx WOODEN HOLDS'!Z24=0,0,'Lynx WOODEN HOLDS'!Z24)+IF('Lynx WOODEN HOLDS'!Z$32=0,0,'Lynx WOODEN HOLDS'!Z$32)+IF('Lynx WOODEN HOLDS'!Z$33=0,0,'Lynx WOODEN HOLDS'!Z$33)</f>
        <v>0</v>
      </c>
      <c r="R16" s="637">
        <f>'PROD. Lynx Woodholds'!Q19</f>
        <v>0</v>
      </c>
    </row>
    <row r="17" spans="1:18" ht="23.25" customHeight="1">
      <c r="A17" s="10" t="e">
        <f>B17*'Lynx PLYWOOD'!#REF!</f>
        <v>#REF!</v>
      </c>
      <c r="B17" s="1">
        <f t="shared" si="0"/>
        <v>0</v>
      </c>
      <c r="C17" s="736" t="str">
        <f>'Lynx WOODEN HOLDS'!D25</f>
        <v>L15-WH-N-DT</v>
      </c>
      <c r="D17" s="637">
        <f>IF('Lynx WOODEN HOLDS'!M25=0,0,'Lynx WOODEN HOLDS'!M25)+IF('Lynx WOODEN HOLDS'!M$31=0,0,'Lynx WOODEN HOLDS'!M$31)+IF('Lynx WOODEN HOLDS'!M$33=0,0,'Lynx WOODEN HOLDS'!M$33)</f>
        <v>0</v>
      </c>
      <c r="E17" s="637">
        <f>IF('Lynx WOODEN HOLDS'!N25=0,0,'Lynx WOODEN HOLDS'!N25)+IF('Lynx WOODEN HOLDS'!N$31=0,0,'Lynx WOODEN HOLDS'!N$31)+IF('Lynx WOODEN HOLDS'!N$33=0,0,'Lynx WOODEN HOLDS'!N$33)</f>
        <v>0</v>
      </c>
      <c r="F17" s="637">
        <f>IF('Lynx WOODEN HOLDS'!O25=0,0,'Lynx WOODEN HOLDS'!O25)+IF('Lynx WOODEN HOLDS'!O$31=0,0,'Lynx WOODEN HOLDS'!O$31)+IF('Lynx WOODEN HOLDS'!O$33=0,0,'Lynx WOODEN HOLDS'!O$33)</f>
        <v>0</v>
      </c>
      <c r="G17" s="637">
        <f>IF('Lynx WOODEN HOLDS'!P25=0,0,'Lynx WOODEN HOLDS'!P25)+IF('Lynx WOODEN HOLDS'!P$31=0,0,'Lynx WOODEN HOLDS'!P$31)+IF('Lynx WOODEN HOLDS'!P$33=0,0,'Lynx WOODEN HOLDS'!P$33)</f>
        <v>0</v>
      </c>
      <c r="H17" s="637">
        <f>IF('Lynx WOODEN HOLDS'!Q25=0,0,'Lynx WOODEN HOLDS'!Q25)+IF('Lynx WOODEN HOLDS'!Q$31=0,0,'Lynx WOODEN HOLDS'!Q$31)+IF('Lynx WOODEN HOLDS'!Q$33=0,0,'Lynx WOODEN HOLDS'!Q$33)</f>
        <v>0</v>
      </c>
      <c r="I17" s="637">
        <f>IF('Lynx WOODEN HOLDS'!R25=0,0,'Lynx WOODEN HOLDS'!R25)+IF('Lynx WOODEN HOLDS'!R$31=0,0,'Lynx WOODEN HOLDS'!R$31)+IF('Lynx WOODEN HOLDS'!R$33=0,0,'Lynx WOODEN HOLDS'!R$33)</f>
        <v>0</v>
      </c>
      <c r="J17" s="637">
        <f>IF('Lynx WOODEN HOLDS'!S25=0,0,'Lynx WOODEN HOLDS'!S25)+IF('Lynx WOODEN HOLDS'!S$31=0,0,'Lynx WOODEN HOLDS'!S$31)+IF('Lynx WOODEN HOLDS'!S$33=0,0,'Lynx WOODEN HOLDS'!S$33)</f>
        <v>0</v>
      </c>
      <c r="K17" s="637">
        <f>IF('Lynx WOODEN HOLDS'!T25=0,0,'Lynx WOODEN HOLDS'!T25)+IF('Lynx WOODEN HOLDS'!T$31=0,0,'Lynx WOODEN HOLDS'!T$31)+IF('Lynx WOODEN HOLDS'!T$33=0,0,'Lynx WOODEN HOLDS'!T$33)</f>
        <v>0</v>
      </c>
      <c r="L17" s="637">
        <f>IF('Lynx WOODEN HOLDS'!U25=0,0,'Lynx WOODEN HOLDS'!U25)+IF('Lynx WOODEN HOLDS'!U$31=0,0,'Lynx WOODEN HOLDS'!U$31)+IF('Lynx WOODEN HOLDS'!U$33=0,0,'Lynx WOODEN HOLDS'!U$33)</f>
        <v>0</v>
      </c>
      <c r="M17" s="637">
        <f>IF('Lynx WOODEN HOLDS'!V25=0,0,'Lynx WOODEN HOLDS'!V25)+IF('Lynx WOODEN HOLDS'!V$31=0,0,'Lynx WOODEN HOLDS'!V$31)+IF('Lynx WOODEN HOLDS'!V$33=0,0,'Lynx WOODEN HOLDS'!V$33)</f>
        <v>0</v>
      </c>
      <c r="N17" s="637">
        <f>IF('Lynx WOODEN HOLDS'!W25=0,0,'Lynx WOODEN HOLDS'!W25)+IF('Lynx WOODEN HOLDS'!W$31=0,0,'Lynx WOODEN HOLDS'!W$31)+IF('Lynx WOODEN HOLDS'!W$33=0,0,'Lynx WOODEN HOLDS'!W$33)</f>
        <v>0</v>
      </c>
      <c r="O17" s="637">
        <f>IF('Lynx WOODEN HOLDS'!X25=0,0,'Lynx WOODEN HOLDS'!X25)+IF('Lynx WOODEN HOLDS'!X$31=0,0,'Lynx WOODEN HOLDS'!X$31)+IF('Lynx WOODEN HOLDS'!X$33=0,0,'Lynx WOODEN HOLDS'!X$33)</f>
        <v>0</v>
      </c>
      <c r="P17" s="637">
        <f>IF('Lynx WOODEN HOLDS'!Y25=0,0,'Lynx WOODEN HOLDS'!Y25)+IF('Lynx WOODEN HOLDS'!Y$31=0,0,'Lynx WOODEN HOLDS'!Y$31)+IF('Lynx WOODEN HOLDS'!Y$33=0,0,'Lynx WOODEN HOLDS'!Y$33)</f>
        <v>0</v>
      </c>
      <c r="Q17" s="637">
        <f>IF('Lynx WOODEN HOLDS'!Z25=0,0,'Lynx WOODEN HOLDS'!Z25)+IF('Lynx WOODEN HOLDS'!Z$31=0,0,'Lynx WOODEN HOLDS'!Z$31)+IF('Lynx WOODEN HOLDS'!Z$33=0,0,'Lynx WOODEN HOLDS'!Z$33)</f>
        <v>0</v>
      </c>
      <c r="R17" s="637">
        <f>'PROD. Lynx Woodholds'!Q20</f>
        <v>0</v>
      </c>
    </row>
    <row r="18" spans="1:18" ht="23.25" customHeight="1">
      <c r="A18" s="10" t="e">
        <f>B18*'Lynx PLYWOOD'!#REF!</f>
        <v>#REF!</v>
      </c>
      <c r="B18" s="1">
        <f t="shared" si="0"/>
        <v>0</v>
      </c>
      <c r="C18" s="735" t="str">
        <f>'Lynx WOODEN HOLDS'!D26</f>
        <v>L16-WH-N-DT</v>
      </c>
      <c r="D18" s="637">
        <f>IF('Lynx WOODEN HOLDS'!M26=0,0,'Lynx WOODEN HOLDS'!M26)+IF('Lynx WOODEN HOLDS'!M$32=0,0,'Lynx WOODEN HOLDS'!M$32)+IF('Lynx WOODEN HOLDS'!M$33=0,0,'Lynx WOODEN HOLDS'!M$33)</f>
        <v>0</v>
      </c>
      <c r="E18" s="637">
        <f>IF('Lynx WOODEN HOLDS'!N26=0,0,'Lynx WOODEN HOLDS'!N26)+IF('Lynx WOODEN HOLDS'!N$32=0,0,'Lynx WOODEN HOLDS'!N$32)+IF('Lynx WOODEN HOLDS'!N$33=0,0,'Lynx WOODEN HOLDS'!N$33)</f>
        <v>0</v>
      </c>
      <c r="F18" s="637">
        <f>IF('Lynx WOODEN HOLDS'!O26=0,0,'Lynx WOODEN HOLDS'!O26)+IF('Lynx WOODEN HOLDS'!O$32=0,0,'Lynx WOODEN HOLDS'!O$32)+IF('Lynx WOODEN HOLDS'!O$33=0,0,'Lynx WOODEN HOLDS'!O$33)</f>
        <v>0</v>
      </c>
      <c r="G18" s="637">
        <f>IF('Lynx WOODEN HOLDS'!P26=0,0,'Lynx WOODEN HOLDS'!P26)+IF('Lynx WOODEN HOLDS'!P$32=0,0,'Lynx WOODEN HOLDS'!P$32)+IF('Lynx WOODEN HOLDS'!P$33=0,0,'Lynx WOODEN HOLDS'!P$33)</f>
        <v>0</v>
      </c>
      <c r="H18" s="637">
        <f>IF('Lynx WOODEN HOLDS'!Q26=0,0,'Lynx WOODEN HOLDS'!Q26)+IF('Lynx WOODEN HOLDS'!Q$32=0,0,'Lynx WOODEN HOLDS'!Q$32)+IF('Lynx WOODEN HOLDS'!Q$33=0,0,'Lynx WOODEN HOLDS'!Q$33)</f>
        <v>0</v>
      </c>
      <c r="I18" s="637">
        <f>IF('Lynx WOODEN HOLDS'!R26=0,0,'Lynx WOODEN HOLDS'!R26)+IF('Lynx WOODEN HOLDS'!R$32=0,0,'Lynx WOODEN HOLDS'!R$32)+IF('Lynx WOODEN HOLDS'!R$33=0,0,'Lynx WOODEN HOLDS'!R$33)</f>
        <v>0</v>
      </c>
      <c r="J18" s="637">
        <f>IF('Lynx WOODEN HOLDS'!S26=0,0,'Lynx WOODEN HOLDS'!S26)+IF('Lynx WOODEN HOLDS'!S$32=0,0,'Lynx WOODEN HOLDS'!S$32)+IF('Lynx WOODEN HOLDS'!S$33=0,0,'Lynx WOODEN HOLDS'!S$33)</f>
        <v>0</v>
      </c>
      <c r="K18" s="637">
        <f>IF('Lynx WOODEN HOLDS'!T26=0,0,'Lynx WOODEN HOLDS'!T26)+IF('Lynx WOODEN HOLDS'!T$32=0,0,'Lynx WOODEN HOLDS'!T$32)+IF('Lynx WOODEN HOLDS'!T$33=0,0,'Lynx WOODEN HOLDS'!T$33)</f>
        <v>0</v>
      </c>
      <c r="L18" s="637">
        <f>IF('Lynx WOODEN HOLDS'!U26=0,0,'Lynx WOODEN HOLDS'!U26)+IF('Lynx WOODEN HOLDS'!U$32=0,0,'Lynx WOODEN HOLDS'!U$32)+IF('Lynx WOODEN HOLDS'!U$33=0,0,'Lynx WOODEN HOLDS'!U$33)</f>
        <v>0</v>
      </c>
      <c r="M18" s="637">
        <f>IF('Lynx WOODEN HOLDS'!V26=0,0,'Lynx WOODEN HOLDS'!V26)+IF('Lynx WOODEN HOLDS'!V$32=0,0,'Lynx WOODEN HOLDS'!V$32)+IF('Lynx WOODEN HOLDS'!V$33=0,0,'Lynx WOODEN HOLDS'!V$33)</f>
        <v>0</v>
      </c>
      <c r="N18" s="637">
        <f>IF('Lynx WOODEN HOLDS'!W26=0,0,'Lynx WOODEN HOLDS'!W26)+IF('Lynx WOODEN HOLDS'!W$32=0,0,'Lynx WOODEN HOLDS'!W$32)+IF('Lynx WOODEN HOLDS'!W$33=0,0,'Lynx WOODEN HOLDS'!W$33)</f>
        <v>0</v>
      </c>
      <c r="O18" s="637">
        <f>IF('Lynx WOODEN HOLDS'!X26=0,0,'Lynx WOODEN HOLDS'!X26)+IF('Lynx WOODEN HOLDS'!X$32=0,0,'Lynx WOODEN HOLDS'!X$32)+IF('Lynx WOODEN HOLDS'!X$33=0,0,'Lynx WOODEN HOLDS'!X$33)</f>
        <v>0</v>
      </c>
      <c r="P18" s="637">
        <f>IF('Lynx WOODEN HOLDS'!Y26=0,0,'Lynx WOODEN HOLDS'!Y26)+IF('Lynx WOODEN HOLDS'!Y$32=0,0,'Lynx WOODEN HOLDS'!Y$32)+IF('Lynx WOODEN HOLDS'!Y$33=0,0,'Lynx WOODEN HOLDS'!Y$33)</f>
        <v>0</v>
      </c>
      <c r="Q18" s="637">
        <f>IF('Lynx WOODEN HOLDS'!Z26=0,0,'Lynx WOODEN HOLDS'!Z26)+IF('Lynx WOODEN HOLDS'!Z$32=0,0,'Lynx WOODEN HOLDS'!Z$32)+IF('Lynx WOODEN HOLDS'!Z$33=0,0,'Lynx WOODEN HOLDS'!Z$33)</f>
        <v>0</v>
      </c>
      <c r="R18" s="637">
        <f>'PROD. Lynx Woodholds'!Q21</f>
        <v>0</v>
      </c>
    </row>
    <row r="19" spans="1:18" ht="23.25" customHeight="1">
      <c r="A19" s="10" t="e">
        <f>B19*'Lynx PLYWOOD'!#REF!</f>
        <v>#REF!</v>
      </c>
      <c r="B19" s="1">
        <f t="shared" si="0"/>
        <v>0</v>
      </c>
      <c r="C19" s="735" t="str">
        <f>'Lynx WOODEN HOLDS'!D27</f>
        <v>L17-WH-N-DT</v>
      </c>
      <c r="D19" s="637">
        <f>IF('Lynx WOODEN HOLDS'!M27=0,0,'Lynx WOODEN HOLDS'!M27)+IF('Lynx WOODEN HOLDS'!M$32=0,0,'Lynx WOODEN HOLDS'!M$32)+IF('Lynx WOODEN HOLDS'!M$33=0,0,'Lynx WOODEN HOLDS'!M$33)</f>
        <v>0</v>
      </c>
      <c r="E19" s="637">
        <f>IF('Lynx WOODEN HOLDS'!N27=0,0,'Lynx WOODEN HOLDS'!N27)+IF('Lynx WOODEN HOLDS'!N$32=0,0,'Lynx WOODEN HOLDS'!N$32)+IF('Lynx WOODEN HOLDS'!N$33=0,0,'Lynx WOODEN HOLDS'!N$33)</f>
        <v>0</v>
      </c>
      <c r="F19" s="637">
        <f>IF('Lynx WOODEN HOLDS'!O27=0,0,'Lynx WOODEN HOLDS'!O27)+IF('Lynx WOODEN HOLDS'!O$32=0,0,'Lynx WOODEN HOLDS'!O$32)+IF('Lynx WOODEN HOLDS'!O$33=0,0,'Lynx WOODEN HOLDS'!O$33)</f>
        <v>0</v>
      </c>
      <c r="G19" s="637">
        <f>IF('Lynx WOODEN HOLDS'!P27=0,0,'Lynx WOODEN HOLDS'!P27)+IF('Lynx WOODEN HOLDS'!P$32=0,0,'Lynx WOODEN HOLDS'!P$32)+IF('Lynx WOODEN HOLDS'!P$33=0,0,'Lynx WOODEN HOLDS'!P$33)</f>
        <v>0</v>
      </c>
      <c r="H19" s="637">
        <f>IF('Lynx WOODEN HOLDS'!Q27=0,0,'Lynx WOODEN HOLDS'!Q27)+IF('Lynx WOODEN HOLDS'!Q$32=0,0,'Lynx WOODEN HOLDS'!Q$32)+IF('Lynx WOODEN HOLDS'!Q$33=0,0,'Lynx WOODEN HOLDS'!Q$33)</f>
        <v>0</v>
      </c>
      <c r="I19" s="637">
        <f>IF('Lynx WOODEN HOLDS'!R27=0,0,'Lynx WOODEN HOLDS'!R27)+IF('Lynx WOODEN HOLDS'!R$32=0,0,'Lynx WOODEN HOLDS'!R$32)+IF('Lynx WOODEN HOLDS'!R$33=0,0,'Lynx WOODEN HOLDS'!R$33)</f>
        <v>0</v>
      </c>
      <c r="J19" s="637">
        <f>IF('Lynx WOODEN HOLDS'!S27=0,0,'Lynx WOODEN HOLDS'!S27)+IF('Lynx WOODEN HOLDS'!S$32=0,0,'Lynx WOODEN HOLDS'!S$32)+IF('Lynx WOODEN HOLDS'!S$33=0,0,'Lynx WOODEN HOLDS'!S$33)</f>
        <v>0</v>
      </c>
      <c r="K19" s="637">
        <f>IF('Lynx WOODEN HOLDS'!T27=0,0,'Lynx WOODEN HOLDS'!T27)+IF('Lynx WOODEN HOLDS'!T$32=0,0,'Lynx WOODEN HOLDS'!T$32)+IF('Lynx WOODEN HOLDS'!T$33=0,0,'Lynx WOODEN HOLDS'!T$33)</f>
        <v>0</v>
      </c>
      <c r="L19" s="637">
        <f>IF('Lynx WOODEN HOLDS'!U27=0,0,'Lynx WOODEN HOLDS'!U27)+IF('Lynx WOODEN HOLDS'!U$32=0,0,'Lynx WOODEN HOLDS'!U$32)+IF('Lynx WOODEN HOLDS'!U$33=0,0,'Lynx WOODEN HOLDS'!U$33)</f>
        <v>0</v>
      </c>
      <c r="M19" s="637">
        <f>IF('Lynx WOODEN HOLDS'!V27=0,0,'Lynx WOODEN HOLDS'!V27)+IF('Lynx WOODEN HOLDS'!V$32=0,0,'Lynx WOODEN HOLDS'!V$32)+IF('Lynx WOODEN HOLDS'!V$33=0,0,'Lynx WOODEN HOLDS'!V$33)</f>
        <v>0</v>
      </c>
      <c r="N19" s="637">
        <f>IF('Lynx WOODEN HOLDS'!W27=0,0,'Lynx WOODEN HOLDS'!W27)+IF('Lynx WOODEN HOLDS'!W$32=0,0,'Lynx WOODEN HOLDS'!W$32)+IF('Lynx WOODEN HOLDS'!W$33=0,0,'Lynx WOODEN HOLDS'!W$33)</f>
        <v>0</v>
      </c>
      <c r="O19" s="637">
        <f>IF('Lynx WOODEN HOLDS'!X27=0,0,'Lynx WOODEN HOLDS'!X27)+IF('Lynx WOODEN HOLDS'!X$32=0,0,'Lynx WOODEN HOLDS'!X$32)+IF('Lynx WOODEN HOLDS'!X$33=0,0,'Lynx WOODEN HOLDS'!X$33)</f>
        <v>0</v>
      </c>
      <c r="P19" s="637">
        <f>IF('Lynx WOODEN HOLDS'!Y27=0,0,'Lynx WOODEN HOLDS'!Y27)+IF('Lynx WOODEN HOLDS'!Y$32=0,0,'Lynx WOODEN HOLDS'!Y$32)+IF('Lynx WOODEN HOLDS'!Y$33=0,0,'Lynx WOODEN HOLDS'!Y$33)</f>
        <v>0</v>
      </c>
      <c r="Q19" s="637">
        <f>IF('Lynx WOODEN HOLDS'!Z27=0,0,'Lynx WOODEN HOLDS'!Z27)+IF('Lynx WOODEN HOLDS'!Z$32=0,0,'Lynx WOODEN HOLDS'!Z$32)+IF('Lynx WOODEN HOLDS'!Z$33=0,0,'Lynx WOODEN HOLDS'!Z$33)</f>
        <v>0</v>
      </c>
      <c r="R19" s="637">
        <f>'PROD. Lynx Woodholds'!Q22</f>
        <v>0</v>
      </c>
    </row>
    <row r="20" spans="1:18" ht="23.25" customHeight="1">
      <c r="A20" s="10">
        <f>B20*'Lynx PLYWOOD'!J20</f>
        <v>0</v>
      </c>
      <c r="B20" s="1">
        <f t="shared" si="0"/>
        <v>0</v>
      </c>
      <c r="C20" s="8" t="str">
        <f>'Lynx WOODEN HOLDS'!D28</f>
        <v>L18-WH-N-DT</v>
      </c>
      <c r="D20" s="637">
        <f>IF('Lynx WOODEN HOLDS'!M28=0,0,'Lynx WOODEN HOLDS'!M28)+IF('Lynx WOODEN HOLDS'!M$31=0,0,'Lynx WOODEN HOLDS'!M$31)+IF('Lynx WOODEN HOLDS'!M$33=0,0,'Lynx WOODEN HOLDS'!M$33)</f>
        <v>0</v>
      </c>
      <c r="E20" s="637">
        <f>IF('Lynx WOODEN HOLDS'!N28=0,0,'Lynx WOODEN HOLDS'!N28)+IF('Lynx WOODEN HOLDS'!N$31=0,0,'Lynx WOODEN HOLDS'!N$31)+IF('Lynx WOODEN HOLDS'!N$33=0,0,'Lynx WOODEN HOLDS'!N$33)</f>
        <v>0</v>
      </c>
      <c r="F20" s="637">
        <f>IF('Lynx WOODEN HOLDS'!O28=0,0,'Lynx WOODEN HOLDS'!O28)+IF('Lynx WOODEN HOLDS'!O$31=0,0,'Lynx WOODEN HOLDS'!O$31)+IF('Lynx WOODEN HOLDS'!O$33=0,0,'Lynx WOODEN HOLDS'!O$33)</f>
        <v>0</v>
      </c>
      <c r="G20" s="637">
        <f>IF('Lynx WOODEN HOLDS'!P28=0,0,'Lynx WOODEN HOLDS'!P28)+IF('Lynx WOODEN HOLDS'!P$31=0,0,'Lynx WOODEN HOLDS'!P$31)+IF('Lynx WOODEN HOLDS'!P$33=0,0,'Lynx WOODEN HOLDS'!P$33)</f>
        <v>0</v>
      </c>
      <c r="H20" s="637">
        <f>IF('Lynx WOODEN HOLDS'!Q28=0,0,'Lynx WOODEN HOLDS'!Q28)+IF('Lynx WOODEN HOLDS'!Q$31=0,0,'Lynx WOODEN HOLDS'!Q$31)+IF('Lynx WOODEN HOLDS'!Q$33=0,0,'Lynx WOODEN HOLDS'!Q$33)</f>
        <v>0</v>
      </c>
      <c r="I20" s="637">
        <f>IF('Lynx WOODEN HOLDS'!R28=0,0,'Lynx WOODEN HOLDS'!R28)+IF('Lynx WOODEN HOLDS'!R$31=0,0,'Lynx WOODEN HOLDS'!R$31)+IF('Lynx WOODEN HOLDS'!R$33=0,0,'Lynx WOODEN HOLDS'!R$33)</f>
        <v>0</v>
      </c>
      <c r="J20" s="637">
        <f>IF('Lynx WOODEN HOLDS'!S28=0,0,'Lynx WOODEN HOLDS'!S28)+IF('Lynx WOODEN HOLDS'!S$31=0,0,'Lynx WOODEN HOLDS'!S$31)+IF('Lynx WOODEN HOLDS'!S$33=0,0,'Lynx WOODEN HOLDS'!S$33)</f>
        <v>0</v>
      </c>
      <c r="K20" s="637">
        <f>IF('Lynx WOODEN HOLDS'!T28=0,0,'Lynx WOODEN HOLDS'!T28)+IF('Lynx WOODEN HOLDS'!T$31=0,0,'Lynx WOODEN HOLDS'!T$31)+IF('Lynx WOODEN HOLDS'!T$33=0,0,'Lynx WOODEN HOLDS'!T$33)</f>
        <v>0</v>
      </c>
      <c r="L20" s="637">
        <f>IF('Lynx WOODEN HOLDS'!U28=0,0,'Lynx WOODEN HOLDS'!U28)+IF('Lynx WOODEN HOLDS'!U$31=0,0,'Lynx WOODEN HOLDS'!U$31)+IF('Lynx WOODEN HOLDS'!U$33=0,0,'Lynx WOODEN HOLDS'!U$33)</f>
        <v>0</v>
      </c>
      <c r="M20" s="637">
        <f>IF('Lynx WOODEN HOLDS'!V28=0,0,'Lynx WOODEN HOLDS'!V28)+IF('Lynx WOODEN HOLDS'!V$31=0,0,'Lynx WOODEN HOLDS'!V$31)+IF('Lynx WOODEN HOLDS'!V$33=0,0,'Lynx WOODEN HOLDS'!V$33)</f>
        <v>0</v>
      </c>
      <c r="N20" s="637">
        <f>IF('Lynx WOODEN HOLDS'!W28=0,0,'Lynx WOODEN HOLDS'!W28)+IF('Lynx WOODEN HOLDS'!W$31=0,0,'Lynx WOODEN HOLDS'!W$31)+IF('Lynx WOODEN HOLDS'!W$33=0,0,'Lynx WOODEN HOLDS'!W$33)</f>
        <v>0</v>
      </c>
      <c r="O20" s="637">
        <f>IF('Lynx WOODEN HOLDS'!X28=0,0,'Lynx WOODEN HOLDS'!X28)+IF('Lynx WOODEN HOLDS'!X$31=0,0,'Lynx WOODEN HOLDS'!X$31)+IF('Lynx WOODEN HOLDS'!X$33=0,0,'Lynx WOODEN HOLDS'!X$33)</f>
        <v>0</v>
      </c>
      <c r="P20" s="637">
        <f>IF('Lynx WOODEN HOLDS'!Y28=0,0,'Lynx WOODEN HOLDS'!Y28)+IF('Lynx WOODEN HOLDS'!Y$31=0,0,'Lynx WOODEN HOLDS'!Y$31)+IF('Lynx WOODEN HOLDS'!Y$33=0,0,'Lynx WOODEN HOLDS'!Y$33)</f>
        <v>0</v>
      </c>
      <c r="Q20" s="637">
        <f>IF('Lynx WOODEN HOLDS'!Z28=0,0,'Lynx WOODEN HOLDS'!Z28)+IF('Lynx WOODEN HOLDS'!Z$31=0,0,'Lynx WOODEN HOLDS'!Z$31)+IF('Lynx WOODEN HOLDS'!Z$33=0,0,'Lynx WOODEN HOLDS'!Z$33)</f>
        <v>0</v>
      </c>
      <c r="R20" s="637">
        <f>'PROD. Lynx Woodholds'!Q23</f>
        <v>0</v>
      </c>
    </row>
    <row r="21" spans="1:18" ht="23.25" customHeight="1">
      <c r="A21" s="10">
        <f>B21*'Lynx PLYWOOD'!J21</f>
        <v>0</v>
      </c>
      <c r="B21" s="1">
        <f t="shared" si="0"/>
        <v>0</v>
      </c>
      <c r="C21" s="735" t="str">
        <f>'Lynx WOODEN HOLDS'!D29</f>
        <v>L19-WH-N-DT</v>
      </c>
      <c r="D21" s="637">
        <f>IF('Lynx WOODEN HOLDS'!M29=0,0,'Lynx WOODEN HOLDS'!M29)+IF('Lynx WOODEN HOLDS'!M$32=0,0,'Lynx WOODEN HOLDS'!M$32)+IF('Lynx WOODEN HOLDS'!M$33=0,0,'Lynx WOODEN HOLDS'!M$33)</f>
        <v>0</v>
      </c>
      <c r="E21" s="637">
        <f>IF('Lynx WOODEN HOLDS'!N29=0,0,'Lynx WOODEN HOLDS'!N29)+IF('Lynx WOODEN HOLDS'!N$32=0,0,'Lynx WOODEN HOLDS'!N$32)+IF('Lynx WOODEN HOLDS'!N$33=0,0,'Lynx WOODEN HOLDS'!N$33)</f>
        <v>0</v>
      </c>
      <c r="F21" s="637">
        <f>IF('Lynx WOODEN HOLDS'!O29=0,0,'Lynx WOODEN HOLDS'!O29)+IF('Lynx WOODEN HOLDS'!O$32=0,0,'Lynx WOODEN HOLDS'!O$32)+IF('Lynx WOODEN HOLDS'!O$33=0,0,'Lynx WOODEN HOLDS'!O$33)</f>
        <v>0</v>
      </c>
      <c r="G21" s="637">
        <f>IF('Lynx WOODEN HOLDS'!P29=0,0,'Lynx WOODEN HOLDS'!P29)+IF('Lynx WOODEN HOLDS'!P$32=0,0,'Lynx WOODEN HOLDS'!P$32)+IF('Lynx WOODEN HOLDS'!P$33=0,0,'Lynx WOODEN HOLDS'!P$33)</f>
        <v>0</v>
      </c>
      <c r="H21" s="637">
        <f>IF('Lynx WOODEN HOLDS'!Q29=0,0,'Lynx WOODEN HOLDS'!Q29)+IF('Lynx WOODEN HOLDS'!Q$32=0,0,'Lynx WOODEN HOLDS'!Q$32)+IF('Lynx WOODEN HOLDS'!Q$33=0,0,'Lynx WOODEN HOLDS'!Q$33)</f>
        <v>0</v>
      </c>
      <c r="I21" s="637">
        <f>IF('Lynx WOODEN HOLDS'!R29=0,0,'Lynx WOODEN HOLDS'!R29)+IF('Lynx WOODEN HOLDS'!R$32=0,0,'Lynx WOODEN HOLDS'!R$32)+IF('Lynx WOODEN HOLDS'!R$33=0,0,'Lynx WOODEN HOLDS'!R$33)</f>
        <v>0</v>
      </c>
      <c r="J21" s="637">
        <f>IF('Lynx WOODEN HOLDS'!S29=0,0,'Lynx WOODEN HOLDS'!S29)+IF('Lynx WOODEN HOLDS'!S$32=0,0,'Lynx WOODEN HOLDS'!S$32)+IF('Lynx WOODEN HOLDS'!S$33=0,0,'Lynx WOODEN HOLDS'!S$33)</f>
        <v>0</v>
      </c>
      <c r="K21" s="637">
        <f>IF('Lynx WOODEN HOLDS'!T29=0,0,'Lynx WOODEN HOLDS'!T29)+IF('Lynx WOODEN HOLDS'!T$32=0,0,'Lynx WOODEN HOLDS'!T$32)+IF('Lynx WOODEN HOLDS'!T$33=0,0,'Lynx WOODEN HOLDS'!T$33)</f>
        <v>0</v>
      </c>
      <c r="L21" s="637">
        <f>IF('Lynx WOODEN HOLDS'!U29=0,0,'Lynx WOODEN HOLDS'!U29)+IF('Lynx WOODEN HOLDS'!U$32=0,0,'Lynx WOODEN HOLDS'!U$32)+IF('Lynx WOODEN HOLDS'!U$33=0,0,'Lynx WOODEN HOLDS'!U$33)</f>
        <v>0</v>
      </c>
      <c r="M21" s="637">
        <f>IF('Lynx WOODEN HOLDS'!V29=0,0,'Lynx WOODEN HOLDS'!V29)+IF('Lynx WOODEN HOLDS'!V$32=0,0,'Lynx WOODEN HOLDS'!V$32)+IF('Lynx WOODEN HOLDS'!V$33=0,0,'Lynx WOODEN HOLDS'!V$33)</f>
        <v>0</v>
      </c>
      <c r="N21" s="637">
        <f>IF('Lynx WOODEN HOLDS'!W29=0,0,'Lynx WOODEN HOLDS'!W29)+IF('Lynx WOODEN HOLDS'!W$32=0,0,'Lynx WOODEN HOLDS'!W$32)+IF('Lynx WOODEN HOLDS'!W$33=0,0,'Lynx WOODEN HOLDS'!W$33)</f>
        <v>0</v>
      </c>
      <c r="O21" s="637">
        <f>IF('Lynx WOODEN HOLDS'!X29=0,0,'Lynx WOODEN HOLDS'!X29)+IF('Lynx WOODEN HOLDS'!X$32=0,0,'Lynx WOODEN HOLDS'!X$32)+IF('Lynx WOODEN HOLDS'!X$33=0,0,'Lynx WOODEN HOLDS'!X$33)</f>
        <v>0</v>
      </c>
      <c r="P21" s="637">
        <f>IF('Lynx WOODEN HOLDS'!Y29=0,0,'Lynx WOODEN HOLDS'!Y29)+IF('Lynx WOODEN HOLDS'!Y$32=0,0,'Lynx WOODEN HOLDS'!Y$32)+IF('Lynx WOODEN HOLDS'!Y$33=0,0,'Lynx WOODEN HOLDS'!Y$33)</f>
        <v>0</v>
      </c>
      <c r="Q21" s="637">
        <f>IF('Lynx WOODEN HOLDS'!Z29=0,0,'Lynx WOODEN HOLDS'!Z29)+IF('Lynx WOODEN HOLDS'!Z$32=0,0,'Lynx WOODEN HOLDS'!Z$32)+IF('Lynx WOODEN HOLDS'!Z$33=0,0,'Lynx WOODEN HOLDS'!Z$33)</f>
        <v>0</v>
      </c>
      <c r="R21" s="637">
        <f>'PROD. Lynx Woodholds'!Q24</f>
        <v>0</v>
      </c>
    </row>
    <row r="22" spans="1:18" ht="23.25" customHeight="1">
      <c r="A22" s="10">
        <f>B22*'Lynx PLYWOOD'!J22</f>
        <v>0</v>
      </c>
      <c r="B22" s="1">
        <f t="shared" si="0"/>
        <v>0</v>
      </c>
      <c r="C22" s="735" t="str">
        <f>'Lynx WOODEN HOLDS'!D30</f>
        <v>L20-WH-N-DT</v>
      </c>
      <c r="D22" s="637">
        <f>IF('Lynx WOODEN HOLDS'!M30=0,0,'Lynx WOODEN HOLDS'!M30)+IF('Lynx WOODEN HOLDS'!M$32=0,0,'Lynx WOODEN HOLDS'!M$32)+IF('Lynx WOODEN HOLDS'!M$33=0,0,'Lynx WOODEN HOLDS'!M$33)</f>
        <v>0</v>
      </c>
      <c r="E22" s="637">
        <f>IF('Lynx WOODEN HOLDS'!N30=0,0,'Lynx WOODEN HOLDS'!N30)+IF('Lynx WOODEN HOLDS'!N$32=0,0,'Lynx WOODEN HOLDS'!N$32)+IF('Lynx WOODEN HOLDS'!N$33=0,0,'Lynx WOODEN HOLDS'!N$33)</f>
        <v>0</v>
      </c>
      <c r="F22" s="637">
        <f>IF('Lynx WOODEN HOLDS'!O30=0,0,'Lynx WOODEN HOLDS'!O30)+IF('Lynx WOODEN HOLDS'!O$32=0,0,'Lynx WOODEN HOLDS'!O$32)+IF('Lynx WOODEN HOLDS'!O$33=0,0,'Lynx WOODEN HOLDS'!O$33)</f>
        <v>0</v>
      </c>
      <c r="G22" s="637">
        <f>IF('Lynx WOODEN HOLDS'!P30=0,0,'Lynx WOODEN HOLDS'!P30)+IF('Lynx WOODEN HOLDS'!P$32=0,0,'Lynx WOODEN HOLDS'!P$32)+IF('Lynx WOODEN HOLDS'!P$33=0,0,'Lynx WOODEN HOLDS'!P$33)</f>
        <v>0</v>
      </c>
      <c r="H22" s="637">
        <f>IF('Lynx WOODEN HOLDS'!Q30=0,0,'Lynx WOODEN HOLDS'!Q30)+IF('Lynx WOODEN HOLDS'!Q$32=0,0,'Lynx WOODEN HOLDS'!Q$32)+IF('Lynx WOODEN HOLDS'!Q$33=0,0,'Lynx WOODEN HOLDS'!Q$33)</f>
        <v>0</v>
      </c>
      <c r="I22" s="637">
        <f>IF('Lynx WOODEN HOLDS'!R30=0,0,'Lynx WOODEN HOLDS'!R30)+IF('Lynx WOODEN HOLDS'!R$32=0,0,'Lynx WOODEN HOLDS'!R$32)+IF('Lynx WOODEN HOLDS'!R$33=0,0,'Lynx WOODEN HOLDS'!R$33)</f>
        <v>0</v>
      </c>
      <c r="J22" s="637">
        <f>IF('Lynx WOODEN HOLDS'!S30=0,0,'Lynx WOODEN HOLDS'!S30)+IF('Lynx WOODEN HOLDS'!S$32=0,0,'Lynx WOODEN HOLDS'!S$32)+IF('Lynx WOODEN HOLDS'!S$33=0,0,'Lynx WOODEN HOLDS'!S$33)</f>
        <v>0</v>
      </c>
      <c r="K22" s="637">
        <f>IF('Lynx WOODEN HOLDS'!T30=0,0,'Lynx WOODEN HOLDS'!T30)+IF('Lynx WOODEN HOLDS'!T$32=0,0,'Lynx WOODEN HOLDS'!T$32)+IF('Lynx WOODEN HOLDS'!T$33=0,0,'Lynx WOODEN HOLDS'!T$33)</f>
        <v>0</v>
      </c>
      <c r="L22" s="637">
        <f>IF('Lynx WOODEN HOLDS'!U30=0,0,'Lynx WOODEN HOLDS'!U30)+IF('Lynx WOODEN HOLDS'!U$32=0,0,'Lynx WOODEN HOLDS'!U$32)+IF('Lynx WOODEN HOLDS'!U$33=0,0,'Lynx WOODEN HOLDS'!U$33)</f>
        <v>0</v>
      </c>
      <c r="M22" s="637">
        <f>IF('Lynx WOODEN HOLDS'!V30=0,0,'Lynx WOODEN HOLDS'!V30)+IF('Lynx WOODEN HOLDS'!V$32=0,0,'Lynx WOODEN HOLDS'!V$32)+IF('Lynx WOODEN HOLDS'!V$33=0,0,'Lynx WOODEN HOLDS'!V$33)</f>
        <v>0</v>
      </c>
      <c r="N22" s="637">
        <f>IF('Lynx WOODEN HOLDS'!W30=0,0,'Lynx WOODEN HOLDS'!W30)+IF('Lynx WOODEN HOLDS'!W$32=0,0,'Lynx WOODEN HOLDS'!W$32)+IF('Lynx WOODEN HOLDS'!W$33=0,0,'Lynx WOODEN HOLDS'!W$33)</f>
        <v>0</v>
      </c>
      <c r="O22" s="637">
        <f>IF('Lynx WOODEN HOLDS'!X30=0,0,'Lynx WOODEN HOLDS'!X30)+IF('Lynx WOODEN HOLDS'!X$32=0,0,'Lynx WOODEN HOLDS'!X$32)+IF('Lynx WOODEN HOLDS'!X$33=0,0,'Lynx WOODEN HOLDS'!X$33)</f>
        <v>0</v>
      </c>
      <c r="P22" s="637">
        <f>IF('Lynx WOODEN HOLDS'!Y30=0,0,'Lynx WOODEN HOLDS'!Y30)+IF('Lynx WOODEN HOLDS'!Y$32=0,0,'Lynx WOODEN HOLDS'!Y$32)+IF('Lynx WOODEN HOLDS'!Y$33=0,0,'Lynx WOODEN HOLDS'!Y$33)</f>
        <v>0</v>
      </c>
      <c r="Q22" s="637">
        <f>IF('Lynx WOODEN HOLDS'!Z30=0,0,'Lynx WOODEN HOLDS'!Z30)+IF('Lynx WOODEN HOLDS'!Z$32=0,0,'Lynx WOODEN HOLDS'!Z$32)+IF('Lynx WOODEN HOLDS'!Z$33=0,0,'Lynx WOODEN HOLDS'!Z$33)</f>
        <v>0</v>
      </c>
      <c r="R22" s="637">
        <f>'PROD. Lynx Woodholds'!Q25</f>
        <v>0</v>
      </c>
    </row>
    <row r="23" spans="1:18" ht="23.25" customHeight="1">
      <c r="D23" s="44"/>
      <c r="E23" s="44"/>
      <c r="F23" s="9"/>
      <c r="G23" s="9"/>
      <c r="H23" s="9"/>
      <c r="I23" s="13"/>
      <c r="J23" s="13"/>
      <c r="K23" s="13"/>
      <c r="L23" s="13"/>
      <c r="M23" s="44"/>
      <c r="N23" s="9"/>
      <c r="O23" s="45"/>
      <c r="P23" s="45"/>
      <c r="Q23" s="45" t="s">
        <v>1466</v>
      </c>
    </row>
    <row r="24" spans="1:18" ht="23.25" customHeight="1">
      <c r="D24" s="14" t="s">
        <v>35</v>
      </c>
      <c r="E24" s="46"/>
      <c r="F24" s="47"/>
      <c r="G24" s="9"/>
      <c r="H24" s="9"/>
      <c r="I24" s="14" t="s">
        <v>36</v>
      </c>
      <c r="J24" s="725"/>
      <c r="K24" s="48"/>
      <c r="L24" s="48"/>
      <c r="M24" s="48"/>
      <c r="N24" s="47"/>
      <c r="O24" s="47"/>
      <c r="P24" s="47"/>
      <c r="Q24" s="47"/>
      <c r="R24" s="47"/>
    </row>
    <row r="25" spans="1:18" ht="23.25" customHeight="1">
      <c r="D25" s="14" t="s">
        <v>37</v>
      </c>
      <c r="E25" s="46"/>
      <c r="F25" s="47"/>
      <c r="G25" s="9"/>
      <c r="H25" s="9"/>
      <c r="I25" s="14" t="s">
        <v>38</v>
      </c>
      <c r="J25" s="725"/>
      <c r="K25" s="49"/>
      <c r="L25" s="49"/>
      <c r="M25" s="49"/>
      <c r="N25" s="50"/>
      <c r="O25" s="50"/>
      <c r="P25" s="50"/>
      <c r="Q25" s="50"/>
      <c r="R25" s="50"/>
    </row>
    <row r="26" spans="1:18" ht="23.25" customHeight="1">
      <c r="D26" s="44"/>
      <c r="E26" s="44"/>
      <c r="F26" s="9"/>
      <c r="G26" s="9"/>
      <c r="H26" s="9"/>
      <c r="I26" s="14" t="s">
        <v>39</v>
      </c>
      <c r="J26" s="725"/>
      <c r="K26" s="49"/>
      <c r="L26" s="49"/>
      <c r="M26" s="49"/>
      <c r="N26" s="50"/>
      <c r="O26" s="50"/>
      <c r="P26" s="50"/>
      <c r="Q26" s="50"/>
      <c r="R26" s="50"/>
    </row>
  </sheetData>
  <sheetProtection selectLockedCells="1" selectUnlockedCells="1"/>
  <autoFilter ref="R2:R22" xr:uid="{2D7E7C07-9691-4461-AFAA-28433AA64500}"/>
  <mergeCells count="3">
    <mergeCell ref="A1:G1"/>
    <mergeCell ref="I1:K1"/>
    <mergeCell ref="N1:P1"/>
  </mergeCells>
  <conditionalFormatting sqref="C2:O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{7B2BBD8C-EAA8-4CAE-B6AC-33988852EB74}</x14:id>
        </ext>
      </extLst>
    </cfRule>
  </conditionalFormatting>
  <conditionalFormatting sqref="P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{14443C2F-C342-41D1-BE8A-510696E8EEB8}</x14:id>
        </ext>
      </extLst>
    </cfRule>
  </conditionalFormatting>
  <conditionalFormatting sqref="Q2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{2BCA5B31-C166-4441-8327-3F7046E013D4}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  <headerFooter>
    <oddHeader>&amp;L&amp;"-,Krepko"&amp;14LYNX VOLUMES - packing list</oddHeader>
    <oddFooter>Stran &amp;P od &amp;N</oddFooter>
    <firstHeader>&amp;LLYNX VOLUMES - packing list</firstHeader>
    <firstFooter>Stran &amp;P od &amp;N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B2BBD8C-EAA8-4CAE-B6AC-33988852EB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C2:O2</xm:sqref>
        </x14:conditionalFormatting>
        <x14:conditionalFormatting xmlns:xm="http://schemas.microsoft.com/office/excel/2006/main">
          <x14:cfRule type="dataBar" id="{14443C2F-C342-41D1-BE8A-510696E8EE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</xm:sqref>
        </x14:conditionalFormatting>
        <x14:conditionalFormatting xmlns:xm="http://schemas.microsoft.com/office/excel/2006/main">
          <x14:cfRule type="dataBar" id="{2BCA5B31-C166-4441-8327-3F7046E013D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2">
    <tabColor theme="0" tint="-4.9989318521683403E-2"/>
    <pageSetUpPr fitToPage="1"/>
  </sheetPr>
  <dimension ref="A1:CL75"/>
  <sheetViews>
    <sheetView showGridLines="0" showRowColHeaders="0" zoomScale="50" zoomScaleNormal="50" zoomScalePageLayoutView="75" workbookViewId="0">
      <pane ySplit="8" topLeftCell="A9" activePane="bottomLeft" state="frozen"/>
      <selection activeCell="L11" sqref="L11"/>
      <selection pane="bottomLeft" activeCell="O52" sqref="O52"/>
    </sheetView>
  </sheetViews>
  <sheetFormatPr baseColWidth="10" defaultColWidth="11" defaultRowHeight="18"/>
  <cols>
    <col min="1" max="1" width="4.796875" customWidth="1"/>
    <col min="2" max="2" width="3.5" style="193" customWidth="1"/>
    <col min="3" max="3" width="22" customWidth="1"/>
    <col min="4" max="4" width="12" style="192" customWidth="1"/>
    <col min="5" max="6" width="8.19921875" style="113" customWidth="1"/>
    <col min="7" max="7" width="13" style="270" customWidth="1"/>
    <col min="8" max="8" width="22.69921875" style="113" customWidth="1"/>
    <col min="9" max="9" width="9.296875" style="113" customWidth="1"/>
    <col min="10" max="10" width="9" style="113" customWidth="1"/>
    <col min="11" max="11" width="10.19921875" style="113" customWidth="1"/>
    <col min="12" max="12" width="11.796875" style="113" bestFit="1" customWidth="1"/>
    <col min="13" max="13" width="18" style="155" customWidth="1"/>
    <col min="14" max="27" width="14.296875" style="30" customWidth="1"/>
    <col min="28" max="28" width="20.69921875" style="26" customWidth="1"/>
    <col min="29" max="29" width="8.796875" style="194" customWidth="1"/>
    <col min="30" max="30" width="9.796875" customWidth="1"/>
    <col min="31" max="33" width="11" hidden="1" customWidth="1"/>
    <col min="34" max="34" width="11.296875" hidden="1" customWidth="1"/>
    <col min="35" max="35" width="9" style="480" hidden="1" customWidth="1"/>
    <col min="36" max="36" width="9" style="440" hidden="1" customWidth="1"/>
    <col min="37" max="37" width="5.796875" style="118" hidden="1" customWidth="1"/>
    <col min="38" max="38" width="5.796875" style="115" hidden="1" customWidth="1"/>
    <col min="39" max="39" width="5.796875" style="119" hidden="1" customWidth="1"/>
    <col min="40" max="40" width="5.796875" style="120" hidden="1" customWidth="1"/>
    <col min="41" max="41" width="5.796875" style="499" hidden="1" customWidth="1"/>
    <col min="42" max="43" width="5.796875" style="504" hidden="1" customWidth="1"/>
    <col min="44" max="44" width="5.796875" style="522" hidden="1" customWidth="1"/>
    <col min="45" max="45" width="5.796875" style="527" hidden="1" customWidth="1"/>
    <col min="46" max="46" width="5.796875" style="517" hidden="1" customWidth="1"/>
    <col min="47" max="47" width="5.796875" style="121" hidden="1" customWidth="1"/>
    <col min="48" max="48" width="5.796875" style="122" hidden="1" customWidth="1"/>
    <col min="49" max="49" width="5.796875" style="123" hidden="1" customWidth="1"/>
    <col min="50" max="50" width="5.796875" style="512" hidden="1" customWidth="1"/>
    <col min="51" max="51" width="11.796875" style="181" hidden="1" customWidth="1"/>
    <col min="52" max="52" width="10" style="172" hidden="1" customWidth="1"/>
    <col min="53" max="53" width="10.5" style="181" hidden="1" customWidth="1"/>
    <col min="54" max="54" width="8.296875" style="172" hidden="1" customWidth="1"/>
    <col min="55" max="82" width="11" hidden="1" customWidth="1"/>
    <col min="83" max="83" width="12.5" hidden="1" customWidth="1"/>
    <col min="84" max="90" width="11" hidden="1" customWidth="1"/>
  </cols>
  <sheetData>
    <row r="1" spans="2:89" ht="36" customHeight="1">
      <c r="C1" s="1019" t="s">
        <v>1502</v>
      </c>
      <c r="J1" s="640"/>
      <c r="K1" s="640"/>
      <c r="L1" s="410" t="s">
        <v>197</v>
      </c>
      <c r="M1" s="1020">
        <f>SUM(AB11:AB74)</f>
        <v>0</v>
      </c>
      <c r="N1" s="1020"/>
      <c r="O1" s="641" t="s">
        <v>6</v>
      </c>
      <c r="Q1" s="387"/>
      <c r="R1" s="387"/>
      <c r="S1" s="387"/>
      <c r="T1" s="387"/>
      <c r="U1"/>
      <c r="V1"/>
      <c r="W1"/>
      <c r="X1"/>
      <c r="Y1"/>
      <c r="Z1"/>
      <c r="AA1"/>
    </row>
    <row r="2" spans="2:89" ht="29.55" customHeight="1">
      <c r="C2" s="1019"/>
      <c r="E2" s="114"/>
      <c r="F2" s="114"/>
      <c r="L2" s="281" t="s">
        <v>198</v>
      </c>
      <c r="M2" s="1021">
        <f>SUM(N11:AA74)</f>
        <v>0</v>
      </c>
      <c r="N2" s="1021"/>
      <c r="O2" s="229"/>
      <c r="Q2" s="387"/>
      <c r="R2" s="387"/>
      <c r="S2" s="387"/>
      <c r="T2" s="387"/>
      <c r="U2"/>
      <c r="V2"/>
      <c r="W2"/>
      <c r="X2"/>
      <c r="Y2"/>
      <c r="Z2"/>
      <c r="AA2"/>
      <c r="AB2" s="1023" t="s">
        <v>2246</v>
      </c>
      <c r="AC2" s="1023"/>
      <c r="AD2" s="684">
        <f>AG7</f>
        <v>0</v>
      </c>
    </row>
    <row r="3" spans="2:89" ht="24.45" customHeight="1">
      <c r="C3" s="1019"/>
      <c r="E3" s="114"/>
      <c r="F3" s="114"/>
      <c r="L3" s="281" t="s">
        <v>9</v>
      </c>
      <c r="M3" s="1022">
        <f>SUM(AJ11:AJ74)</f>
        <v>0</v>
      </c>
      <c r="N3" s="1022"/>
      <c r="O3" s="229" t="s">
        <v>4</v>
      </c>
      <c r="Q3" s="387"/>
      <c r="R3" s="387"/>
      <c r="S3" s="387"/>
      <c r="T3" s="387"/>
      <c r="U3"/>
      <c r="V3"/>
      <c r="W3"/>
      <c r="X3"/>
      <c r="Y3"/>
      <c r="Z3"/>
      <c r="AA3"/>
      <c r="CK3" s="1015" t="s">
        <v>146</v>
      </c>
    </row>
    <row r="4" spans="2:89" ht="13.2" customHeight="1">
      <c r="C4" s="1019"/>
      <c r="E4" s="114"/>
      <c r="F4" s="114"/>
      <c r="L4" s="77"/>
      <c r="M4" s="281"/>
      <c r="N4" s="228"/>
      <c r="O4" s="229"/>
      <c r="Q4"/>
      <c r="R4"/>
      <c r="S4"/>
      <c r="T4"/>
      <c r="U4"/>
      <c r="V4"/>
      <c r="W4"/>
      <c r="X4"/>
      <c r="Y4"/>
      <c r="Z4"/>
      <c r="AA4"/>
      <c r="CK4" s="1016"/>
    </row>
    <row r="5" spans="2:89" ht="24" customHeight="1">
      <c r="C5" s="1019"/>
      <c r="E5" s="114"/>
      <c r="F5" s="114"/>
      <c r="H5" s="157"/>
      <c r="L5" s="192"/>
      <c r="M5" s="282"/>
      <c r="N5" s="126"/>
      <c r="O5" s="126"/>
      <c r="P5" s="117"/>
      <c r="Q5" s="192"/>
      <c r="R5" s="192"/>
      <c r="S5" s="192"/>
      <c r="T5" s="627"/>
      <c r="U5" s="192"/>
      <c r="V5" s="259"/>
      <c r="W5" s="192"/>
      <c r="X5" s="192"/>
      <c r="Y5" s="192"/>
      <c r="Z5" s="126"/>
      <c r="AA5" s="259"/>
      <c r="AB5" s="232" t="s">
        <v>257</v>
      </c>
      <c r="CK5" s="1017"/>
    </row>
    <row r="6" spans="2:89" hidden="1">
      <c r="E6" s="114"/>
      <c r="F6" s="114"/>
      <c r="L6" s="192"/>
      <c r="M6" s="283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232"/>
    </row>
    <row r="7" spans="2:89" ht="25.8">
      <c r="B7" s="195"/>
      <c r="D7" s="126"/>
      <c r="E7" s="117"/>
      <c r="F7" s="117"/>
      <c r="G7" s="288"/>
      <c r="L7" s="192"/>
      <c r="M7" s="230" t="s">
        <v>256</v>
      </c>
      <c r="N7" s="234">
        <f t="shared" ref="N7:AA7" si="0">SUM(AK11:AK74)</f>
        <v>0</v>
      </c>
      <c r="O7" s="186">
        <f t="shared" si="0"/>
        <v>0</v>
      </c>
      <c r="P7" s="186">
        <f t="shared" si="0"/>
        <v>0</v>
      </c>
      <c r="Q7" s="186">
        <f t="shared" si="0"/>
        <v>0</v>
      </c>
      <c r="R7" s="186">
        <f t="shared" si="0"/>
        <v>0</v>
      </c>
      <c r="S7" s="186">
        <f t="shared" si="0"/>
        <v>0</v>
      </c>
      <c r="T7" s="186">
        <f t="shared" si="0"/>
        <v>0</v>
      </c>
      <c r="U7" s="186">
        <f t="shared" si="0"/>
        <v>0</v>
      </c>
      <c r="V7" s="186">
        <f t="shared" si="0"/>
        <v>0</v>
      </c>
      <c r="W7" s="186">
        <f t="shared" si="0"/>
        <v>0</v>
      </c>
      <c r="X7" s="186">
        <f t="shared" si="0"/>
        <v>0</v>
      </c>
      <c r="Y7" s="186">
        <f t="shared" si="0"/>
        <v>0</v>
      </c>
      <c r="Z7" s="186">
        <f t="shared" si="0"/>
        <v>0</v>
      </c>
      <c r="AA7" s="186">
        <f t="shared" si="0"/>
        <v>0</v>
      </c>
      <c r="AB7" s="276">
        <f>SUM(N7:AA7)</f>
        <v>0</v>
      </c>
      <c r="AC7" s="196"/>
      <c r="AD7" s="197"/>
      <c r="AF7" s="258" t="s">
        <v>144</v>
      </c>
      <c r="AG7" s="198">
        <f>SUM(AG11:AG74)</f>
        <v>0</v>
      </c>
      <c r="AI7" s="481"/>
      <c r="AJ7" s="441"/>
      <c r="AK7" s="148"/>
      <c r="AL7" s="127"/>
      <c r="AM7" s="149"/>
      <c r="AN7" s="150"/>
      <c r="AO7" s="500"/>
      <c r="AP7" s="505"/>
      <c r="AQ7" s="505"/>
      <c r="AR7" s="523"/>
      <c r="AS7" s="528"/>
      <c r="AT7" s="518"/>
      <c r="AU7" s="151"/>
      <c r="AV7" s="152"/>
      <c r="AW7" s="153"/>
      <c r="AX7" s="513"/>
      <c r="AY7" s="179"/>
      <c r="AZ7" s="548">
        <f>SUM(SUMPRODUCT($AZ$11:$AZ$299,O11:O299)+SUMPRODUCT($AZ$11:$AZ$299,P11:P299)+SUMPRODUCT($AZ$11:$AZ$299,Q11:Q299)+SUMPRODUCT($AZ$11:$AZ$299,R11:R299)+SUMPRODUCT($AZ$11:$AZ$299,U11:U299)+SUMPRODUCT($AZ$11:$AZ$299,V11:V299)+SUMPRODUCT($AZ$11:$AZ$299,S11:S299)+SUMPRODUCT($AZ$11:$AZ$299,W11:W299)+SUMPRODUCT($AZ$11:$AZ$299,X11:X299)+SUMPRODUCT($AZ$11:$AZ$299,Y11:Y299)+SUMPRODUCT($AZ$11:$AZ$299,Z11:Z299)+SUMPRODUCT($AZ$11:$AZ$299,AA11:AA299)+SUMPRODUCT($AZ$11:$AZ$299,N11:N299)+SUMPRODUCT($AZ$11:$AZ$299,T11:T299))</f>
        <v>0</v>
      </c>
      <c r="BA7" s="179"/>
      <c r="BB7" s="173"/>
      <c r="BD7" s="30">
        <f>SUM(BD11:BD200)</f>
        <v>0</v>
      </c>
      <c r="BE7" s="30">
        <f t="shared" ref="BE7:CJ7" si="1">SUM(BE11:BE200)</f>
        <v>0</v>
      </c>
      <c r="BF7" s="30">
        <f t="shared" si="1"/>
        <v>0</v>
      </c>
      <c r="BG7" s="30">
        <f t="shared" si="1"/>
        <v>0</v>
      </c>
      <c r="BH7" s="30">
        <f t="shared" si="1"/>
        <v>0</v>
      </c>
      <c r="BI7" s="30">
        <f t="shared" si="1"/>
        <v>0</v>
      </c>
      <c r="BJ7" s="30">
        <f t="shared" si="1"/>
        <v>0</v>
      </c>
      <c r="BK7" s="30">
        <f t="shared" si="1"/>
        <v>0</v>
      </c>
      <c r="BL7" s="30"/>
      <c r="BM7" s="30">
        <f t="shared" si="1"/>
        <v>0</v>
      </c>
      <c r="BN7" s="30">
        <f t="shared" si="1"/>
        <v>0</v>
      </c>
      <c r="BO7" s="30"/>
      <c r="BP7" s="30">
        <f t="shared" si="1"/>
        <v>0</v>
      </c>
      <c r="BQ7" s="30">
        <f t="shared" si="1"/>
        <v>0</v>
      </c>
      <c r="BR7" s="30">
        <f t="shared" si="1"/>
        <v>0</v>
      </c>
      <c r="BS7" s="30">
        <f t="shared" si="1"/>
        <v>0</v>
      </c>
      <c r="BT7" s="30">
        <f t="shared" si="1"/>
        <v>0</v>
      </c>
      <c r="BU7" s="30">
        <f t="shared" si="1"/>
        <v>0</v>
      </c>
      <c r="BV7" s="30">
        <f t="shared" si="1"/>
        <v>0</v>
      </c>
      <c r="BW7" s="30">
        <f t="shared" si="1"/>
        <v>0</v>
      </c>
      <c r="BX7" s="30">
        <f t="shared" si="1"/>
        <v>0</v>
      </c>
      <c r="BY7" s="30">
        <f t="shared" si="1"/>
        <v>0</v>
      </c>
      <c r="BZ7" s="30">
        <f t="shared" si="1"/>
        <v>0</v>
      </c>
      <c r="CA7" s="30">
        <f t="shared" si="1"/>
        <v>0</v>
      </c>
      <c r="CB7" s="30">
        <f t="shared" si="1"/>
        <v>0</v>
      </c>
      <c r="CC7" s="30">
        <f t="shared" si="1"/>
        <v>0</v>
      </c>
      <c r="CD7" s="30">
        <f t="shared" si="1"/>
        <v>0</v>
      </c>
      <c r="CE7" s="30">
        <f>SUM(CE11:CE200)</f>
        <v>0</v>
      </c>
      <c r="CF7" s="30">
        <f t="shared" si="1"/>
        <v>0</v>
      </c>
      <c r="CG7" s="30">
        <f t="shared" si="1"/>
        <v>0</v>
      </c>
      <c r="CH7" s="30">
        <f t="shared" ref="CH7" si="2">SUM(CH11:CH200)</f>
        <v>0</v>
      </c>
      <c r="CI7" s="30"/>
      <c r="CJ7" s="30">
        <f t="shared" si="1"/>
        <v>0</v>
      </c>
    </row>
    <row r="8" spans="2:89" s="30" customFormat="1" ht="76.8" customHeight="1">
      <c r="B8" s="471" t="s">
        <v>7</v>
      </c>
      <c r="C8" s="199"/>
      <c r="D8" s="400" t="s">
        <v>232</v>
      </c>
      <c r="E8" s="401" t="s">
        <v>66</v>
      </c>
      <c r="F8" s="601" t="s">
        <v>1482</v>
      </c>
      <c r="G8" s="404" t="s">
        <v>230</v>
      </c>
      <c r="H8" s="405" t="s">
        <v>229</v>
      </c>
      <c r="I8" s="405" t="s">
        <v>231</v>
      </c>
      <c r="J8" s="405" t="s">
        <v>228</v>
      </c>
      <c r="K8" s="405" t="s">
        <v>227</v>
      </c>
      <c r="L8" s="405" t="s">
        <v>225</v>
      </c>
      <c r="M8" s="406" t="s">
        <v>226</v>
      </c>
      <c r="N8" s="200" t="s">
        <v>1456</v>
      </c>
      <c r="O8" s="139" t="s">
        <v>31</v>
      </c>
      <c r="P8" s="543" t="s">
        <v>1457</v>
      </c>
      <c r="Q8" s="392" t="s">
        <v>1458</v>
      </c>
      <c r="R8" s="393" t="s">
        <v>1459</v>
      </c>
      <c r="S8" s="394" t="s">
        <v>1604</v>
      </c>
      <c r="T8" s="626" t="s">
        <v>1600</v>
      </c>
      <c r="U8" s="544" t="s">
        <v>1605</v>
      </c>
      <c r="V8" s="545" t="s">
        <v>1460</v>
      </c>
      <c r="W8" s="395" t="s">
        <v>1461</v>
      </c>
      <c r="X8" s="546" t="s">
        <v>1462</v>
      </c>
      <c r="Y8" s="396" t="s">
        <v>1463</v>
      </c>
      <c r="Z8" s="397" t="s">
        <v>1454</v>
      </c>
      <c r="AA8" s="237" t="s">
        <v>1464</v>
      </c>
      <c r="AB8" s="268" t="s">
        <v>9</v>
      </c>
      <c r="AC8" s="432" t="s">
        <v>10</v>
      </c>
      <c r="AD8" s="433" t="s">
        <v>7</v>
      </c>
      <c r="AF8" s="202" t="s">
        <v>145</v>
      </c>
      <c r="AG8" s="202" t="s">
        <v>146</v>
      </c>
      <c r="AI8" s="482" t="s">
        <v>4</v>
      </c>
      <c r="AJ8" s="488" t="s">
        <v>5</v>
      </c>
      <c r="AK8" s="497" t="s">
        <v>1</v>
      </c>
      <c r="AL8" s="470" t="s">
        <v>2</v>
      </c>
      <c r="AM8" s="496" t="s">
        <v>8</v>
      </c>
      <c r="AN8" s="498" t="s">
        <v>27</v>
      </c>
      <c r="AO8" s="501" t="s">
        <v>3</v>
      </c>
      <c r="AP8" s="506" t="s">
        <v>11</v>
      </c>
      <c r="AQ8" s="506" t="s">
        <v>1504</v>
      </c>
      <c r="AR8" s="524" t="s">
        <v>15</v>
      </c>
      <c r="AS8" s="529" t="s">
        <v>147</v>
      </c>
      <c r="AT8" s="519" t="s">
        <v>12</v>
      </c>
      <c r="AU8" s="509" t="s">
        <v>32</v>
      </c>
      <c r="AV8" s="510" t="s">
        <v>14</v>
      </c>
      <c r="AW8" s="407" t="s">
        <v>108</v>
      </c>
      <c r="AX8" s="514" t="s">
        <v>109</v>
      </c>
      <c r="AY8" s="403" t="s">
        <v>148</v>
      </c>
      <c r="AZ8" s="402" t="s">
        <v>191</v>
      </c>
      <c r="BA8" s="403" t="s">
        <v>192</v>
      </c>
      <c r="BB8" s="402" t="s">
        <v>193</v>
      </c>
      <c r="BD8" s="599" t="s">
        <v>1483</v>
      </c>
      <c r="BE8" s="599" t="s">
        <v>1472</v>
      </c>
      <c r="BF8" s="599" t="s">
        <v>224</v>
      </c>
      <c r="BG8" s="599" t="s">
        <v>223</v>
      </c>
      <c r="BH8" s="599" t="s">
        <v>80</v>
      </c>
      <c r="BI8" s="599" t="s">
        <v>165</v>
      </c>
      <c r="BJ8" s="599" t="s">
        <v>164</v>
      </c>
      <c r="BK8" s="599" t="s">
        <v>1484</v>
      </c>
      <c r="BL8" s="73"/>
      <c r="BM8" s="599" t="s">
        <v>1469</v>
      </c>
      <c r="BN8" s="599" t="s">
        <v>1470</v>
      </c>
      <c r="BO8" s="73"/>
      <c r="BP8" s="599" t="s">
        <v>167</v>
      </c>
      <c r="BQ8" s="599" t="s">
        <v>1486</v>
      </c>
      <c r="BR8" s="599" t="s">
        <v>1487</v>
      </c>
      <c r="BS8" s="599" t="s">
        <v>170</v>
      </c>
      <c r="BT8" s="599" t="s">
        <v>190</v>
      </c>
      <c r="BU8" s="599" t="s">
        <v>168</v>
      </c>
      <c r="BV8" s="599" t="s">
        <v>1027</v>
      </c>
      <c r="BW8" s="599" t="s">
        <v>1488</v>
      </c>
      <c r="BX8" s="599" t="s">
        <v>1489</v>
      </c>
      <c r="BY8" s="599" t="s">
        <v>1490</v>
      </c>
      <c r="BZ8" s="599" t="s">
        <v>1491</v>
      </c>
      <c r="CA8" s="599" t="s">
        <v>1492</v>
      </c>
      <c r="CB8" s="600" t="s">
        <v>1030</v>
      </c>
      <c r="CC8" s="600" t="s">
        <v>1493</v>
      </c>
      <c r="CD8" s="600" t="s">
        <v>1028</v>
      </c>
      <c r="CE8" s="605" t="s">
        <v>1032</v>
      </c>
      <c r="CF8" s="600" t="s">
        <v>1031</v>
      </c>
      <c r="CG8" s="600" t="s">
        <v>1029</v>
      </c>
      <c r="CH8" s="600" t="s">
        <v>169</v>
      </c>
      <c r="CI8" s="600"/>
      <c r="CJ8" s="599" t="s">
        <v>1484</v>
      </c>
    </row>
    <row r="9" spans="2:89" s="203" customFormat="1" ht="30" hidden="1" customHeight="1">
      <c r="B9" s="277"/>
      <c r="D9" s="117"/>
      <c r="E9" s="117"/>
      <c r="F9" s="117"/>
      <c r="G9" s="270"/>
      <c r="H9" s="271"/>
      <c r="I9" s="271"/>
      <c r="J9" s="271"/>
      <c r="K9" s="271"/>
      <c r="L9" s="271"/>
      <c r="M9" s="284"/>
      <c r="N9" s="275" t="s">
        <v>268</v>
      </c>
      <c r="O9" s="275" t="s">
        <v>269</v>
      </c>
      <c r="P9" s="275" t="s">
        <v>270</v>
      </c>
      <c r="Q9" s="275" t="s">
        <v>271</v>
      </c>
      <c r="R9" s="275" t="s">
        <v>272</v>
      </c>
      <c r="S9" s="275" t="s">
        <v>273</v>
      </c>
      <c r="T9" s="275" t="s">
        <v>1503</v>
      </c>
      <c r="U9" s="275" t="s">
        <v>274</v>
      </c>
      <c r="V9" s="275" t="s">
        <v>275</v>
      </c>
      <c r="W9" s="275" t="s">
        <v>276</v>
      </c>
      <c r="X9" s="275" t="s">
        <v>304</v>
      </c>
      <c r="Y9" s="275" t="s">
        <v>303</v>
      </c>
      <c r="Z9" s="275" t="s">
        <v>302</v>
      </c>
      <c r="AA9" s="275" t="s">
        <v>301</v>
      </c>
      <c r="AC9" s="255"/>
      <c r="AD9" s="272"/>
      <c r="AF9" s="273"/>
      <c r="AG9" s="273"/>
      <c r="AI9" s="483"/>
      <c r="AJ9" s="171"/>
      <c r="AK9" s="130"/>
      <c r="AL9" s="116"/>
      <c r="AM9" s="131"/>
      <c r="AN9" s="124"/>
      <c r="AO9" s="502"/>
      <c r="AP9" s="507"/>
      <c r="AQ9" s="507"/>
      <c r="AR9" s="525"/>
      <c r="AS9" s="530"/>
      <c r="AT9" s="520"/>
      <c r="AU9" s="132"/>
      <c r="AV9" s="133"/>
      <c r="AW9" s="134"/>
      <c r="AX9" s="515"/>
      <c r="AY9" s="181"/>
      <c r="AZ9" s="270"/>
      <c r="BA9" s="270"/>
      <c r="BB9" s="270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</row>
    <row r="10" spans="2:89" s="203" customFormat="1" ht="42.75" customHeight="1">
      <c r="B10" s="204"/>
      <c r="C10" s="146"/>
      <c r="D10" s="286" t="s">
        <v>171</v>
      </c>
      <c r="E10" s="117"/>
      <c r="F10" s="117"/>
      <c r="G10" s="270"/>
      <c r="H10" s="117"/>
      <c r="I10" s="117"/>
      <c r="J10" s="117"/>
      <c r="K10" s="117"/>
      <c r="L10" s="117"/>
      <c r="M10" s="286"/>
      <c r="N10" s="250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356"/>
      <c r="AC10" s="354"/>
      <c r="AD10" s="356"/>
      <c r="AF10" s="252"/>
      <c r="AG10" s="252"/>
      <c r="AI10" s="483"/>
      <c r="AJ10" s="495"/>
      <c r="AK10" s="159"/>
      <c r="AL10" s="140"/>
      <c r="AM10" s="141"/>
      <c r="AN10" s="142"/>
      <c r="AO10" s="503"/>
      <c r="AP10" s="508"/>
      <c r="AQ10" s="508"/>
      <c r="AR10" s="526"/>
      <c r="AS10" s="531"/>
      <c r="AT10" s="521"/>
      <c r="AU10" s="143"/>
      <c r="AV10" s="144"/>
      <c r="AW10" s="145"/>
      <c r="AX10" s="516"/>
      <c r="AY10" s="181"/>
      <c r="AZ10" s="172"/>
      <c r="BA10" s="181"/>
      <c r="BB10" s="172"/>
      <c r="BE10" s="1018"/>
      <c r="BF10" s="1018"/>
      <c r="BG10" s="1018"/>
      <c r="BH10" s="1018"/>
      <c r="BI10" s="1018"/>
      <c r="BJ10" s="1018"/>
      <c r="BK10" s="1018"/>
      <c r="BL10" s="1018"/>
      <c r="BM10" s="1018"/>
      <c r="BN10" s="1018"/>
      <c r="BO10" s="1018"/>
    </row>
    <row r="11" spans="2:89" s="30" customFormat="1" ht="90" customHeight="1">
      <c r="B11" s="434"/>
      <c r="C11" s="160"/>
      <c r="D11" s="302" t="s">
        <v>299</v>
      </c>
      <c r="E11" s="303">
        <v>21</v>
      </c>
      <c r="F11" s="303"/>
      <c r="G11" s="307" t="s">
        <v>1028</v>
      </c>
      <c r="H11" s="330" t="s">
        <v>178</v>
      </c>
      <c r="I11" s="330" t="s">
        <v>80</v>
      </c>
      <c r="J11" s="303">
        <v>1</v>
      </c>
      <c r="K11" s="303">
        <v>0</v>
      </c>
      <c r="L11" s="303" t="s">
        <v>1474</v>
      </c>
      <c r="M11" s="609">
        <v>200.61825000000002</v>
      </c>
      <c r="N11" s="221"/>
      <c r="O11" s="215"/>
      <c r="P11" s="215"/>
      <c r="Q11" s="215"/>
      <c r="R11" s="215"/>
      <c r="S11" s="215"/>
      <c r="T11" s="215"/>
      <c r="U11" s="215"/>
      <c r="V11" s="215"/>
      <c r="W11" s="215"/>
      <c r="X11" s="215"/>
      <c r="Y11" s="247"/>
      <c r="Z11" s="247"/>
      <c r="AA11" s="247"/>
      <c r="AB11" s="357">
        <f>M11*N11+M11*O11+M11*P11+M11*Q11+M11*R11+M11*S11+M11*U11+M11*V11+M11*W11+M11*X11+M11*Y11+M11*Z11+M11*AA11+M11*T11</f>
        <v>0</v>
      </c>
      <c r="AC11" s="352" t="str">
        <f t="shared" ref="AC11:AC39" si="3">IF(SUM(N11:AA11)&gt;0,"Yes","No")</f>
        <v>No</v>
      </c>
      <c r="AD11" s="353" t="str">
        <f>IF(B11="New","Yes","No")</f>
        <v>No</v>
      </c>
      <c r="AF11" s="216">
        <v>1</v>
      </c>
      <c r="AG11" s="217">
        <f>AF11*N11+AF11*O11+AF11*P11+AF11*Q11+AF11*R11+AF11*S11+AF11*U11+AF11*V11+AF11*W11+AF11*X11+AF11*Y11+AF11*Z11+AF11*AA11+AF11*T11</f>
        <v>0</v>
      </c>
      <c r="AI11" s="490">
        <v>5.4</v>
      </c>
      <c r="AJ11" s="445">
        <f>SUM(N11:AA11)*AI11</f>
        <v>0</v>
      </c>
      <c r="AK11" s="304">
        <f>J11*N11</f>
        <v>0</v>
      </c>
      <c r="AL11" s="381">
        <f>J11*O11</f>
        <v>0</v>
      </c>
      <c r="AM11" s="532">
        <f>J11*P11</f>
        <v>0</v>
      </c>
      <c r="AN11" s="533">
        <f>J11*Q11</f>
        <v>0</v>
      </c>
      <c r="AO11" s="534">
        <f>J11*R11</f>
        <v>0</v>
      </c>
      <c r="AP11" s="535">
        <f>J11*S11</f>
        <v>0</v>
      </c>
      <c r="AQ11" s="535">
        <f>J11*T11</f>
        <v>0</v>
      </c>
      <c r="AR11" s="536">
        <f>J11*U11</f>
        <v>0</v>
      </c>
      <c r="AS11" s="537">
        <f>J11*V11</f>
        <v>0</v>
      </c>
      <c r="AT11" s="538">
        <f>J11*W11</f>
        <v>0</v>
      </c>
      <c r="AU11" s="539">
        <f>J11*X11</f>
        <v>0</v>
      </c>
      <c r="AV11" s="540">
        <f>J11*Y11</f>
        <v>0</v>
      </c>
      <c r="AW11" s="541">
        <f>J11*Z11</f>
        <v>0</v>
      </c>
      <c r="AX11" s="542">
        <f>J11*AA11</f>
        <v>0</v>
      </c>
      <c r="AY11" s="312">
        <v>1</v>
      </c>
      <c r="AZ11" s="305">
        <v>7</v>
      </c>
      <c r="BA11" s="306"/>
      <c r="BB11" s="305"/>
      <c r="BD11" s="30">
        <f t="shared" ref="BD11:BD42" si="4">IF(I11="XS",IF(SUM(N11:AA11)&gt;0,SUM(N11:AA11),0),0)*J11</f>
        <v>0</v>
      </c>
      <c r="BE11" s="30">
        <f t="shared" ref="BE11:BE42" si="5">IF(I11="S",IF(SUM(N11:AA11)&gt;0,SUM(N11:AA11),0),0)*J11</f>
        <v>0</v>
      </c>
      <c r="BF11" s="30">
        <f t="shared" ref="BF11:BF42" si="6">IF(I11="M",IF(SUM(N11:AA11)&gt;0,SUM(N11:AA11),0),0)*J11</f>
        <v>0</v>
      </c>
      <c r="BG11" s="30">
        <f t="shared" ref="BG11:BG42" si="7">IF(I11="L",IF(SUM(N11:AA11)&gt;0,SUM(N11:AA11),0),0)*J11</f>
        <v>0</v>
      </c>
      <c r="BH11" s="30">
        <f t="shared" ref="BH11:BH42" si="8">IF(I11="XL",IF(SUM(N11:AA11)&gt;0,SUM(N11:AA11),0),0)*J11</f>
        <v>0</v>
      </c>
      <c r="BI11" s="30">
        <f t="shared" ref="BI11:BI42" si="9">IF(I11="2XL",IF(SUM(N11:AA11)&gt;0,SUM(N11:AA11),0),0)*J11</f>
        <v>0</v>
      </c>
      <c r="BJ11" s="30">
        <f t="shared" ref="BJ11:BJ42" si="10">IF(I11="3XL",IF(SUM(N11:AA11)&gt;0,SUM(N11:AA11),0),0)*J11</f>
        <v>0</v>
      </c>
      <c r="BK11" s="30">
        <f t="shared" ref="BK11:BK42" si="11">IF(I11="various",IF(SUM(N11:AA11)&gt;0,SUM(N11:AA11),0),0)*J11</f>
        <v>0</v>
      </c>
      <c r="BM11" s="203">
        <f t="shared" ref="BM11:BM42" si="12">IF(F11="",IF(SUM(N11:AA11)&gt;0,SUM(N11:AA11),0),0)*J11</f>
        <v>0</v>
      </c>
      <c r="BN11" s="203">
        <f t="shared" ref="BN11:BN42" si="13">IF(F11="Dual tex.",IF(SUM(N11:AA11)&gt;0,SUM(N11:AA11),0),0)*J11</f>
        <v>0</v>
      </c>
      <c r="BO11" s="203"/>
      <c r="BP11" s="30">
        <f t="shared" ref="BP11:BP42" si="14">IF(G11="sloper",IF(SUM(N11:AA11)&gt;0,SUM(N11:AA11),0),0)*J11</f>
        <v>0</v>
      </c>
      <c r="BQ11" s="30">
        <f t="shared" ref="BQ11:BQ42" si="15">IF(G11="footholds",IF(SUM(N11:AA11)&gt;0,SUM(N11:AA11),0),0)*J11</f>
        <v>0</v>
      </c>
      <c r="BR11" s="30">
        <f t="shared" ref="BR11:BR42" si="16">IF(G11="micros",IF(SUM(N11:AA11)&gt;0,SUM(N11:AA11),0),0)*J11</f>
        <v>0</v>
      </c>
      <c r="BS11" s="30">
        <f t="shared" ref="BS11:BS42" si="17">IF(G11="jug",IF(SUM(N11:AA11)&gt;0,SUM(N11:AA11),0),0)*J11</f>
        <v>0</v>
      </c>
      <c r="BT11" s="30">
        <f t="shared" ref="BT11:BT42" si="18">IF(G11="ledge",IF(SUM(N11:AA11)&gt;0,SUM(N11:AA11),0),0)*J11</f>
        <v>0</v>
      </c>
      <c r="BU11" s="30">
        <f t="shared" ref="BU11:BU42" si="19">IF(G11="edge",IF(SUM(N11:AA11)&gt;0,SUM(N11:AA11),0),0)*J11</f>
        <v>0</v>
      </c>
      <c r="BV11" s="30">
        <f t="shared" ref="BV11:BV42" si="20">IF(G11="crimp",IF(SUM(N11:AA11)&gt;0,SUM(N11:AA11),0),0)*J11</f>
        <v>0</v>
      </c>
      <c r="BW11" s="30">
        <f t="shared" ref="BW11:BW42" si="21">IF(G11="incut",IF(SUM(N11:AA11)&gt;0,SUM(N11:AA11),0),0)*J11</f>
        <v>0</v>
      </c>
      <c r="BX11" s="30">
        <f t="shared" ref="BX11:BX42" si="22">IF(G11="dish",IF(SUM(N11:AA11)&gt;0,SUM(N11:AA11),0),0)*J11</f>
        <v>0</v>
      </c>
      <c r="BY11" s="30">
        <f t="shared" ref="BY11:BY42" si="23">IF(G11="pinch",IF(SUM(N11:AA11)&gt;0,SUM(N11:AA11),0),0)*J11</f>
        <v>0</v>
      </c>
      <c r="BZ11" s="30">
        <f t="shared" ref="BZ11:BZ42" si="24">IF(G11="pocket",IF(SUM(N11:AA11)&gt;0,SUM(N11:AA11),0),0)*J11</f>
        <v>0</v>
      </c>
      <c r="CA11" s="30">
        <f t="shared" ref="CA11:CA42" si="25">IF(G11="insert",IF(SUM(N11:AA11)&gt;0,SUM(N11:AA11),0),0)*J11</f>
        <v>0</v>
      </c>
      <c r="CB11" s="30">
        <f t="shared" ref="CB11:CB42" si="26">IF(G11="feature",IF(SUM(N11:AA11)&gt;0,SUM(N11:AA11),0),0)*J11</f>
        <v>0</v>
      </c>
      <c r="CC11" s="30">
        <f t="shared" ref="CC11:CC42" si="27">IF(G11="scoop",IF(SUM(N11:AA11)&gt;0,SUM(N11:AA11),0),0)*J11</f>
        <v>0</v>
      </c>
      <c r="CD11" s="30">
        <f t="shared" ref="CD11:CD42" si="28">IF(G11="arete",IF(SUM(N11:AA11)&gt;0,SUM(N11:AA11),0),0)*J11</f>
        <v>0</v>
      </c>
      <c r="CE11" s="30">
        <f t="shared" ref="CE11:CE42" si="29">IF(G11="flat rectangle",IF(SUM(N11:AA11)&gt;0,SUM(N11:AA11),0),0)*J11</f>
        <v>0</v>
      </c>
      <c r="CF11" s="30">
        <f t="shared" ref="CF11:CF42" si="30">IF(G11="pentagon",IF(SUM(N11:AA11)&gt;0,SUM(N11:AA11),0),0)*J11</f>
        <v>0</v>
      </c>
      <c r="CG11" s="30">
        <f t="shared" ref="CG11:CG42" si="31">IF(G11="pyramid",IF(SUM(N11:AA11)&gt;0,SUM(N11:AA11),0),0)*J11</f>
        <v>0</v>
      </c>
      <c r="CH11" s="30">
        <f t="shared" ref="CH11:CH42" si="32">IF(L11="positive",IF(SUM(S11:AF11)&gt;0,SUM(S11:AF11),0),0)*O11</f>
        <v>0</v>
      </c>
      <c r="CJ11" s="30">
        <f t="shared" ref="CJ11:CJ42" si="33">IF(G11="various",IF(SUM(N11:AA11)&gt;0,SUM(N11:AA11),0),0)*J11</f>
        <v>0</v>
      </c>
    </row>
    <row r="12" spans="2:89" s="203" customFormat="1" ht="90" customHeight="1">
      <c r="B12" s="435"/>
      <c r="C12" s="33"/>
      <c r="D12" s="331" t="s">
        <v>300</v>
      </c>
      <c r="E12" s="332" t="s">
        <v>58</v>
      </c>
      <c r="F12" s="332"/>
      <c r="G12" s="322" t="s">
        <v>1028</v>
      </c>
      <c r="H12" s="333" t="s">
        <v>179</v>
      </c>
      <c r="I12" s="333" t="s">
        <v>223</v>
      </c>
      <c r="J12" s="326">
        <v>3</v>
      </c>
      <c r="K12" s="326">
        <v>0</v>
      </c>
      <c r="L12" s="326" t="s">
        <v>1474</v>
      </c>
      <c r="M12" s="610">
        <v>332.45310000000006</v>
      </c>
      <c r="N12" s="253"/>
      <c r="O12" s="254"/>
      <c r="P12" s="244"/>
      <c r="Q12" s="244"/>
      <c r="R12" s="244"/>
      <c r="S12" s="244"/>
      <c r="T12" s="244"/>
      <c r="U12" s="244"/>
      <c r="V12" s="244"/>
      <c r="W12" s="244"/>
      <c r="X12" s="244"/>
      <c r="Y12" s="245"/>
      <c r="Z12" s="245"/>
      <c r="AA12" s="245"/>
      <c r="AB12" s="373">
        <f>M12*N12+M12*O12+M12*P12+M12*Q12+M12*R12+M12*S12+M12*U12+M12*V12+M12*W12+M12*X12+M12*Y12+M12*Z12+M12*AA12+M12*T12</f>
        <v>0</v>
      </c>
      <c r="AC12" s="358" t="str">
        <f t="shared" si="3"/>
        <v>No</v>
      </c>
      <c r="AD12" s="355" t="str">
        <f>IF(B12="New","Yes","No")</f>
        <v>No</v>
      </c>
      <c r="AF12" s="226">
        <v>3</v>
      </c>
      <c r="AG12" s="217">
        <f t="shared" ref="AG12:AG74" si="34">AF12*N12+AF12*O12+AF12*P12+AF12*Q12+AF12*R12+AF12*S12+AF12*U12+AF12*V12+AF12*W12+AF12*X12+AF12*Y12+AF12*Z12+AF12*AA12+AF12*T12</f>
        <v>0</v>
      </c>
      <c r="AI12" s="491">
        <f>3.3+2.1+1.5</f>
        <v>6.9</v>
      </c>
      <c r="AJ12" s="445">
        <f t="shared" ref="AJ12:AJ74" si="35">SUM(N12:AA12)*AI12</f>
        <v>0</v>
      </c>
      <c r="AK12" s="304">
        <f>J12*N12</f>
        <v>0</v>
      </c>
      <c r="AL12" s="381">
        <f>J12*O12</f>
        <v>0</v>
      </c>
      <c r="AM12" s="532">
        <f>J12*P12</f>
        <v>0</v>
      </c>
      <c r="AN12" s="533">
        <f>J12*Q12</f>
        <v>0</v>
      </c>
      <c r="AO12" s="534">
        <f>J12*R12</f>
        <v>0</v>
      </c>
      <c r="AP12" s="535">
        <f>J12*S12</f>
        <v>0</v>
      </c>
      <c r="AQ12" s="535">
        <f>J12*T12</f>
        <v>0</v>
      </c>
      <c r="AR12" s="536">
        <f>J12*U12</f>
        <v>0</v>
      </c>
      <c r="AS12" s="537">
        <f>J12*V12</f>
        <v>0</v>
      </c>
      <c r="AT12" s="538">
        <f>J12*W12</f>
        <v>0</v>
      </c>
      <c r="AU12" s="539">
        <f>J12*X12</f>
        <v>0</v>
      </c>
      <c r="AV12" s="540">
        <f>J12*Y12</f>
        <v>0</v>
      </c>
      <c r="AW12" s="541">
        <f>J12*Z12</f>
        <v>0</v>
      </c>
      <c r="AX12" s="542">
        <f>J12*AA12</f>
        <v>0</v>
      </c>
      <c r="AY12" s="312">
        <v>3</v>
      </c>
      <c r="AZ12" s="320">
        <v>16</v>
      </c>
      <c r="BA12" s="321"/>
      <c r="BB12" s="320"/>
      <c r="BD12" s="30">
        <f t="shared" si="4"/>
        <v>0</v>
      </c>
      <c r="BE12" s="30">
        <f t="shared" si="5"/>
        <v>0</v>
      </c>
      <c r="BF12" s="30">
        <f t="shared" si="6"/>
        <v>0</v>
      </c>
      <c r="BG12" s="30">
        <f t="shared" si="7"/>
        <v>0</v>
      </c>
      <c r="BH12" s="30">
        <f t="shared" si="8"/>
        <v>0</v>
      </c>
      <c r="BI12" s="30">
        <f t="shared" si="9"/>
        <v>0</v>
      </c>
      <c r="BJ12" s="30">
        <f t="shared" si="10"/>
        <v>0</v>
      </c>
      <c r="BK12" s="30">
        <f t="shared" si="11"/>
        <v>0</v>
      </c>
      <c r="BL12" s="30"/>
      <c r="BM12" s="203">
        <f t="shared" si="12"/>
        <v>0</v>
      </c>
      <c r="BN12" s="203">
        <f t="shared" si="13"/>
        <v>0</v>
      </c>
      <c r="BP12" s="30">
        <f t="shared" si="14"/>
        <v>0</v>
      </c>
      <c r="BQ12" s="30">
        <f t="shared" si="15"/>
        <v>0</v>
      </c>
      <c r="BR12" s="30">
        <f t="shared" si="16"/>
        <v>0</v>
      </c>
      <c r="BS12" s="30">
        <f t="shared" si="17"/>
        <v>0</v>
      </c>
      <c r="BT12" s="30">
        <f t="shared" si="18"/>
        <v>0</v>
      </c>
      <c r="BU12" s="30">
        <f t="shared" si="19"/>
        <v>0</v>
      </c>
      <c r="BV12" s="30">
        <f t="shared" si="20"/>
        <v>0</v>
      </c>
      <c r="BW12" s="30">
        <f t="shared" si="21"/>
        <v>0</v>
      </c>
      <c r="BX12" s="30">
        <f t="shared" si="22"/>
        <v>0</v>
      </c>
      <c r="BY12" s="30">
        <f t="shared" si="23"/>
        <v>0</v>
      </c>
      <c r="BZ12" s="30">
        <f t="shared" si="24"/>
        <v>0</v>
      </c>
      <c r="CA12" s="30">
        <f t="shared" si="25"/>
        <v>0</v>
      </c>
      <c r="CB12" s="30">
        <f t="shared" si="26"/>
        <v>0</v>
      </c>
      <c r="CC12" s="30">
        <f t="shared" si="27"/>
        <v>0</v>
      </c>
      <c r="CD12" s="30">
        <f t="shared" si="28"/>
        <v>0</v>
      </c>
      <c r="CE12" s="30">
        <f t="shared" si="29"/>
        <v>0</v>
      </c>
      <c r="CF12" s="30">
        <f t="shared" si="30"/>
        <v>0</v>
      </c>
      <c r="CG12" s="30">
        <f t="shared" si="31"/>
        <v>0</v>
      </c>
      <c r="CH12" s="30">
        <f t="shared" si="32"/>
        <v>0</v>
      </c>
      <c r="CI12" s="30"/>
      <c r="CJ12" s="30">
        <f t="shared" si="33"/>
        <v>0</v>
      </c>
      <c r="CK12" s="30"/>
    </row>
    <row r="13" spans="2:89" s="203" customFormat="1" ht="43.8" customHeight="1">
      <c r="B13" s="269"/>
      <c r="C13" s="146"/>
      <c r="D13" s="286" t="s">
        <v>172</v>
      </c>
      <c r="E13" s="117"/>
      <c r="F13" s="117"/>
      <c r="G13" s="270"/>
      <c r="H13" s="117"/>
      <c r="I13" s="117"/>
      <c r="J13" s="117"/>
      <c r="K13" s="117"/>
      <c r="L13" s="117"/>
      <c r="M13" s="286"/>
      <c r="N13" s="255"/>
      <c r="Z13" s="30"/>
      <c r="AA13" s="30"/>
      <c r="AB13" s="628"/>
      <c r="AC13" s="359"/>
      <c r="AD13" s="308"/>
      <c r="AG13" s="217"/>
      <c r="AI13" s="483"/>
      <c r="AJ13" s="445"/>
      <c r="AK13" s="304"/>
      <c r="AL13" s="381"/>
      <c r="AM13" s="532"/>
      <c r="AN13" s="533"/>
      <c r="AO13" s="534"/>
      <c r="AP13" s="535"/>
      <c r="AQ13" s="535"/>
      <c r="AR13" s="536"/>
      <c r="AS13" s="537"/>
      <c r="AT13" s="538"/>
      <c r="AU13" s="539"/>
      <c r="AV13" s="540"/>
      <c r="AW13" s="541"/>
      <c r="AX13" s="542"/>
      <c r="AY13" s="181"/>
      <c r="AZ13" s="172"/>
      <c r="BA13" s="181"/>
      <c r="BB13" s="172"/>
      <c r="BD13" s="30">
        <f t="shared" si="4"/>
        <v>0</v>
      </c>
      <c r="BE13" s="30">
        <f t="shared" si="5"/>
        <v>0</v>
      </c>
      <c r="BF13" s="30">
        <f t="shared" si="6"/>
        <v>0</v>
      </c>
      <c r="BG13" s="30">
        <f t="shared" si="7"/>
        <v>0</v>
      </c>
      <c r="BH13" s="30">
        <f t="shared" si="8"/>
        <v>0</v>
      </c>
      <c r="BI13" s="30">
        <f t="shared" si="9"/>
        <v>0</v>
      </c>
      <c r="BJ13" s="30">
        <f t="shared" si="10"/>
        <v>0</v>
      </c>
      <c r="BK13" s="30">
        <f t="shared" si="11"/>
        <v>0</v>
      </c>
      <c r="BL13" s="30"/>
      <c r="BM13" s="203">
        <f t="shared" si="12"/>
        <v>0</v>
      </c>
      <c r="BN13" s="203">
        <f t="shared" si="13"/>
        <v>0</v>
      </c>
      <c r="BO13" s="30"/>
      <c r="BP13" s="30">
        <f t="shared" si="14"/>
        <v>0</v>
      </c>
      <c r="BQ13" s="30">
        <f t="shared" si="15"/>
        <v>0</v>
      </c>
      <c r="BR13" s="30">
        <f t="shared" si="16"/>
        <v>0</v>
      </c>
      <c r="BS13" s="30">
        <f t="shared" si="17"/>
        <v>0</v>
      </c>
      <c r="BT13" s="30">
        <f t="shared" si="18"/>
        <v>0</v>
      </c>
      <c r="BU13" s="30">
        <f t="shared" si="19"/>
        <v>0</v>
      </c>
      <c r="BV13" s="30">
        <f t="shared" si="20"/>
        <v>0</v>
      </c>
      <c r="BW13" s="30">
        <f t="shared" si="21"/>
        <v>0</v>
      </c>
      <c r="BX13" s="30">
        <f t="shared" si="22"/>
        <v>0</v>
      </c>
      <c r="BY13" s="30">
        <f t="shared" si="23"/>
        <v>0</v>
      </c>
      <c r="BZ13" s="30">
        <f t="shared" si="24"/>
        <v>0</v>
      </c>
      <c r="CA13" s="30">
        <f t="shared" si="25"/>
        <v>0</v>
      </c>
      <c r="CB13" s="30">
        <f t="shared" si="26"/>
        <v>0</v>
      </c>
      <c r="CC13" s="30">
        <f t="shared" si="27"/>
        <v>0</v>
      </c>
      <c r="CD13" s="30">
        <f t="shared" si="28"/>
        <v>0</v>
      </c>
      <c r="CE13" s="30">
        <f t="shared" si="29"/>
        <v>0</v>
      </c>
      <c r="CF13" s="30">
        <f t="shared" si="30"/>
        <v>0</v>
      </c>
      <c r="CG13" s="30">
        <f t="shared" si="31"/>
        <v>0</v>
      </c>
      <c r="CH13" s="30">
        <f t="shared" si="32"/>
        <v>0</v>
      </c>
      <c r="CI13" s="30"/>
      <c r="CJ13" s="30">
        <f t="shared" si="33"/>
        <v>0</v>
      </c>
      <c r="CK13" s="30"/>
    </row>
    <row r="14" spans="2:89" s="30" customFormat="1" ht="90" customHeight="1">
      <c r="B14" s="434"/>
      <c r="C14" s="160"/>
      <c r="D14" s="302" t="s">
        <v>293</v>
      </c>
      <c r="E14" s="303">
        <v>33</v>
      </c>
      <c r="F14" s="303"/>
      <c r="G14" s="307" t="s">
        <v>1029</v>
      </c>
      <c r="H14" s="330" t="s">
        <v>180</v>
      </c>
      <c r="I14" s="330" t="s">
        <v>80</v>
      </c>
      <c r="J14" s="303">
        <v>1</v>
      </c>
      <c r="K14" s="303">
        <v>0</v>
      </c>
      <c r="L14" s="303" t="s">
        <v>1474</v>
      </c>
      <c r="M14" s="611">
        <v>240.74190000000004</v>
      </c>
      <c r="N14" s="256"/>
      <c r="O14" s="241"/>
      <c r="P14" s="241"/>
      <c r="Q14" s="241"/>
      <c r="R14" s="241"/>
      <c r="S14" s="241"/>
      <c r="T14" s="241"/>
      <c r="U14" s="241"/>
      <c r="V14" s="241"/>
      <c r="W14" s="241"/>
      <c r="X14" s="241"/>
      <c r="Y14" s="242"/>
      <c r="Z14" s="242"/>
      <c r="AA14" s="242"/>
      <c r="AB14" s="357">
        <f t="shared" ref="AB14:AB19" si="36">M14*N14+M14*O14+M14*P14+M14*Q14+M14*R14+M14*S14+M14*U14+M14*V14+M14*W14+M14*X14+M14*Y14+M14*Z14+M14*AA14+M14*T14</f>
        <v>0</v>
      </c>
      <c r="AC14" s="347" t="str">
        <f t="shared" si="3"/>
        <v>No</v>
      </c>
      <c r="AD14" s="348" t="str">
        <f t="shared" ref="AD14:AD19" si="37">IF(B14="New","Yes","No")</f>
        <v>No</v>
      </c>
      <c r="AF14" s="211">
        <v>1</v>
      </c>
      <c r="AG14" s="217">
        <f t="shared" si="34"/>
        <v>0</v>
      </c>
      <c r="AI14" s="490">
        <v>8.4</v>
      </c>
      <c r="AJ14" s="445">
        <f t="shared" si="35"/>
        <v>0</v>
      </c>
      <c r="AK14" s="304">
        <f t="shared" ref="AK14:AK19" si="38">J14*N14</f>
        <v>0</v>
      </c>
      <c r="AL14" s="381">
        <f t="shared" ref="AL14:AL19" si="39">J14*O14</f>
        <v>0</v>
      </c>
      <c r="AM14" s="532">
        <f t="shared" ref="AM14:AM19" si="40">J14*P14</f>
        <v>0</v>
      </c>
      <c r="AN14" s="533">
        <f t="shared" ref="AN14:AN19" si="41">J14*Q14</f>
        <v>0</v>
      </c>
      <c r="AO14" s="534">
        <f t="shared" ref="AO14:AO19" si="42">J14*R14</f>
        <v>0</v>
      </c>
      <c r="AP14" s="535">
        <f t="shared" ref="AP14:AP19" si="43">J14*S14</f>
        <v>0</v>
      </c>
      <c r="AQ14" s="535">
        <f t="shared" ref="AQ14:AQ19" si="44">J14*T14</f>
        <v>0</v>
      </c>
      <c r="AR14" s="536">
        <f t="shared" ref="AR14:AR19" si="45">J14*U14</f>
        <v>0</v>
      </c>
      <c r="AS14" s="537">
        <f t="shared" ref="AS14:AS19" si="46">J14*V14</f>
        <v>0</v>
      </c>
      <c r="AT14" s="538">
        <f t="shared" ref="AT14:AT19" si="47">J14*W14</f>
        <v>0</v>
      </c>
      <c r="AU14" s="539">
        <f t="shared" ref="AU14:AU19" si="48">J14*X14</f>
        <v>0</v>
      </c>
      <c r="AV14" s="540">
        <f t="shared" ref="AV14:AV19" si="49">J14*Y14</f>
        <v>0</v>
      </c>
      <c r="AW14" s="541">
        <f t="shared" ref="AW14:AW19" si="50">J14*Z14</f>
        <v>0</v>
      </c>
      <c r="AX14" s="542">
        <f t="shared" ref="AX14:AX19" si="51">J14*AA14</f>
        <v>0</v>
      </c>
      <c r="AY14" s="312">
        <v>1</v>
      </c>
      <c r="AZ14" s="305">
        <v>8</v>
      </c>
      <c r="BA14" s="306"/>
      <c r="BB14" s="305"/>
      <c r="BD14" s="30">
        <f t="shared" si="4"/>
        <v>0</v>
      </c>
      <c r="BE14" s="30">
        <f t="shared" si="5"/>
        <v>0</v>
      </c>
      <c r="BF14" s="30">
        <f t="shared" si="6"/>
        <v>0</v>
      </c>
      <c r="BG14" s="30">
        <f t="shared" si="7"/>
        <v>0</v>
      </c>
      <c r="BH14" s="30">
        <f t="shared" si="8"/>
        <v>0</v>
      </c>
      <c r="BI14" s="30">
        <f t="shared" si="9"/>
        <v>0</v>
      </c>
      <c r="BJ14" s="30">
        <f t="shared" si="10"/>
        <v>0</v>
      </c>
      <c r="BK14" s="30">
        <f t="shared" si="11"/>
        <v>0</v>
      </c>
      <c r="BM14" s="203">
        <f t="shared" si="12"/>
        <v>0</v>
      </c>
      <c r="BN14" s="203">
        <f t="shared" si="13"/>
        <v>0</v>
      </c>
      <c r="BP14" s="30">
        <f t="shared" si="14"/>
        <v>0</v>
      </c>
      <c r="BQ14" s="30">
        <f t="shared" si="15"/>
        <v>0</v>
      </c>
      <c r="BR14" s="30">
        <f t="shared" si="16"/>
        <v>0</v>
      </c>
      <c r="BS14" s="30">
        <f t="shared" si="17"/>
        <v>0</v>
      </c>
      <c r="BT14" s="30">
        <f t="shared" si="18"/>
        <v>0</v>
      </c>
      <c r="BU14" s="30">
        <f t="shared" si="19"/>
        <v>0</v>
      </c>
      <c r="BV14" s="30">
        <f t="shared" si="20"/>
        <v>0</v>
      </c>
      <c r="BW14" s="30">
        <f t="shared" si="21"/>
        <v>0</v>
      </c>
      <c r="BX14" s="30">
        <f t="shared" si="22"/>
        <v>0</v>
      </c>
      <c r="BY14" s="30">
        <f t="shared" si="23"/>
        <v>0</v>
      </c>
      <c r="BZ14" s="30">
        <f t="shared" si="24"/>
        <v>0</v>
      </c>
      <c r="CA14" s="30">
        <f t="shared" si="25"/>
        <v>0</v>
      </c>
      <c r="CB14" s="30">
        <f t="shared" si="26"/>
        <v>0</v>
      </c>
      <c r="CC14" s="30">
        <f t="shared" si="27"/>
        <v>0</v>
      </c>
      <c r="CD14" s="30">
        <f t="shared" si="28"/>
        <v>0</v>
      </c>
      <c r="CE14" s="30">
        <f t="shared" si="29"/>
        <v>0</v>
      </c>
      <c r="CF14" s="30">
        <f t="shared" si="30"/>
        <v>0</v>
      </c>
      <c r="CG14" s="30">
        <f t="shared" si="31"/>
        <v>0</v>
      </c>
      <c r="CH14" s="30">
        <f t="shared" si="32"/>
        <v>0</v>
      </c>
      <c r="CJ14" s="30">
        <f t="shared" si="33"/>
        <v>0</v>
      </c>
    </row>
    <row r="15" spans="2:89" s="203" customFormat="1" ht="90" customHeight="1">
      <c r="B15" s="436"/>
      <c r="C15" s="30"/>
      <c r="D15" s="334" t="s">
        <v>294</v>
      </c>
      <c r="E15" s="335">
        <v>37</v>
      </c>
      <c r="F15" s="335"/>
      <c r="G15" s="313" t="s">
        <v>1029</v>
      </c>
      <c r="H15" s="336" t="s">
        <v>180</v>
      </c>
      <c r="I15" s="336" t="s">
        <v>80</v>
      </c>
      <c r="J15" s="335">
        <v>1</v>
      </c>
      <c r="K15" s="335">
        <v>0</v>
      </c>
      <c r="L15" s="335" t="s">
        <v>1474</v>
      </c>
      <c r="M15" s="612">
        <v>240.74190000000004</v>
      </c>
      <c r="N15" s="222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49"/>
      <c r="Z15" s="249"/>
      <c r="AA15" s="249"/>
      <c r="AB15" s="373">
        <f t="shared" si="36"/>
        <v>0</v>
      </c>
      <c r="AC15" s="359" t="str">
        <f t="shared" si="3"/>
        <v>No</v>
      </c>
      <c r="AD15" s="360" t="str">
        <f t="shared" si="37"/>
        <v>No</v>
      </c>
      <c r="AF15" s="216">
        <v>1</v>
      </c>
      <c r="AG15" s="217">
        <f t="shared" si="34"/>
        <v>0</v>
      </c>
      <c r="AI15" s="492">
        <v>8.4</v>
      </c>
      <c r="AJ15" s="445">
        <f t="shared" si="35"/>
        <v>0</v>
      </c>
      <c r="AK15" s="304">
        <f t="shared" si="38"/>
        <v>0</v>
      </c>
      <c r="AL15" s="381">
        <f t="shared" si="39"/>
        <v>0</v>
      </c>
      <c r="AM15" s="532">
        <f t="shared" si="40"/>
        <v>0</v>
      </c>
      <c r="AN15" s="533">
        <f t="shared" si="41"/>
        <v>0</v>
      </c>
      <c r="AO15" s="534">
        <f t="shared" si="42"/>
        <v>0</v>
      </c>
      <c r="AP15" s="535">
        <f t="shared" si="43"/>
        <v>0</v>
      </c>
      <c r="AQ15" s="535">
        <f t="shared" si="44"/>
        <v>0</v>
      </c>
      <c r="AR15" s="536">
        <f t="shared" si="45"/>
        <v>0</v>
      </c>
      <c r="AS15" s="537">
        <f t="shared" si="46"/>
        <v>0</v>
      </c>
      <c r="AT15" s="538">
        <f t="shared" si="47"/>
        <v>0</v>
      </c>
      <c r="AU15" s="539">
        <f t="shared" si="48"/>
        <v>0</v>
      </c>
      <c r="AV15" s="540">
        <f t="shared" si="49"/>
        <v>0</v>
      </c>
      <c r="AW15" s="541">
        <f t="shared" si="50"/>
        <v>0</v>
      </c>
      <c r="AX15" s="542">
        <f t="shared" si="51"/>
        <v>0</v>
      </c>
      <c r="AY15" s="312">
        <v>1</v>
      </c>
      <c r="AZ15" s="311">
        <v>8</v>
      </c>
      <c r="BA15" s="312"/>
      <c r="BB15" s="311"/>
      <c r="BD15" s="30">
        <f t="shared" si="4"/>
        <v>0</v>
      </c>
      <c r="BE15" s="30">
        <f t="shared" si="5"/>
        <v>0</v>
      </c>
      <c r="BF15" s="30">
        <f t="shared" si="6"/>
        <v>0</v>
      </c>
      <c r="BG15" s="30">
        <f t="shared" si="7"/>
        <v>0</v>
      </c>
      <c r="BH15" s="30">
        <f t="shared" si="8"/>
        <v>0</v>
      </c>
      <c r="BI15" s="30">
        <f t="shared" si="9"/>
        <v>0</v>
      </c>
      <c r="BJ15" s="30">
        <f t="shared" si="10"/>
        <v>0</v>
      </c>
      <c r="BK15" s="30">
        <f t="shared" si="11"/>
        <v>0</v>
      </c>
      <c r="BL15" s="30"/>
      <c r="BM15" s="203">
        <f t="shared" si="12"/>
        <v>0</v>
      </c>
      <c r="BN15" s="203">
        <f t="shared" si="13"/>
        <v>0</v>
      </c>
      <c r="BO15" s="30"/>
      <c r="BP15" s="30">
        <f t="shared" si="14"/>
        <v>0</v>
      </c>
      <c r="BQ15" s="30">
        <f t="shared" si="15"/>
        <v>0</v>
      </c>
      <c r="BR15" s="30">
        <f t="shared" si="16"/>
        <v>0</v>
      </c>
      <c r="BS15" s="30">
        <f t="shared" si="17"/>
        <v>0</v>
      </c>
      <c r="BT15" s="30">
        <f t="shared" si="18"/>
        <v>0</v>
      </c>
      <c r="BU15" s="30">
        <f t="shared" si="19"/>
        <v>0</v>
      </c>
      <c r="BV15" s="30">
        <f t="shared" si="20"/>
        <v>0</v>
      </c>
      <c r="BW15" s="30">
        <f t="shared" si="21"/>
        <v>0</v>
      </c>
      <c r="BX15" s="30">
        <f t="shared" si="22"/>
        <v>0</v>
      </c>
      <c r="BY15" s="30">
        <f t="shared" si="23"/>
        <v>0</v>
      </c>
      <c r="BZ15" s="30">
        <f t="shared" si="24"/>
        <v>0</v>
      </c>
      <c r="CA15" s="30">
        <f t="shared" si="25"/>
        <v>0</v>
      </c>
      <c r="CB15" s="30">
        <f t="shared" si="26"/>
        <v>0</v>
      </c>
      <c r="CC15" s="30">
        <f t="shared" si="27"/>
        <v>0</v>
      </c>
      <c r="CD15" s="30">
        <f t="shared" si="28"/>
        <v>0</v>
      </c>
      <c r="CE15" s="30">
        <f t="shared" si="29"/>
        <v>0</v>
      </c>
      <c r="CF15" s="30">
        <f t="shared" si="30"/>
        <v>0</v>
      </c>
      <c r="CG15" s="30">
        <f t="shared" si="31"/>
        <v>0</v>
      </c>
      <c r="CH15" s="30">
        <f t="shared" si="32"/>
        <v>0</v>
      </c>
      <c r="CI15" s="30"/>
      <c r="CJ15" s="30">
        <f t="shared" si="33"/>
        <v>0</v>
      </c>
      <c r="CK15" s="30"/>
    </row>
    <row r="16" spans="2:89" s="30" customFormat="1" ht="90" customHeight="1">
      <c r="B16" s="436"/>
      <c r="D16" s="314" t="s">
        <v>295</v>
      </c>
      <c r="E16" s="315" t="s">
        <v>59</v>
      </c>
      <c r="F16" s="315"/>
      <c r="G16" s="316" t="s">
        <v>1029</v>
      </c>
      <c r="H16" s="337" t="s">
        <v>181</v>
      </c>
      <c r="I16" s="337" t="s">
        <v>80</v>
      </c>
      <c r="J16" s="315">
        <v>2</v>
      </c>
      <c r="K16" s="315">
        <v>0</v>
      </c>
      <c r="L16" s="315" t="s">
        <v>1474</v>
      </c>
      <c r="M16" s="613">
        <v>286.59750000000003</v>
      </c>
      <c r="N16" s="256"/>
      <c r="O16" s="241"/>
      <c r="P16" s="241"/>
      <c r="Q16" s="241"/>
      <c r="R16" s="241"/>
      <c r="S16" s="241"/>
      <c r="T16" s="241"/>
      <c r="U16" s="241"/>
      <c r="V16" s="241"/>
      <c r="W16" s="241"/>
      <c r="X16" s="241"/>
      <c r="Y16" s="242"/>
      <c r="Z16" s="242"/>
      <c r="AA16" s="242"/>
      <c r="AB16" s="357">
        <f t="shared" si="36"/>
        <v>0</v>
      </c>
      <c r="AC16" s="352" t="str">
        <f t="shared" si="3"/>
        <v>No</v>
      </c>
      <c r="AD16" s="353" t="str">
        <f t="shared" si="37"/>
        <v>No</v>
      </c>
      <c r="AF16" s="216">
        <v>2</v>
      </c>
      <c r="AG16" s="217">
        <f t="shared" si="34"/>
        <v>0</v>
      </c>
      <c r="AI16" s="492">
        <f>5.7*2</f>
        <v>11.4</v>
      </c>
      <c r="AJ16" s="445">
        <f t="shared" si="35"/>
        <v>0</v>
      </c>
      <c r="AK16" s="304">
        <f t="shared" si="38"/>
        <v>0</v>
      </c>
      <c r="AL16" s="381">
        <f t="shared" si="39"/>
        <v>0</v>
      </c>
      <c r="AM16" s="532">
        <f t="shared" si="40"/>
        <v>0</v>
      </c>
      <c r="AN16" s="533">
        <f t="shared" si="41"/>
        <v>0</v>
      </c>
      <c r="AO16" s="534">
        <f t="shared" si="42"/>
        <v>0</v>
      </c>
      <c r="AP16" s="535">
        <f t="shared" si="43"/>
        <v>0</v>
      </c>
      <c r="AQ16" s="535">
        <f t="shared" si="44"/>
        <v>0</v>
      </c>
      <c r="AR16" s="536">
        <f t="shared" si="45"/>
        <v>0</v>
      </c>
      <c r="AS16" s="537">
        <f t="shared" si="46"/>
        <v>0</v>
      </c>
      <c r="AT16" s="538">
        <f t="shared" si="47"/>
        <v>0</v>
      </c>
      <c r="AU16" s="539">
        <f t="shared" si="48"/>
        <v>0</v>
      </c>
      <c r="AV16" s="540">
        <f t="shared" si="49"/>
        <v>0</v>
      </c>
      <c r="AW16" s="541">
        <f t="shared" si="50"/>
        <v>0</v>
      </c>
      <c r="AX16" s="542">
        <f t="shared" si="51"/>
        <v>0</v>
      </c>
      <c r="AY16" s="312">
        <v>2</v>
      </c>
      <c r="AZ16" s="311">
        <v>12</v>
      </c>
      <c r="BA16" s="312"/>
      <c r="BB16" s="311"/>
      <c r="BD16" s="30">
        <f t="shared" si="4"/>
        <v>0</v>
      </c>
      <c r="BE16" s="30">
        <f t="shared" si="5"/>
        <v>0</v>
      </c>
      <c r="BF16" s="30">
        <f t="shared" si="6"/>
        <v>0</v>
      </c>
      <c r="BG16" s="30">
        <f t="shared" si="7"/>
        <v>0</v>
      </c>
      <c r="BH16" s="30">
        <f t="shared" si="8"/>
        <v>0</v>
      </c>
      <c r="BI16" s="30">
        <f t="shared" si="9"/>
        <v>0</v>
      </c>
      <c r="BJ16" s="30">
        <f t="shared" si="10"/>
        <v>0</v>
      </c>
      <c r="BK16" s="30">
        <f t="shared" si="11"/>
        <v>0</v>
      </c>
      <c r="BM16" s="203">
        <f t="shared" si="12"/>
        <v>0</v>
      </c>
      <c r="BN16" s="203">
        <f t="shared" si="13"/>
        <v>0</v>
      </c>
      <c r="BP16" s="30">
        <f t="shared" si="14"/>
        <v>0</v>
      </c>
      <c r="BQ16" s="30">
        <f t="shared" si="15"/>
        <v>0</v>
      </c>
      <c r="BR16" s="30">
        <f t="shared" si="16"/>
        <v>0</v>
      </c>
      <c r="BS16" s="30">
        <f t="shared" si="17"/>
        <v>0</v>
      </c>
      <c r="BT16" s="30">
        <f t="shared" si="18"/>
        <v>0</v>
      </c>
      <c r="BU16" s="30">
        <f t="shared" si="19"/>
        <v>0</v>
      </c>
      <c r="BV16" s="30">
        <f t="shared" si="20"/>
        <v>0</v>
      </c>
      <c r="BW16" s="30">
        <f t="shared" si="21"/>
        <v>0</v>
      </c>
      <c r="BX16" s="30">
        <f t="shared" si="22"/>
        <v>0</v>
      </c>
      <c r="BY16" s="30">
        <f t="shared" si="23"/>
        <v>0</v>
      </c>
      <c r="BZ16" s="30">
        <f t="shared" si="24"/>
        <v>0</v>
      </c>
      <c r="CA16" s="30">
        <f t="shared" si="25"/>
        <v>0</v>
      </c>
      <c r="CB16" s="30">
        <f t="shared" si="26"/>
        <v>0</v>
      </c>
      <c r="CC16" s="30">
        <f t="shared" si="27"/>
        <v>0</v>
      </c>
      <c r="CD16" s="30">
        <f t="shared" si="28"/>
        <v>0</v>
      </c>
      <c r="CE16" s="30">
        <f t="shared" si="29"/>
        <v>0</v>
      </c>
      <c r="CF16" s="30">
        <f t="shared" si="30"/>
        <v>0</v>
      </c>
      <c r="CG16" s="30">
        <f t="shared" si="31"/>
        <v>0</v>
      </c>
      <c r="CH16" s="30">
        <f t="shared" si="32"/>
        <v>0</v>
      </c>
      <c r="CJ16" s="30">
        <f t="shared" si="33"/>
        <v>0</v>
      </c>
    </row>
    <row r="17" spans="2:89" s="30" customFormat="1" ht="90" customHeight="1">
      <c r="B17" s="436"/>
      <c r="D17" s="334" t="s">
        <v>296</v>
      </c>
      <c r="E17" s="338" t="s">
        <v>183</v>
      </c>
      <c r="F17" s="338"/>
      <c r="G17" s="313" t="s">
        <v>1029</v>
      </c>
      <c r="H17" s="336" t="s">
        <v>1498</v>
      </c>
      <c r="I17" s="602" t="s">
        <v>224</v>
      </c>
      <c r="J17" s="335">
        <v>4</v>
      </c>
      <c r="K17" s="335">
        <v>0</v>
      </c>
      <c r="L17" s="335" t="s">
        <v>1474</v>
      </c>
      <c r="M17" s="612">
        <v>424.16430000000008</v>
      </c>
      <c r="N17" s="222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49"/>
      <c r="Z17" s="249"/>
      <c r="AA17" s="249"/>
      <c r="AB17" s="373">
        <f t="shared" si="36"/>
        <v>0</v>
      </c>
      <c r="AC17" s="359" t="str">
        <f t="shared" si="3"/>
        <v>No</v>
      </c>
      <c r="AD17" s="360" t="str">
        <f t="shared" si="37"/>
        <v>No</v>
      </c>
      <c r="AF17" s="216">
        <v>4</v>
      </c>
      <c r="AG17" s="217">
        <f t="shared" si="34"/>
        <v>0</v>
      </c>
      <c r="AI17" s="492">
        <f>(1.2+2.5)*2</f>
        <v>7.4</v>
      </c>
      <c r="AJ17" s="445">
        <f t="shared" si="35"/>
        <v>0</v>
      </c>
      <c r="AK17" s="304">
        <f t="shared" si="38"/>
        <v>0</v>
      </c>
      <c r="AL17" s="381">
        <f t="shared" si="39"/>
        <v>0</v>
      </c>
      <c r="AM17" s="532">
        <f t="shared" si="40"/>
        <v>0</v>
      </c>
      <c r="AN17" s="533">
        <f t="shared" si="41"/>
        <v>0</v>
      </c>
      <c r="AO17" s="534">
        <f t="shared" si="42"/>
        <v>0</v>
      </c>
      <c r="AP17" s="535">
        <f t="shared" si="43"/>
        <v>0</v>
      </c>
      <c r="AQ17" s="535">
        <f t="shared" si="44"/>
        <v>0</v>
      </c>
      <c r="AR17" s="536">
        <f t="shared" si="45"/>
        <v>0</v>
      </c>
      <c r="AS17" s="537">
        <f t="shared" si="46"/>
        <v>0</v>
      </c>
      <c r="AT17" s="538">
        <f t="shared" si="47"/>
        <v>0</v>
      </c>
      <c r="AU17" s="539">
        <f t="shared" si="48"/>
        <v>0</v>
      </c>
      <c r="AV17" s="540">
        <f t="shared" si="49"/>
        <v>0</v>
      </c>
      <c r="AW17" s="541">
        <f t="shared" si="50"/>
        <v>0</v>
      </c>
      <c r="AX17" s="542">
        <f t="shared" si="51"/>
        <v>0</v>
      </c>
      <c r="AY17" s="312">
        <v>4</v>
      </c>
      <c r="AZ17" s="311">
        <v>18</v>
      </c>
      <c r="BA17" s="312"/>
      <c r="BB17" s="311"/>
      <c r="BD17" s="30">
        <f t="shared" si="4"/>
        <v>0</v>
      </c>
      <c r="BE17" s="30">
        <f t="shared" si="5"/>
        <v>0</v>
      </c>
      <c r="BF17" s="30">
        <f t="shared" si="6"/>
        <v>0</v>
      </c>
      <c r="BG17" s="30">
        <f t="shared" si="7"/>
        <v>0</v>
      </c>
      <c r="BH17" s="30">
        <f t="shared" si="8"/>
        <v>0</v>
      </c>
      <c r="BI17" s="30">
        <f t="shared" si="9"/>
        <v>0</v>
      </c>
      <c r="BJ17" s="30">
        <f t="shared" si="10"/>
        <v>0</v>
      </c>
      <c r="BK17" s="30">
        <f t="shared" si="11"/>
        <v>0</v>
      </c>
      <c r="BM17" s="203">
        <f t="shared" si="12"/>
        <v>0</v>
      </c>
      <c r="BN17" s="203">
        <f t="shared" si="13"/>
        <v>0</v>
      </c>
      <c r="BP17" s="30">
        <f t="shared" si="14"/>
        <v>0</v>
      </c>
      <c r="BQ17" s="30">
        <f t="shared" si="15"/>
        <v>0</v>
      </c>
      <c r="BR17" s="30">
        <f t="shared" si="16"/>
        <v>0</v>
      </c>
      <c r="BS17" s="30">
        <f t="shared" si="17"/>
        <v>0</v>
      </c>
      <c r="BT17" s="30">
        <f t="shared" si="18"/>
        <v>0</v>
      </c>
      <c r="BU17" s="30">
        <f t="shared" si="19"/>
        <v>0</v>
      </c>
      <c r="BV17" s="30">
        <f t="shared" si="20"/>
        <v>0</v>
      </c>
      <c r="BW17" s="30">
        <f t="shared" si="21"/>
        <v>0</v>
      </c>
      <c r="BX17" s="30">
        <f t="shared" si="22"/>
        <v>0</v>
      </c>
      <c r="BY17" s="30">
        <f t="shared" si="23"/>
        <v>0</v>
      </c>
      <c r="BZ17" s="30">
        <f t="shared" si="24"/>
        <v>0</v>
      </c>
      <c r="CA17" s="30">
        <f t="shared" si="25"/>
        <v>0</v>
      </c>
      <c r="CB17" s="30">
        <f t="shared" si="26"/>
        <v>0</v>
      </c>
      <c r="CC17" s="30">
        <f t="shared" si="27"/>
        <v>0</v>
      </c>
      <c r="CD17" s="30">
        <f t="shared" si="28"/>
        <v>0</v>
      </c>
      <c r="CE17" s="30">
        <f t="shared" si="29"/>
        <v>0</v>
      </c>
      <c r="CF17" s="30">
        <f t="shared" si="30"/>
        <v>0</v>
      </c>
      <c r="CG17" s="30">
        <f t="shared" si="31"/>
        <v>0</v>
      </c>
      <c r="CH17" s="30">
        <f t="shared" si="32"/>
        <v>0</v>
      </c>
      <c r="CJ17" s="30">
        <f t="shared" si="33"/>
        <v>0</v>
      </c>
    </row>
    <row r="18" spans="2:89" s="30" customFormat="1" ht="90" customHeight="1">
      <c r="B18" s="436"/>
      <c r="D18" s="314" t="s">
        <v>297</v>
      </c>
      <c r="E18" s="315"/>
      <c r="F18" s="315"/>
      <c r="G18" s="316" t="s">
        <v>1030</v>
      </c>
      <c r="H18" s="337" t="s">
        <v>182</v>
      </c>
      <c r="I18" s="603" t="s">
        <v>165</v>
      </c>
      <c r="J18" s="315">
        <v>2</v>
      </c>
      <c r="K18" s="315">
        <v>0</v>
      </c>
      <c r="L18" s="315" t="s">
        <v>1474</v>
      </c>
      <c r="M18" s="613">
        <v>561.73109999999997</v>
      </c>
      <c r="N18" s="256"/>
      <c r="O18" s="241"/>
      <c r="P18" s="241"/>
      <c r="Q18" s="241"/>
      <c r="R18" s="241"/>
      <c r="S18" s="241"/>
      <c r="T18" s="241"/>
      <c r="U18" s="241"/>
      <c r="V18" s="241"/>
      <c r="W18" s="241"/>
      <c r="X18" s="241"/>
      <c r="Y18" s="242"/>
      <c r="Z18" s="242"/>
      <c r="AA18" s="242"/>
      <c r="AB18" s="357">
        <f t="shared" si="36"/>
        <v>0</v>
      </c>
      <c r="AC18" s="352" t="str">
        <f t="shared" si="3"/>
        <v>No</v>
      </c>
      <c r="AD18" s="353" t="str">
        <f t="shared" si="37"/>
        <v>No</v>
      </c>
      <c r="AF18" s="216">
        <v>2</v>
      </c>
      <c r="AG18" s="217">
        <f t="shared" si="34"/>
        <v>0</v>
      </c>
      <c r="AI18" s="492">
        <v>23.5</v>
      </c>
      <c r="AJ18" s="445">
        <f t="shared" si="35"/>
        <v>0</v>
      </c>
      <c r="AK18" s="304">
        <f t="shared" si="38"/>
        <v>0</v>
      </c>
      <c r="AL18" s="381">
        <f t="shared" si="39"/>
        <v>0</v>
      </c>
      <c r="AM18" s="532">
        <f t="shared" si="40"/>
        <v>0</v>
      </c>
      <c r="AN18" s="533">
        <f t="shared" si="41"/>
        <v>0</v>
      </c>
      <c r="AO18" s="534">
        <f t="shared" si="42"/>
        <v>0</v>
      </c>
      <c r="AP18" s="535">
        <f t="shared" si="43"/>
        <v>0</v>
      </c>
      <c r="AQ18" s="535">
        <f t="shared" si="44"/>
        <v>0</v>
      </c>
      <c r="AR18" s="536">
        <f t="shared" si="45"/>
        <v>0</v>
      </c>
      <c r="AS18" s="537">
        <f t="shared" si="46"/>
        <v>0</v>
      </c>
      <c r="AT18" s="538">
        <f t="shared" si="47"/>
        <v>0</v>
      </c>
      <c r="AU18" s="539">
        <f t="shared" si="48"/>
        <v>0</v>
      </c>
      <c r="AV18" s="540">
        <f t="shared" si="49"/>
        <v>0</v>
      </c>
      <c r="AW18" s="541">
        <f t="shared" si="50"/>
        <v>0</v>
      </c>
      <c r="AX18" s="542">
        <f t="shared" si="51"/>
        <v>0</v>
      </c>
      <c r="AY18" s="312">
        <v>2</v>
      </c>
      <c r="AZ18" s="311">
        <v>22</v>
      </c>
      <c r="BA18" s="312"/>
      <c r="BB18" s="311"/>
      <c r="BD18" s="30">
        <f t="shared" si="4"/>
        <v>0</v>
      </c>
      <c r="BE18" s="30">
        <f t="shared" si="5"/>
        <v>0</v>
      </c>
      <c r="BF18" s="30">
        <f t="shared" si="6"/>
        <v>0</v>
      </c>
      <c r="BG18" s="30">
        <f t="shared" si="7"/>
        <v>0</v>
      </c>
      <c r="BH18" s="30">
        <f t="shared" si="8"/>
        <v>0</v>
      </c>
      <c r="BI18" s="30">
        <f t="shared" si="9"/>
        <v>0</v>
      </c>
      <c r="BJ18" s="30">
        <f t="shared" si="10"/>
        <v>0</v>
      </c>
      <c r="BK18" s="30">
        <f t="shared" si="11"/>
        <v>0</v>
      </c>
      <c r="BM18" s="203">
        <f t="shared" si="12"/>
        <v>0</v>
      </c>
      <c r="BN18" s="203">
        <f t="shared" si="13"/>
        <v>0</v>
      </c>
      <c r="BP18" s="30">
        <f t="shared" si="14"/>
        <v>0</v>
      </c>
      <c r="BQ18" s="30">
        <f t="shared" si="15"/>
        <v>0</v>
      </c>
      <c r="BR18" s="30">
        <f t="shared" si="16"/>
        <v>0</v>
      </c>
      <c r="BS18" s="30">
        <f t="shared" si="17"/>
        <v>0</v>
      </c>
      <c r="BT18" s="30">
        <f t="shared" si="18"/>
        <v>0</v>
      </c>
      <c r="BU18" s="30">
        <f t="shared" si="19"/>
        <v>0</v>
      </c>
      <c r="BV18" s="30">
        <f t="shared" si="20"/>
        <v>0</v>
      </c>
      <c r="BW18" s="30">
        <f t="shared" si="21"/>
        <v>0</v>
      </c>
      <c r="BX18" s="30">
        <f t="shared" si="22"/>
        <v>0</v>
      </c>
      <c r="BY18" s="30">
        <f t="shared" si="23"/>
        <v>0</v>
      </c>
      <c r="BZ18" s="30">
        <f t="shared" si="24"/>
        <v>0</v>
      </c>
      <c r="CA18" s="30">
        <f t="shared" si="25"/>
        <v>0</v>
      </c>
      <c r="CB18" s="30">
        <f t="shared" si="26"/>
        <v>0</v>
      </c>
      <c r="CC18" s="30">
        <f t="shared" si="27"/>
        <v>0</v>
      </c>
      <c r="CD18" s="30">
        <f t="shared" si="28"/>
        <v>0</v>
      </c>
      <c r="CE18" s="30">
        <f t="shared" si="29"/>
        <v>0</v>
      </c>
      <c r="CF18" s="30">
        <f t="shared" si="30"/>
        <v>0</v>
      </c>
      <c r="CG18" s="30">
        <f t="shared" si="31"/>
        <v>0</v>
      </c>
      <c r="CH18" s="30">
        <f t="shared" si="32"/>
        <v>0</v>
      </c>
      <c r="CJ18" s="30">
        <f t="shared" si="33"/>
        <v>0</v>
      </c>
    </row>
    <row r="19" spans="2:89" s="30" customFormat="1" ht="90" customHeight="1">
      <c r="B19" s="435"/>
      <c r="C19" s="33"/>
      <c r="D19" s="331" t="s">
        <v>298</v>
      </c>
      <c r="E19" s="332"/>
      <c r="F19" s="332"/>
      <c r="G19" s="322" t="s">
        <v>1030</v>
      </c>
      <c r="H19" s="333" t="s">
        <v>184</v>
      </c>
      <c r="I19" s="333" t="s">
        <v>164</v>
      </c>
      <c r="J19" s="326">
        <v>2</v>
      </c>
      <c r="K19" s="326">
        <v>0</v>
      </c>
      <c r="L19" s="326" t="s">
        <v>1474</v>
      </c>
      <c r="M19" s="614">
        <v>619.05060000000003</v>
      </c>
      <c r="N19" s="243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5"/>
      <c r="Z19" s="245"/>
      <c r="AA19" s="244"/>
      <c r="AB19" s="373">
        <f t="shared" si="36"/>
        <v>0</v>
      </c>
      <c r="AC19" s="358" t="str">
        <f t="shared" si="3"/>
        <v>No</v>
      </c>
      <c r="AD19" s="361" t="str">
        <f t="shared" si="37"/>
        <v>No</v>
      </c>
      <c r="AF19" s="226">
        <v>2</v>
      </c>
      <c r="AG19" s="217">
        <f>AF19*N19+AF19*O19+AF19*P19+AF19*Q19+AF19*R19+AF19*S19+AF19*U19+AF19*V19+AF19*W19+AF19*X19+AF19*Y19+AF19*Z19+AF19*AA19+AF19*T19</f>
        <v>0</v>
      </c>
      <c r="AI19" s="491">
        <v>26.9</v>
      </c>
      <c r="AJ19" s="445">
        <f t="shared" si="35"/>
        <v>0</v>
      </c>
      <c r="AK19" s="304">
        <f t="shared" si="38"/>
        <v>0</v>
      </c>
      <c r="AL19" s="381">
        <f t="shared" si="39"/>
        <v>0</v>
      </c>
      <c r="AM19" s="532">
        <f t="shared" si="40"/>
        <v>0</v>
      </c>
      <c r="AN19" s="533">
        <f t="shared" si="41"/>
        <v>0</v>
      </c>
      <c r="AO19" s="534">
        <f t="shared" si="42"/>
        <v>0</v>
      </c>
      <c r="AP19" s="535">
        <f t="shared" si="43"/>
        <v>0</v>
      </c>
      <c r="AQ19" s="535">
        <f t="shared" si="44"/>
        <v>0</v>
      </c>
      <c r="AR19" s="536">
        <f t="shared" si="45"/>
        <v>0</v>
      </c>
      <c r="AS19" s="537">
        <f t="shared" si="46"/>
        <v>0</v>
      </c>
      <c r="AT19" s="538">
        <f t="shared" si="47"/>
        <v>0</v>
      </c>
      <c r="AU19" s="539">
        <f t="shared" si="48"/>
        <v>0</v>
      </c>
      <c r="AV19" s="540">
        <f t="shared" si="49"/>
        <v>0</v>
      </c>
      <c r="AW19" s="541">
        <f t="shared" si="50"/>
        <v>0</v>
      </c>
      <c r="AX19" s="542">
        <f t="shared" si="51"/>
        <v>0</v>
      </c>
      <c r="AY19" s="312">
        <v>2</v>
      </c>
      <c r="AZ19" s="320">
        <v>21</v>
      </c>
      <c r="BA19" s="321"/>
      <c r="BB19" s="320"/>
      <c r="BD19" s="30">
        <f t="shared" si="4"/>
        <v>0</v>
      </c>
      <c r="BE19" s="30">
        <f t="shared" si="5"/>
        <v>0</v>
      </c>
      <c r="BF19" s="30">
        <f t="shared" si="6"/>
        <v>0</v>
      </c>
      <c r="BG19" s="30">
        <f t="shared" si="7"/>
        <v>0</v>
      </c>
      <c r="BH19" s="30">
        <f t="shared" si="8"/>
        <v>0</v>
      </c>
      <c r="BI19" s="30">
        <f t="shared" si="9"/>
        <v>0</v>
      </c>
      <c r="BJ19" s="30">
        <f t="shared" si="10"/>
        <v>0</v>
      </c>
      <c r="BK19" s="30">
        <f t="shared" si="11"/>
        <v>0</v>
      </c>
      <c r="BM19" s="203">
        <f t="shared" si="12"/>
        <v>0</v>
      </c>
      <c r="BN19" s="203">
        <f t="shared" si="13"/>
        <v>0</v>
      </c>
      <c r="BP19" s="30">
        <f t="shared" si="14"/>
        <v>0</v>
      </c>
      <c r="BQ19" s="30">
        <f t="shared" si="15"/>
        <v>0</v>
      </c>
      <c r="BR19" s="30">
        <f t="shared" si="16"/>
        <v>0</v>
      </c>
      <c r="BS19" s="30">
        <f t="shared" si="17"/>
        <v>0</v>
      </c>
      <c r="BT19" s="30">
        <f t="shared" si="18"/>
        <v>0</v>
      </c>
      <c r="BU19" s="30">
        <f t="shared" si="19"/>
        <v>0</v>
      </c>
      <c r="BV19" s="30">
        <f t="shared" si="20"/>
        <v>0</v>
      </c>
      <c r="BW19" s="30">
        <f t="shared" si="21"/>
        <v>0</v>
      </c>
      <c r="BX19" s="30">
        <f t="shared" si="22"/>
        <v>0</v>
      </c>
      <c r="BY19" s="30">
        <f t="shared" si="23"/>
        <v>0</v>
      </c>
      <c r="BZ19" s="30">
        <f t="shared" si="24"/>
        <v>0</v>
      </c>
      <c r="CA19" s="30">
        <f t="shared" si="25"/>
        <v>0</v>
      </c>
      <c r="CB19" s="30">
        <f t="shared" si="26"/>
        <v>0</v>
      </c>
      <c r="CC19" s="30">
        <f t="shared" si="27"/>
        <v>0</v>
      </c>
      <c r="CD19" s="30">
        <f t="shared" si="28"/>
        <v>0</v>
      </c>
      <c r="CE19" s="30">
        <f t="shared" si="29"/>
        <v>0</v>
      </c>
      <c r="CF19" s="30">
        <f t="shared" si="30"/>
        <v>0</v>
      </c>
      <c r="CG19" s="30">
        <f t="shared" si="31"/>
        <v>0</v>
      </c>
      <c r="CH19" s="30">
        <f t="shared" si="32"/>
        <v>0</v>
      </c>
      <c r="CJ19" s="30">
        <f t="shared" si="33"/>
        <v>0</v>
      </c>
    </row>
    <row r="20" spans="2:89" s="203" customFormat="1" ht="50.25" customHeight="1">
      <c r="B20" s="269"/>
      <c r="C20" s="146"/>
      <c r="D20" s="286" t="s">
        <v>173</v>
      </c>
      <c r="E20" s="117"/>
      <c r="F20" s="117"/>
      <c r="G20" s="270"/>
      <c r="H20" s="117"/>
      <c r="I20" s="117"/>
      <c r="J20" s="117"/>
      <c r="K20" s="117"/>
      <c r="L20" s="117"/>
      <c r="M20" s="286"/>
      <c r="N20" s="255"/>
      <c r="AB20" s="628"/>
      <c r="AC20" s="359"/>
      <c r="AD20" s="308"/>
      <c r="AG20" s="217"/>
      <c r="AI20" s="483"/>
      <c r="AJ20" s="445"/>
      <c r="AK20" s="304"/>
      <c r="AL20" s="381"/>
      <c r="AM20" s="532"/>
      <c r="AN20" s="533"/>
      <c r="AO20" s="534"/>
      <c r="AP20" s="535"/>
      <c r="AQ20" s="535"/>
      <c r="AR20" s="536"/>
      <c r="AS20" s="537"/>
      <c r="AT20" s="538"/>
      <c r="AU20" s="539"/>
      <c r="AV20" s="540"/>
      <c r="AW20" s="541"/>
      <c r="AX20" s="542"/>
      <c r="AY20" s="181"/>
      <c r="AZ20" s="172"/>
      <c r="BA20" s="181"/>
      <c r="BB20" s="172"/>
      <c r="BD20" s="30">
        <f t="shared" si="4"/>
        <v>0</v>
      </c>
      <c r="BE20" s="30">
        <f t="shared" si="5"/>
        <v>0</v>
      </c>
      <c r="BF20" s="30">
        <f t="shared" si="6"/>
        <v>0</v>
      </c>
      <c r="BG20" s="30">
        <f t="shared" si="7"/>
        <v>0</v>
      </c>
      <c r="BH20" s="30">
        <f t="shared" si="8"/>
        <v>0</v>
      </c>
      <c r="BI20" s="30">
        <f t="shared" si="9"/>
        <v>0</v>
      </c>
      <c r="BJ20" s="30">
        <f t="shared" si="10"/>
        <v>0</v>
      </c>
      <c r="BK20" s="30">
        <f t="shared" si="11"/>
        <v>0</v>
      </c>
      <c r="BL20" s="30"/>
      <c r="BM20" s="203">
        <f t="shared" si="12"/>
        <v>0</v>
      </c>
      <c r="BN20" s="203">
        <f t="shared" si="13"/>
        <v>0</v>
      </c>
      <c r="BO20" s="30"/>
      <c r="BP20" s="30">
        <f t="shared" si="14"/>
        <v>0</v>
      </c>
      <c r="BQ20" s="30">
        <f t="shared" si="15"/>
        <v>0</v>
      </c>
      <c r="BR20" s="30">
        <f t="shared" si="16"/>
        <v>0</v>
      </c>
      <c r="BS20" s="30">
        <f t="shared" si="17"/>
        <v>0</v>
      </c>
      <c r="BT20" s="30">
        <f t="shared" si="18"/>
        <v>0</v>
      </c>
      <c r="BU20" s="30">
        <f t="shared" si="19"/>
        <v>0</v>
      </c>
      <c r="BV20" s="30">
        <f t="shared" si="20"/>
        <v>0</v>
      </c>
      <c r="BW20" s="30">
        <f t="shared" si="21"/>
        <v>0</v>
      </c>
      <c r="BX20" s="30">
        <f t="shared" si="22"/>
        <v>0</v>
      </c>
      <c r="BY20" s="30">
        <f t="shared" si="23"/>
        <v>0</v>
      </c>
      <c r="BZ20" s="30">
        <f t="shared" si="24"/>
        <v>0</v>
      </c>
      <c r="CA20" s="30">
        <f t="shared" si="25"/>
        <v>0</v>
      </c>
      <c r="CB20" s="30">
        <f t="shared" si="26"/>
        <v>0</v>
      </c>
      <c r="CC20" s="30">
        <f t="shared" si="27"/>
        <v>0</v>
      </c>
      <c r="CD20" s="30">
        <f t="shared" si="28"/>
        <v>0</v>
      </c>
      <c r="CE20" s="30">
        <f t="shared" si="29"/>
        <v>0</v>
      </c>
      <c r="CF20" s="30">
        <f t="shared" si="30"/>
        <v>0</v>
      </c>
      <c r="CG20" s="30">
        <f t="shared" si="31"/>
        <v>0</v>
      </c>
      <c r="CH20" s="30">
        <f t="shared" si="32"/>
        <v>0</v>
      </c>
      <c r="CI20" s="30"/>
      <c r="CJ20" s="30">
        <f t="shared" si="33"/>
        <v>0</v>
      </c>
      <c r="CK20" s="30"/>
    </row>
    <row r="21" spans="2:89" s="30" customFormat="1" ht="100.05" customHeight="1">
      <c r="B21" s="434"/>
      <c r="C21" s="160"/>
      <c r="D21" s="302" t="s">
        <v>289</v>
      </c>
      <c r="E21" s="303">
        <v>41</v>
      </c>
      <c r="F21" s="303"/>
      <c r="G21" s="307" t="s">
        <v>1029</v>
      </c>
      <c r="H21" s="330" t="s">
        <v>41</v>
      </c>
      <c r="I21" s="330" t="s">
        <v>80</v>
      </c>
      <c r="J21" s="303">
        <v>1</v>
      </c>
      <c r="K21" s="303">
        <v>0</v>
      </c>
      <c r="L21" s="303" t="s">
        <v>1474</v>
      </c>
      <c r="M21" s="615">
        <v>171.95850000000002</v>
      </c>
      <c r="N21" s="841"/>
      <c r="O21" s="242"/>
      <c r="P21" s="242"/>
      <c r="Q21" s="242"/>
      <c r="R21" s="242"/>
      <c r="S21" s="242"/>
      <c r="T21" s="241"/>
      <c r="U21" s="240"/>
      <c r="V21" s="240"/>
      <c r="W21" s="240"/>
      <c r="X21" s="240"/>
      <c r="Y21" s="240"/>
      <c r="Z21" s="240"/>
      <c r="AA21" s="240"/>
      <c r="AB21" s="351">
        <f>M21*N21+M21*O21+M21*P21+M21*Q21+M21*R21+M21*S21+M21*U21+M21*V21+M21*W21+M21*X21+M21*Y21+M21*Z21+M21*AA21+M21*T21</f>
        <v>0</v>
      </c>
      <c r="AC21" s="347" t="str">
        <f t="shared" si="3"/>
        <v>No</v>
      </c>
      <c r="AD21" s="348" t="str">
        <f>IF(B21="New","Yes","No")</f>
        <v>No</v>
      </c>
      <c r="AF21" s="211">
        <v>1</v>
      </c>
      <c r="AG21" s="217">
        <f t="shared" si="34"/>
        <v>0</v>
      </c>
      <c r="AI21" s="490">
        <v>4.2</v>
      </c>
      <c r="AJ21" s="445">
        <f t="shared" si="35"/>
        <v>0</v>
      </c>
      <c r="AK21" s="304">
        <f>J21*N21</f>
        <v>0</v>
      </c>
      <c r="AL21" s="381">
        <f>J21*O21</f>
        <v>0</v>
      </c>
      <c r="AM21" s="532">
        <f>J21*P21</f>
        <v>0</v>
      </c>
      <c r="AN21" s="533">
        <f>J21*Q21</f>
        <v>0</v>
      </c>
      <c r="AO21" s="534">
        <f>J21*R21</f>
        <v>0</v>
      </c>
      <c r="AP21" s="535">
        <f>J21*S21</f>
        <v>0</v>
      </c>
      <c r="AQ21" s="535">
        <f>J21*T21</f>
        <v>0</v>
      </c>
      <c r="AR21" s="536">
        <f>J21*U21</f>
        <v>0</v>
      </c>
      <c r="AS21" s="537">
        <f>J21*V21</f>
        <v>0</v>
      </c>
      <c r="AT21" s="538">
        <f>J21*W21</f>
        <v>0</v>
      </c>
      <c r="AU21" s="539">
        <f>J21*X21</f>
        <v>0</v>
      </c>
      <c r="AV21" s="540">
        <f>J21*Y21</f>
        <v>0</v>
      </c>
      <c r="AW21" s="541">
        <f>J21*Z21</f>
        <v>0</v>
      </c>
      <c r="AX21" s="542">
        <f>J21*AA21</f>
        <v>0</v>
      </c>
      <c r="AY21" s="312">
        <v>1</v>
      </c>
      <c r="AZ21" s="305">
        <v>6</v>
      </c>
      <c r="BA21" s="306"/>
      <c r="BB21" s="305"/>
      <c r="BD21" s="30">
        <f t="shared" si="4"/>
        <v>0</v>
      </c>
      <c r="BE21" s="30">
        <f t="shared" si="5"/>
        <v>0</v>
      </c>
      <c r="BF21" s="30">
        <f t="shared" si="6"/>
        <v>0</v>
      </c>
      <c r="BG21" s="30">
        <f t="shared" si="7"/>
        <v>0</v>
      </c>
      <c r="BH21" s="30">
        <f t="shared" si="8"/>
        <v>0</v>
      </c>
      <c r="BI21" s="30">
        <f t="shared" si="9"/>
        <v>0</v>
      </c>
      <c r="BJ21" s="30">
        <f t="shared" si="10"/>
        <v>0</v>
      </c>
      <c r="BK21" s="30">
        <f t="shared" si="11"/>
        <v>0</v>
      </c>
      <c r="BM21" s="203">
        <f t="shared" si="12"/>
        <v>0</v>
      </c>
      <c r="BN21" s="203">
        <f t="shared" si="13"/>
        <v>0</v>
      </c>
      <c r="BP21" s="30">
        <f t="shared" si="14"/>
        <v>0</v>
      </c>
      <c r="BQ21" s="30">
        <f t="shared" si="15"/>
        <v>0</v>
      </c>
      <c r="BR21" s="30">
        <f t="shared" si="16"/>
        <v>0</v>
      </c>
      <c r="BS21" s="30">
        <f t="shared" si="17"/>
        <v>0</v>
      </c>
      <c r="BT21" s="30">
        <f t="shared" si="18"/>
        <v>0</v>
      </c>
      <c r="BU21" s="30">
        <f t="shared" si="19"/>
        <v>0</v>
      </c>
      <c r="BV21" s="30">
        <f t="shared" si="20"/>
        <v>0</v>
      </c>
      <c r="BW21" s="30">
        <f t="shared" si="21"/>
        <v>0</v>
      </c>
      <c r="BX21" s="30">
        <f t="shared" si="22"/>
        <v>0</v>
      </c>
      <c r="BY21" s="30">
        <f t="shared" si="23"/>
        <v>0</v>
      </c>
      <c r="BZ21" s="30">
        <f t="shared" si="24"/>
        <v>0</v>
      </c>
      <c r="CA21" s="30">
        <f t="shared" si="25"/>
        <v>0</v>
      </c>
      <c r="CB21" s="30">
        <f t="shared" si="26"/>
        <v>0</v>
      </c>
      <c r="CC21" s="30">
        <f t="shared" si="27"/>
        <v>0</v>
      </c>
      <c r="CD21" s="30">
        <f t="shared" si="28"/>
        <v>0</v>
      </c>
      <c r="CE21" s="30">
        <f t="shared" si="29"/>
        <v>0</v>
      </c>
      <c r="CF21" s="30">
        <f t="shared" si="30"/>
        <v>0</v>
      </c>
      <c r="CG21" s="30">
        <f t="shared" si="31"/>
        <v>0</v>
      </c>
      <c r="CH21" s="30">
        <f t="shared" si="32"/>
        <v>0</v>
      </c>
      <c r="CJ21" s="30">
        <f t="shared" si="33"/>
        <v>0</v>
      </c>
    </row>
    <row r="22" spans="2:89" s="203" customFormat="1" ht="100.05" customHeight="1">
      <c r="B22" s="436"/>
      <c r="C22" s="30"/>
      <c r="D22" s="334" t="s">
        <v>290</v>
      </c>
      <c r="E22" s="335">
        <v>46</v>
      </c>
      <c r="F22" s="335"/>
      <c r="G22" s="313" t="s">
        <v>1029</v>
      </c>
      <c r="H22" s="336" t="s">
        <v>41</v>
      </c>
      <c r="I22" s="336" t="s">
        <v>80</v>
      </c>
      <c r="J22" s="335">
        <v>1</v>
      </c>
      <c r="K22" s="335">
        <v>0</v>
      </c>
      <c r="L22" s="335" t="s">
        <v>1474</v>
      </c>
      <c r="M22" s="837">
        <v>171.95850000000002</v>
      </c>
      <c r="N22" s="415"/>
      <c r="O22" s="249"/>
      <c r="P22" s="249"/>
      <c r="Q22" s="249"/>
      <c r="R22" s="249"/>
      <c r="S22" s="249"/>
      <c r="T22" s="220"/>
      <c r="U22" s="704"/>
      <c r="V22" s="704"/>
      <c r="W22" s="704"/>
      <c r="X22" s="704"/>
      <c r="Y22" s="704"/>
      <c r="Z22" s="704"/>
      <c r="AA22" s="704"/>
      <c r="AB22" s="839">
        <f>M22*N22+M22*O22+M22*P22+M22*Q22+M22*R22+M22*S22+M22*U22+M22*V22+M22*W22+M22*X22+M22*Y22+M22*Z22+M22*AA22+M22*T22</f>
        <v>0</v>
      </c>
      <c r="AC22" s="359" t="str">
        <f t="shared" si="3"/>
        <v>No</v>
      </c>
      <c r="AD22" s="360" t="str">
        <f>IF(B22="New","Yes","No")</f>
        <v>No</v>
      </c>
      <c r="AF22" s="216">
        <v>1</v>
      </c>
      <c r="AG22" s="217">
        <f t="shared" si="34"/>
        <v>0</v>
      </c>
      <c r="AI22" s="492">
        <v>4.2</v>
      </c>
      <c r="AJ22" s="445">
        <f t="shared" si="35"/>
        <v>0</v>
      </c>
      <c r="AK22" s="304">
        <f>J22*N22</f>
        <v>0</v>
      </c>
      <c r="AL22" s="381">
        <f>J22*O22</f>
        <v>0</v>
      </c>
      <c r="AM22" s="532">
        <f>J22*P22</f>
        <v>0</v>
      </c>
      <c r="AN22" s="533">
        <f>J22*Q22</f>
        <v>0</v>
      </c>
      <c r="AO22" s="534">
        <f>J22*R22</f>
        <v>0</v>
      </c>
      <c r="AP22" s="535">
        <f>J22*S22</f>
        <v>0</v>
      </c>
      <c r="AQ22" s="535">
        <f>J22*T22</f>
        <v>0</v>
      </c>
      <c r="AR22" s="536">
        <f>J22*U22</f>
        <v>0</v>
      </c>
      <c r="AS22" s="537">
        <f>J22*V22</f>
        <v>0</v>
      </c>
      <c r="AT22" s="538">
        <f>J22*W22</f>
        <v>0</v>
      </c>
      <c r="AU22" s="539">
        <f>J22*X22</f>
        <v>0</v>
      </c>
      <c r="AV22" s="540">
        <f>J22*Y22</f>
        <v>0</v>
      </c>
      <c r="AW22" s="541">
        <f>J22*Z22</f>
        <v>0</v>
      </c>
      <c r="AX22" s="542">
        <f>J22*AA22</f>
        <v>0</v>
      </c>
      <c r="AY22" s="312">
        <v>1</v>
      </c>
      <c r="AZ22" s="311">
        <v>6</v>
      </c>
      <c r="BA22" s="312"/>
      <c r="BB22" s="311"/>
      <c r="BD22" s="30">
        <f t="shared" si="4"/>
        <v>0</v>
      </c>
      <c r="BE22" s="30">
        <f t="shared" si="5"/>
        <v>0</v>
      </c>
      <c r="BF22" s="30">
        <f t="shared" si="6"/>
        <v>0</v>
      </c>
      <c r="BG22" s="30">
        <f t="shared" si="7"/>
        <v>0</v>
      </c>
      <c r="BH22" s="30">
        <f t="shared" si="8"/>
        <v>0</v>
      </c>
      <c r="BI22" s="30">
        <f t="shared" si="9"/>
        <v>0</v>
      </c>
      <c r="BJ22" s="30">
        <f t="shared" si="10"/>
        <v>0</v>
      </c>
      <c r="BK22" s="30">
        <f t="shared" si="11"/>
        <v>0</v>
      </c>
      <c r="BL22" s="30"/>
      <c r="BM22" s="203">
        <f t="shared" si="12"/>
        <v>0</v>
      </c>
      <c r="BN22" s="203">
        <f t="shared" si="13"/>
        <v>0</v>
      </c>
      <c r="BO22" s="30"/>
      <c r="BP22" s="30">
        <f t="shared" si="14"/>
        <v>0</v>
      </c>
      <c r="BQ22" s="30">
        <f t="shared" si="15"/>
        <v>0</v>
      </c>
      <c r="BR22" s="30">
        <f t="shared" si="16"/>
        <v>0</v>
      </c>
      <c r="BS22" s="30">
        <f t="shared" si="17"/>
        <v>0</v>
      </c>
      <c r="BT22" s="30">
        <f t="shared" si="18"/>
        <v>0</v>
      </c>
      <c r="BU22" s="30">
        <f t="shared" si="19"/>
        <v>0</v>
      </c>
      <c r="BV22" s="30">
        <f t="shared" si="20"/>
        <v>0</v>
      </c>
      <c r="BW22" s="30">
        <f t="shared" si="21"/>
        <v>0</v>
      </c>
      <c r="BX22" s="30">
        <f t="shared" si="22"/>
        <v>0</v>
      </c>
      <c r="BY22" s="30">
        <f t="shared" si="23"/>
        <v>0</v>
      </c>
      <c r="BZ22" s="30">
        <f t="shared" si="24"/>
        <v>0</v>
      </c>
      <c r="CA22" s="30">
        <f t="shared" si="25"/>
        <v>0</v>
      </c>
      <c r="CB22" s="30">
        <f t="shared" si="26"/>
        <v>0</v>
      </c>
      <c r="CC22" s="30">
        <f t="shared" si="27"/>
        <v>0</v>
      </c>
      <c r="CD22" s="30">
        <f t="shared" si="28"/>
        <v>0</v>
      </c>
      <c r="CE22" s="30">
        <f t="shared" si="29"/>
        <v>0</v>
      </c>
      <c r="CF22" s="30">
        <f t="shared" si="30"/>
        <v>0</v>
      </c>
      <c r="CG22" s="30">
        <f t="shared" si="31"/>
        <v>0</v>
      </c>
      <c r="CH22" s="30">
        <f t="shared" si="32"/>
        <v>0</v>
      </c>
      <c r="CI22" s="30"/>
      <c r="CJ22" s="30">
        <f t="shared" si="33"/>
        <v>0</v>
      </c>
      <c r="CK22" s="30"/>
    </row>
    <row r="23" spans="2:89" s="30" customFormat="1" ht="100.05" customHeight="1">
      <c r="B23" s="436"/>
      <c r="D23" s="314" t="s">
        <v>291</v>
      </c>
      <c r="E23" s="339" t="s">
        <v>60</v>
      </c>
      <c r="F23" s="339"/>
      <c r="G23" s="316" t="s">
        <v>1029</v>
      </c>
      <c r="H23" s="337" t="s">
        <v>185</v>
      </c>
      <c r="I23" s="337" t="s">
        <v>223</v>
      </c>
      <c r="J23" s="315">
        <v>2</v>
      </c>
      <c r="K23" s="315">
        <v>0</v>
      </c>
      <c r="L23" s="315" t="s">
        <v>1474</v>
      </c>
      <c r="M23" s="838">
        <v>217.81410000000002</v>
      </c>
      <c r="N23" s="420"/>
      <c r="O23" s="247"/>
      <c r="P23" s="247"/>
      <c r="Q23" s="247"/>
      <c r="R23" s="247"/>
      <c r="S23" s="247"/>
      <c r="T23" s="215"/>
      <c r="U23" s="705"/>
      <c r="V23" s="705"/>
      <c r="W23" s="705"/>
      <c r="X23" s="705"/>
      <c r="Y23" s="705"/>
      <c r="Z23" s="705"/>
      <c r="AA23" s="705"/>
      <c r="AB23" s="351">
        <f>M23*N23+M23*O23+M23*P23+M23*Q23+M23*R23+M23*S23+M23*U23+M23*V23+M23*W23+M23*X23+M23*Y23+M23*Z23+M23*AA23+M23*T23</f>
        <v>0</v>
      </c>
      <c r="AC23" s="352" t="str">
        <f t="shared" si="3"/>
        <v>No</v>
      </c>
      <c r="AD23" s="353" t="str">
        <f>IF(B23="New","Yes","No")</f>
        <v>No</v>
      </c>
      <c r="AF23" s="216">
        <v>2</v>
      </c>
      <c r="AG23" s="217">
        <f t="shared" si="34"/>
        <v>0</v>
      </c>
      <c r="AI23" s="492">
        <f>1.8*2</f>
        <v>3.6</v>
      </c>
      <c r="AJ23" s="445">
        <f t="shared" si="35"/>
        <v>0</v>
      </c>
      <c r="AK23" s="304">
        <f>J23*N23</f>
        <v>0</v>
      </c>
      <c r="AL23" s="381">
        <f>J23*O23</f>
        <v>0</v>
      </c>
      <c r="AM23" s="532">
        <f>J23*P23</f>
        <v>0</v>
      </c>
      <c r="AN23" s="533">
        <f>J23*Q23</f>
        <v>0</v>
      </c>
      <c r="AO23" s="534">
        <f>J23*R23</f>
        <v>0</v>
      </c>
      <c r="AP23" s="535">
        <f>J23*S23</f>
        <v>0</v>
      </c>
      <c r="AQ23" s="535">
        <f>J23*T23</f>
        <v>0</v>
      </c>
      <c r="AR23" s="536">
        <f>J23*U23</f>
        <v>0</v>
      </c>
      <c r="AS23" s="537">
        <f>J23*V23</f>
        <v>0</v>
      </c>
      <c r="AT23" s="538">
        <f>J23*W23</f>
        <v>0</v>
      </c>
      <c r="AU23" s="539">
        <f>J23*X23</f>
        <v>0</v>
      </c>
      <c r="AV23" s="540">
        <f>J23*Y23</f>
        <v>0</v>
      </c>
      <c r="AW23" s="541">
        <f>J23*Z23</f>
        <v>0</v>
      </c>
      <c r="AX23" s="542">
        <f>J23*AA23</f>
        <v>0</v>
      </c>
      <c r="AY23" s="312">
        <v>2</v>
      </c>
      <c r="AZ23" s="311">
        <v>8</v>
      </c>
      <c r="BA23" s="312"/>
      <c r="BB23" s="311"/>
      <c r="BD23" s="30">
        <f t="shared" si="4"/>
        <v>0</v>
      </c>
      <c r="BE23" s="30">
        <f t="shared" si="5"/>
        <v>0</v>
      </c>
      <c r="BF23" s="30">
        <f t="shared" si="6"/>
        <v>0</v>
      </c>
      <c r="BG23" s="30">
        <f t="shared" si="7"/>
        <v>0</v>
      </c>
      <c r="BH23" s="30">
        <f t="shared" si="8"/>
        <v>0</v>
      </c>
      <c r="BI23" s="30">
        <f t="shared" si="9"/>
        <v>0</v>
      </c>
      <c r="BJ23" s="30">
        <f t="shared" si="10"/>
        <v>0</v>
      </c>
      <c r="BK23" s="30">
        <f t="shared" si="11"/>
        <v>0</v>
      </c>
      <c r="BM23" s="203">
        <f t="shared" si="12"/>
        <v>0</v>
      </c>
      <c r="BN23" s="203">
        <f t="shared" si="13"/>
        <v>0</v>
      </c>
      <c r="BP23" s="30">
        <f t="shared" si="14"/>
        <v>0</v>
      </c>
      <c r="BQ23" s="30">
        <f t="shared" si="15"/>
        <v>0</v>
      </c>
      <c r="BR23" s="30">
        <f t="shared" si="16"/>
        <v>0</v>
      </c>
      <c r="BS23" s="30">
        <f t="shared" si="17"/>
        <v>0</v>
      </c>
      <c r="BT23" s="30">
        <f t="shared" si="18"/>
        <v>0</v>
      </c>
      <c r="BU23" s="30">
        <f t="shared" si="19"/>
        <v>0</v>
      </c>
      <c r="BV23" s="30">
        <f t="shared" si="20"/>
        <v>0</v>
      </c>
      <c r="BW23" s="30">
        <f t="shared" si="21"/>
        <v>0</v>
      </c>
      <c r="BX23" s="30">
        <f t="shared" si="22"/>
        <v>0</v>
      </c>
      <c r="BY23" s="30">
        <f t="shared" si="23"/>
        <v>0</v>
      </c>
      <c r="BZ23" s="30">
        <f t="shared" si="24"/>
        <v>0</v>
      </c>
      <c r="CA23" s="30">
        <f t="shared" si="25"/>
        <v>0</v>
      </c>
      <c r="CB23" s="30">
        <f t="shared" si="26"/>
        <v>0</v>
      </c>
      <c r="CC23" s="30">
        <f t="shared" si="27"/>
        <v>0</v>
      </c>
      <c r="CD23" s="30">
        <f t="shared" si="28"/>
        <v>0</v>
      </c>
      <c r="CE23" s="30">
        <f t="shared" si="29"/>
        <v>0</v>
      </c>
      <c r="CF23" s="30">
        <f t="shared" si="30"/>
        <v>0</v>
      </c>
      <c r="CG23" s="30">
        <f t="shared" si="31"/>
        <v>0</v>
      </c>
      <c r="CH23" s="30">
        <f t="shared" si="32"/>
        <v>0</v>
      </c>
      <c r="CJ23" s="30">
        <f t="shared" si="33"/>
        <v>0</v>
      </c>
    </row>
    <row r="24" spans="2:89" s="30" customFormat="1" ht="100.05" customHeight="1">
      <c r="B24" s="435"/>
      <c r="C24" s="33"/>
      <c r="D24" s="331" t="s">
        <v>292</v>
      </c>
      <c r="E24" s="332" t="s">
        <v>61</v>
      </c>
      <c r="F24" s="332"/>
      <c r="G24" s="322" t="s">
        <v>1029</v>
      </c>
      <c r="H24" s="333" t="s">
        <v>1473</v>
      </c>
      <c r="I24" s="604" t="s">
        <v>224</v>
      </c>
      <c r="J24" s="326">
        <v>4</v>
      </c>
      <c r="K24" s="326">
        <v>0</v>
      </c>
      <c r="L24" s="326" t="s">
        <v>1474</v>
      </c>
      <c r="M24" s="618">
        <v>263.66970000000003</v>
      </c>
      <c r="N24" s="843"/>
      <c r="O24" s="245"/>
      <c r="P24" s="245"/>
      <c r="Q24" s="245"/>
      <c r="R24" s="245"/>
      <c r="S24" s="245"/>
      <c r="T24" s="244"/>
      <c r="U24" s="844"/>
      <c r="V24" s="844"/>
      <c r="W24" s="844"/>
      <c r="X24" s="844"/>
      <c r="Y24" s="844"/>
      <c r="Z24" s="844"/>
      <c r="AA24" s="844"/>
      <c r="AB24" s="839">
        <f>M24*N24+M24*O24+M24*P24+M24*Q24+M24*R24+M24*S24+M24*U24+M24*V24+M24*W24+M24*X24+M24*Y24+M24*Z24+M24*AA24+M24*T24</f>
        <v>0</v>
      </c>
      <c r="AC24" s="358" t="str">
        <f t="shared" si="3"/>
        <v>No</v>
      </c>
      <c r="AD24" s="361" t="str">
        <f>IF(B24="New","Yes","No")</f>
        <v>No</v>
      </c>
      <c r="AF24" s="226">
        <v>4</v>
      </c>
      <c r="AG24" s="217">
        <f t="shared" si="34"/>
        <v>0</v>
      </c>
      <c r="AI24" s="491">
        <f>0.9*2+0.4*2</f>
        <v>2.6</v>
      </c>
      <c r="AJ24" s="445">
        <f t="shared" si="35"/>
        <v>0</v>
      </c>
      <c r="AK24" s="304">
        <f>J24*N24</f>
        <v>0</v>
      </c>
      <c r="AL24" s="381">
        <f>J24*O24</f>
        <v>0</v>
      </c>
      <c r="AM24" s="532">
        <f>J24*P24</f>
        <v>0</v>
      </c>
      <c r="AN24" s="533">
        <f>J24*Q24</f>
        <v>0</v>
      </c>
      <c r="AO24" s="534">
        <f>J24*R24</f>
        <v>0</v>
      </c>
      <c r="AP24" s="535">
        <f>J24*S24</f>
        <v>0</v>
      </c>
      <c r="AQ24" s="535">
        <f>J24*T24</f>
        <v>0</v>
      </c>
      <c r="AR24" s="536">
        <f>J24*U24</f>
        <v>0</v>
      </c>
      <c r="AS24" s="537">
        <f>J24*V24</f>
        <v>0</v>
      </c>
      <c r="AT24" s="538">
        <f>J24*W24</f>
        <v>0</v>
      </c>
      <c r="AU24" s="539">
        <f>J24*X24</f>
        <v>0</v>
      </c>
      <c r="AV24" s="540">
        <f>J24*Y24</f>
        <v>0</v>
      </c>
      <c r="AW24" s="541">
        <f>J24*Z24</f>
        <v>0</v>
      </c>
      <c r="AX24" s="542">
        <f>J24*AA24</f>
        <v>0</v>
      </c>
      <c r="AY24" s="312">
        <v>4</v>
      </c>
      <c r="AZ24" s="320">
        <v>14</v>
      </c>
      <c r="BA24" s="321"/>
      <c r="BB24" s="320"/>
      <c r="BD24" s="30">
        <f t="shared" si="4"/>
        <v>0</v>
      </c>
      <c r="BE24" s="30">
        <f t="shared" si="5"/>
        <v>0</v>
      </c>
      <c r="BF24" s="30">
        <f t="shared" si="6"/>
        <v>0</v>
      </c>
      <c r="BG24" s="30">
        <f t="shared" si="7"/>
        <v>0</v>
      </c>
      <c r="BH24" s="30">
        <f t="shared" si="8"/>
        <v>0</v>
      </c>
      <c r="BI24" s="30">
        <f t="shared" si="9"/>
        <v>0</v>
      </c>
      <c r="BJ24" s="30">
        <f t="shared" si="10"/>
        <v>0</v>
      </c>
      <c r="BK24" s="30">
        <f t="shared" si="11"/>
        <v>0</v>
      </c>
      <c r="BM24" s="203">
        <f t="shared" si="12"/>
        <v>0</v>
      </c>
      <c r="BN24" s="203">
        <f t="shared" si="13"/>
        <v>0</v>
      </c>
      <c r="BP24" s="30">
        <f t="shared" si="14"/>
        <v>0</v>
      </c>
      <c r="BQ24" s="30">
        <f t="shared" si="15"/>
        <v>0</v>
      </c>
      <c r="BR24" s="30">
        <f t="shared" si="16"/>
        <v>0</v>
      </c>
      <c r="BS24" s="30">
        <f t="shared" si="17"/>
        <v>0</v>
      </c>
      <c r="BT24" s="30">
        <f t="shared" si="18"/>
        <v>0</v>
      </c>
      <c r="BU24" s="30">
        <f t="shared" si="19"/>
        <v>0</v>
      </c>
      <c r="BV24" s="30">
        <f t="shared" si="20"/>
        <v>0</v>
      </c>
      <c r="BW24" s="30">
        <f t="shared" si="21"/>
        <v>0</v>
      </c>
      <c r="BX24" s="30">
        <f t="shared" si="22"/>
        <v>0</v>
      </c>
      <c r="BY24" s="30">
        <f t="shared" si="23"/>
        <v>0</v>
      </c>
      <c r="BZ24" s="30">
        <f t="shared" si="24"/>
        <v>0</v>
      </c>
      <c r="CA24" s="30">
        <f t="shared" si="25"/>
        <v>0</v>
      </c>
      <c r="CB24" s="30">
        <f t="shared" si="26"/>
        <v>0</v>
      </c>
      <c r="CC24" s="30">
        <f t="shared" si="27"/>
        <v>0</v>
      </c>
      <c r="CD24" s="30">
        <f t="shared" si="28"/>
        <v>0</v>
      </c>
      <c r="CE24" s="30">
        <f t="shared" si="29"/>
        <v>0</v>
      </c>
      <c r="CF24" s="30">
        <f t="shared" si="30"/>
        <v>0</v>
      </c>
      <c r="CG24" s="30">
        <f t="shared" si="31"/>
        <v>0</v>
      </c>
      <c r="CH24" s="30">
        <f t="shared" si="32"/>
        <v>0</v>
      </c>
      <c r="CJ24" s="30">
        <f t="shared" si="33"/>
        <v>0</v>
      </c>
    </row>
    <row r="25" spans="2:89" s="203" customFormat="1" ht="50.25" customHeight="1">
      <c r="B25" s="269"/>
      <c r="C25" s="146"/>
      <c r="D25" s="286" t="s">
        <v>174</v>
      </c>
      <c r="E25" s="117"/>
      <c r="F25" s="117"/>
      <c r="G25" s="270"/>
      <c r="H25" s="117"/>
      <c r="I25" s="117"/>
      <c r="J25" s="117"/>
      <c r="K25" s="117"/>
      <c r="L25" s="117"/>
      <c r="M25" s="286"/>
      <c r="N25" s="255"/>
      <c r="AB25" s="628"/>
      <c r="AC25" s="359"/>
      <c r="AD25" s="308"/>
      <c r="AG25" s="217"/>
      <c r="AI25" s="483"/>
      <c r="AJ25" s="445"/>
      <c r="AK25" s="304"/>
      <c r="AL25" s="381"/>
      <c r="AM25" s="532"/>
      <c r="AN25" s="533"/>
      <c r="AO25" s="534"/>
      <c r="AP25" s="535"/>
      <c r="AQ25" s="535"/>
      <c r="AR25" s="536"/>
      <c r="AS25" s="537"/>
      <c r="AT25" s="538"/>
      <c r="AU25" s="539"/>
      <c r="AV25" s="540"/>
      <c r="AW25" s="541"/>
      <c r="AX25" s="542"/>
      <c r="AY25" s="181"/>
      <c r="AZ25" s="172"/>
      <c r="BA25" s="181"/>
      <c r="BB25" s="172"/>
      <c r="BD25" s="30">
        <f t="shared" si="4"/>
        <v>0</v>
      </c>
      <c r="BE25" s="30">
        <f t="shared" si="5"/>
        <v>0</v>
      </c>
      <c r="BF25" s="30">
        <f t="shared" si="6"/>
        <v>0</v>
      </c>
      <c r="BG25" s="30">
        <f t="shared" si="7"/>
        <v>0</v>
      </c>
      <c r="BH25" s="30">
        <f t="shared" si="8"/>
        <v>0</v>
      </c>
      <c r="BI25" s="30">
        <f t="shared" si="9"/>
        <v>0</v>
      </c>
      <c r="BJ25" s="30">
        <f t="shared" si="10"/>
        <v>0</v>
      </c>
      <c r="BK25" s="30">
        <f t="shared" si="11"/>
        <v>0</v>
      </c>
      <c r="BL25" s="30"/>
      <c r="BM25" s="203">
        <f t="shared" si="12"/>
        <v>0</v>
      </c>
      <c r="BN25" s="203">
        <f t="shared" si="13"/>
        <v>0</v>
      </c>
      <c r="BO25" s="30"/>
      <c r="BP25" s="30">
        <f t="shared" si="14"/>
        <v>0</v>
      </c>
      <c r="BQ25" s="30">
        <f t="shared" si="15"/>
        <v>0</v>
      </c>
      <c r="BR25" s="30">
        <f t="shared" si="16"/>
        <v>0</v>
      </c>
      <c r="BS25" s="30">
        <f t="shared" si="17"/>
        <v>0</v>
      </c>
      <c r="BT25" s="30">
        <f t="shared" si="18"/>
        <v>0</v>
      </c>
      <c r="BU25" s="30">
        <f t="shared" si="19"/>
        <v>0</v>
      </c>
      <c r="BV25" s="30">
        <f t="shared" si="20"/>
        <v>0</v>
      </c>
      <c r="BW25" s="30">
        <f t="shared" si="21"/>
        <v>0</v>
      </c>
      <c r="BX25" s="30">
        <f t="shared" si="22"/>
        <v>0</v>
      </c>
      <c r="BY25" s="30">
        <f t="shared" si="23"/>
        <v>0</v>
      </c>
      <c r="BZ25" s="30">
        <f t="shared" si="24"/>
        <v>0</v>
      </c>
      <c r="CA25" s="30">
        <f t="shared" si="25"/>
        <v>0</v>
      </c>
      <c r="CB25" s="30">
        <f t="shared" si="26"/>
        <v>0</v>
      </c>
      <c r="CC25" s="30">
        <f t="shared" si="27"/>
        <v>0</v>
      </c>
      <c r="CD25" s="30">
        <f t="shared" si="28"/>
        <v>0</v>
      </c>
      <c r="CE25" s="30">
        <f t="shared" si="29"/>
        <v>0</v>
      </c>
      <c r="CF25" s="30">
        <f t="shared" si="30"/>
        <v>0</v>
      </c>
      <c r="CG25" s="30">
        <f t="shared" si="31"/>
        <v>0</v>
      </c>
      <c r="CH25" s="30">
        <f t="shared" si="32"/>
        <v>0</v>
      </c>
      <c r="CI25" s="30"/>
      <c r="CJ25" s="30">
        <f t="shared" si="33"/>
        <v>0</v>
      </c>
      <c r="CK25" s="30"/>
    </row>
    <row r="26" spans="2:89" s="30" customFormat="1" ht="100.05" customHeight="1">
      <c r="B26" s="434"/>
      <c r="C26" s="160"/>
      <c r="D26" s="302" t="s">
        <v>285</v>
      </c>
      <c r="E26" s="303">
        <v>42</v>
      </c>
      <c r="F26" s="303"/>
      <c r="G26" s="307" t="s">
        <v>1029</v>
      </c>
      <c r="H26" s="330" t="s">
        <v>42</v>
      </c>
      <c r="I26" s="330" t="s">
        <v>80</v>
      </c>
      <c r="J26" s="303">
        <v>1</v>
      </c>
      <c r="K26" s="303">
        <v>0</v>
      </c>
      <c r="L26" s="303" t="s">
        <v>1474</v>
      </c>
      <c r="M26" s="615">
        <v>171.95850000000002</v>
      </c>
      <c r="N26" s="239"/>
      <c r="O26" s="241"/>
      <c r="P26" s="242"/>
      <c r="Q26" s="241"/>
      <c r="R26" s="240"/>
      <c r="S26" s="842"/>
      <c r="T26" s="242"/>
      <c r="U26" s="242"/>
      <c r="V26" s="242"/>
      <c r="W26" s="241"/>
      <c r="X26" s="240"/>
      <c r="Y26" s="842"/>
      <c r="Z26" s="241"/>
      <c r="AA26" s="240"/>
      <c r="AB26" s="351">
        <f>M26*N26+M26*O26+M26*P26+M26*Q26+M26*R26+M26*S26+M26*U26+M26*V26+M26*W26+M26*X26+M26*Y26+M26*Z26+M26*AA26+M26*T26</f>
        <v>0</v>
      </c>
      <c r="AC26" s="347" t="str">
        <f t="shared" si="3"/>
        <v>No</v>
      </c>
      <c r="AD26" s="348" t="str">
        <f>IF(B26="New","Yes","No")</f>
        <v>No</v>
      </c>
      <c r="AF26" s="211">
        <v>1</v>
      </c>
      <c r="AG26" s="217">
        <f t="shared" si="34"/>
        <v>0</v>
      </c>
      <c r="AI26" s="490">
        <v>4.8</v>
      </c>
      <c r="AJ26" s="445">
        <f t="shared" si="35"/>
        <v>0</v>
      </c>
      <c r="AK26" s="304">
        <f>J26*N26</f>
        <v>0</v>
      </c>
      <c r="AL26" s="381">
        <f>J26*O26</f>
        <v>0</v>
      </c>
      <c r="AM26" s="532">
        <f>J26*P26</f>
        <v>0</v>
      </c>
      <c r="AN26" s="533">
        <f>J26*Q26</f>
        <v>0</v>
      </c>
      <c r="AO26" s="534">
        <f>J26*R26</f>
        <v>0</v>
      </c>
      <c r="AP26" s="535">
        <f>J26*S26</f>
        <v>0</v>
      </c>
      <c r="AQ26" s="535">
        <f>J26*T26</f>
        <v>0</v>
      </c>
      <c r="AR26" s="536">
        <f>J26*U26</f>
        <v>0</v>
      </c>
      <c r="AS26" s="537">
        <f>J26*V26</f>
        <v>0</v>
      </c>
      <c r="AT26" s="538">
        <f>J26*W26</f>
        <v>0</v>
      </c>
      <c r="AU26" s="539">
        <f>J26*X26</f>
        <v>0</v>
      </c>
      <c r="AV26" s="540">
        <f>J26*Y26</f>
        <v>0</v>
      </c>
      <c r="AW26" s="541">
        <f>J26*Z26</f>
        <v>0</v>
      </c>
      <c r="AX26" s="542">
        <f>J26*AA26</f>
        <v>0</v>
      </c>
      <c r="AY26" s="312">
        <v>1</v>
      </c>
      <c r="AZ26" s="305">
        <v>5</v>
      </c>
      <c r="BA26" s="306"/>
      <c r="BB26" s="305"/>
      <c r="BD26" s="30">
        <f t="shared" si="4"/>
        <v>0</v>
      </c>
      <c r="BE26" s="30">
        <f t="shared" si="5"/>
        <v>0</v>
      </c>
      <c r="BF26" s="30">
        <f t="shared" si="6"/>
        <v>0</v>
      </c>
      <c r="BG26" s="30">
        <f t="shared" si="7"/>
        <v>0</v>
      </c>
      <c r="BH26" s="30">
        <f t="shared" si="8"/>
        <v>0</v>
      </c>
      <c r="BI26" s="30">
        <f t="shared" si="9"/>
        <v>0</v>
      </c>
      <c r="BJ26" s="30">
        <f t="shared" si="10"/>
        <v>0</v>
      </c>
      <c r="BK26" s="30">
        <f t="shared" si="11"/>
        <v>0</v>
      </c>
      <c r="BM26" s="203">
        <f t="shared" si="12"/>
        <v>0</v>
      </c>
      <c r="BN26" s="203">
        <f t="shared" si="13"/>
        <v>0</v>
      </c>
      <c r="BP26" s="30">
        <f t="shared" si="14"/>
        <v>0</v>
      </c>
      <c r="BQ26" s="30">
        <f t="shared" si="15"/>
        <v>0</v>
      </c>
      <c r="BR26" s="30">
        <f t="shared" si="16"/>
        <v>0</v>
      </c>
      <c r="BS26" s="30">
        <f t="shared" si="17"/>
        <v>0</v>
      </c>
      <c r="BT26" s="30">
        <f t="shared" si="18"/>
        <v>0</v>
      </c>
      <c r="BU26" s="30">
        <f t="shared" si="19"/>
        <v>0</v>
      </c>
      <c r="BV26" s="30">
        <f t="shared" si="20"/>
        <v>0</v>
      </c>
      <c r="BW26" s="30">
        <f t="shared" si="21"/>
        <v>0</v>
      </c>
      <c r="BX26" s="30">
        <f t="shared" si="22"/>
        <v>0</v>
      </c>
      <c r="BY26" s="30">
        <f t="shared" si="23"/>
        <v>0</v>
      </c>
      <c r="BZ26" s="30">
        <f t="shared" si="24"/>
        <v>0</v>
      </c>
      <c r="CA26" s="30">
        <f t="shared" si="25"/>
        <v>0</v>
      </c>
      <c r="CB26" s="30">
        <f t="shared" si="26"/>
        <v>0</v>
      </c>
      <c r="CC26" s="30">
        <f t="shared" si="27"/>
        <v>0</v>
      </c>
      <c r="CD26" s="30">
        <f t="shared" si="28"/>
        <v>0</v>
      </c>
      <c r="CE26" s="30">
        <f t="shared" si="29"/>
        <v>0</v>
      </c>
      <c r="CF26" s="30">
        <f t="shared" si="30"/>
        <v>0</v>
      </c>
      <c r="CG26" s="30">
        <f t="shared" si="31"/>
        <v>0</v>
      </c>
      <c r="CH26" s="30">
        <f t="shared" si="32"/>
        <v>0</v>
      </c>
      <c r="CJ26" s="30">
        <f t="shared" si="33"/>
        <v>0</v>
      </c>
    </row>
    <row r="27" spans="2:89" s="203" customFormat="1" ht="100.05" customHeight="1">
      <c r="B27" s="436"/>
      <c r="C27" s="30"/>
      <c r="D27" s="334" t="s">
        <v>286</v>
      </c>
      <c r="E27" s="335">
        <v>45</v>
      </c>
      <c r="F27" s="335"/>
      <c r="G27" s="313" t="s">
        <v>1029</v>
      </c>
      <c r="H27" s="336" t="s">
        <v>42</v>
      </c>
      <c r="I27" s="336" t="s">
        <v>80</v>
      </c>
      <c r="J27" s="335">
        <v>1</v>
      </c>
      <c r="K27" s="335">
        <v>0</v>
      </c>
      <c r="L27" s="335" t="s">
        <v>1474</v>
      </c>
      <c r="M27" s="837">
        <v>171.95850000000002</v>
      </c>
      <c r="N27" s="218"/>
      <c r="O27" s="220"/>
      <c r="P27" s="249"/>
      <c r="Q27" s="220"/>
      <c r="R27" s="704"/>
      <c r="S27" s="219"/>
      <c r="T27" s="220"/>
      <c r="U27" s="219"/>
      <c r="V27" s="249"/>
      <c r="W27" s="220"/>
      <c r="X27" s="219"/>
      <c r="Y27" s="249"/>
      <c r="Z27" s="249"/>
      <c r="AA27" s="220"/>
      <c r="AB27" s="839">
        <f>M27*N27+M27*O27+M27*P27+M27*Q27+M27*R27+M27*S27+M27*U27+M27*V27+M27*W27+M27*X27+M27*Y27+M27*Z27+M27*AA27+M27*T27</f>
        <v>0</v>
      </c>
      <c r="AC27" s="359" t="str">
        <f t="shared" si="3"/>
        <v>No</v>
      </c>
      <c r="AD27" s="360" t="str">
        <f>IF(B27="New","Yes","No")</f>
        <v>No</v>
      </c>
      <c r="AF27" s="216">
        <v>1</v>
      </c>
      <c r="AG27" s="217">
        <f t="shared" si="34"/>
        <v>0</v>
      </c>
      <c r="AI27" s="492">
        <v>4.8</v>
      </c>
      <c r="AJ27" s="445">
        <f t="shared" si="35"/>
        <v>0</v>
      </c>
      <c r="AK27" s="304">
        <f>J27*N27</f>
        <v>0</v>
      </c>
      <c r="AL27" s="381">
        <f>J27*O27</f>
        <v>0</v>
      </c>
      <c r="AM27" s="532">
        <f>J27*P27</f>
        <v>0</v>
      </c>
      <c r="AN27" s="533">
        <f>J27*Q27</f>
        <v>0</v>
      </c>
      <c r="AO27" s="534">
        <f>J27*R27</f>
        <v>0</v>
      </c>
      <c r="AP27" s="535">
        <f>J27*S27</f>
        <v>0</v>
      </c>
      <c r="AQ27" s="535">
        <f>J27*T27</f>
        <v>0</v>
      </c>
      <c r="AR27" s="536">
        <f>J27*U27</f>
        <v>0</v>
      </c>
      <c r="AS27" s="537">
        <f>J27*V27</f>
        <v>0</v>
      </c>
      <c r="AT27" s="538">
        <f>J27*W27</f>
        <v>0</v>
      </c>
      <c r="AU27" s="539">
        <f>J27*X27</f>
        <v>0</v>
      </c>
      <c r="AV27" s="540">
        <f>J27*Y27</f>
        <v>0</v>
      </c>
      <c r="AW27" s="541">
        <f>J27*Z27</f>
        <v>0</v>
      </c>
      <c r="AX27" s="542">
        <f>J27*AA27</f>
        <v>0</v>
      </c>
      <c r="AY27" s="312">
        <v>1</v>
      </c>
      <c r="AZ27" s="311">
        <v>6</v>
      </c>
      <c r="BA27" s="312"/>
      <c r="BB27" s="311"/>
      <c r="BD27" s="30">
        <f t="shared" si="4"/>
        <v>0</v>
      </c>
      <c r="BE27" s="30">
        <f t="shared" si="5"/>
        <v>0</v>
      </c>
      <c r="BF27" s="30">
        <f t="shared" si="6"/>
        <v>0</v>
      </c>
      <c r="BG27" s="30">
        <f t="shared" si="7"/>
        <v>0</v>
      </c>
      <c r="BH27" s="30">
        <f t="shared" si="8"/>
        <v>0</v>
      </c>
      <c r="BI27" s="30">
        <f t="shared" si="9"/>
        <v>0</v>
      </c>
      <c r="BJ27" s="30">
        <f t="shared" si="10"/>
        <v>0</v>
      </c>
      <c r="BK27" s="30">
        <f t="shared" si="11"/>
        <v>0</v>
      </c>
      <c r="BL27" s="30"/>
      <c r="BM27" s="203">
        <f t="shared" si="12"/>
        <v>0</v>
      </c>
      <c r="BN27" s="203">
        <f t="shared" si="13"/>
        <v>0</v>
      </c>
      <c r="BO27" s="30"/>
      <c r="BP27" s="30">
        <f t="shared" si="14"/>
        <v>0</v>
      </c>
      <c r="BQ27" s="30">
        <f t="shared" si="15"/>
        <v>0</v>
      </c>
      <c r="BR27" s="30">
        <f t="shared" si="16"/>
        <v>0</v>
      </c>
      <c r="BS27" s="30">
        <f t="shared" si="17"/>
        <v>0</v>
      </c>
      <c r="BT27" s="30">
        <f t="shared" si="18"/>
        <v>0</v>
      </c>
      <c r="BU27" s="30">
        <f t="shared" si="19"/>
        <v>0</v>
      </c>
      <c r="BV27" s="30">
        <f t="shared" si="20"/>
        <v>0</v>
      </c>
      <c r="BW27" s="30">
        <f t="shared" si="21"/>
        <v>0</v>
      </c>
      <c r="BX27" s="30">
        <f t="shared" si="22"/>
        <v>0</v>
      </c>
      <c r="BY27" s="30">
        <f t="shared" si="23"/>
        <v>0</v>
      </c>
      <c r="BZ27" s="30">
        <f t="shared" si="24"/>
        <v>0</v>
      </c>
      <c r="CA27" s="30">
        <f t="shared" si="25"/>
        <v>0</v>
      </c>
      <c r="CB27" s="30">
        <f t="shared" si="26"/>
        <v>0</v>
      </c>
      <c r="CC27" s="30">
        <f t="shared" si="27"/>
        <v>0</v>
      </c>
      <c r="CD27" s="30">
        <f t="shared" si="28"/>
        <v>0</v>
      </c>
      <c r="CE27" s="30">
        <f t="shared" si="29"/>
        <v>0</v>
      </c>
      <c r="CF27" s="30">
        <f t="shared" si="30"/>
        <v>0</v>
      </c>
      <c r="CG27" s="30">
        <f t="shared" si="31"/>
        <v>0</v>
      </c>
      <c r="CH27" s="30">
        <f t="shared" si="32"/>
        <v>0</v>
      </c>
      <c r="CI27" s="30"/>
      <c r="CJ27" s="30">
        <f t="shared" si="33"/>
        <v>0</v>
      </c>
      <c r="CK27" s="30"/>
    </row>
    <row r="28" spans="2:89" s="30" customFormat="1" ht="100.05" customHeight="1">
      <c r="B28" s="436"/>
      <c r="D28" s="314" t="s">
        <v>287</v>
      </c>
      <c r="E28" s="339" t="s">
        <v>62</v>
      </c>
      <c r="F28" s="339"/>
      <c r="G28" s="316" t="s">
        <v>1029</v>
      </c>
      <c r="H28" s="337" t="s">
        <v>186</v>
      </c>
      <c r="I28" s="337" t="s">
        <v>223</v>
      </c>
      <c r="J28" s="315">
        <v>2</v>
      </c>
      <c r="K28" s="315">
        <v>0</v>
      </c>
      <c r="L28" s="315" t="s">
        <v>1474</v>
      </c>
      <c r="M28" s="838">
        <v>217.81410000000002</v>
      </c>
      <c r="N28" s="213"/>
      <c r="O28" s="215"/>
      <c r="P28" s="247"/>
      <c r="Q28" s="215"/>
      <c r="R28" s="214"/>
      <c r="S28" s="247"/>
      <c r="T28" s="215"/>
      <c r="U28" s="215"/>
      <c r="V28" s="247"/>
      <c r="W28" s="215"/>
      <c r="X28" s="705"/>
      <c r="Y28" s="215"/>
      <c r="Z28" s="215"/>
      <c r="AA28" s="705"/>
      <c r="AB28" s="351">
        <f>M28*N28+M28*O28+M28*P28+M28*Q28+M28*R28+M28*S28+M28*U28+M28*V28+M28*W28+M28*X28+M28*Y28+M28*Z28+M28*AA28+M28*T28</f>
        <v>0</v>
      </c>
      <c r="AC28" s="352" t="str">
        <f t="shared" si="3"/>
        <v>No</v>
      </c>
      <c r="AD28" s="353" t="str">
        <f>IF(B28="New","Yes","No")</f>
        <v>No</v>
      </c>
      <c r="AF28" s="216">
        <v>2</v>
      </c>
      <c r="AG28" s="217">
        <f t="shared" si="34"/>
        <v>0</v>
      </c>
      <c r="AI28" s="492">
        <f>2*2</f>
        <v>4</v>
      </c>
      <c r="AJ28" s="445">
        <f t="shared" si="35"/>
        <v>0</v>
      </c>
      <c r="AK28" s="304">
        <f>J28*N28</f>
        <v>0</v>
      </c>
      <c r="AL28" s="381">
        <f>J28*O28</f>
        <v>0</v>
      </c>
      <c r="AM28" s="532">
        <f>J28*P28</f>
        <v>0</v>
      </c>
      <c r="AN28" s="533">
        <f>J28*Q28</f>
        <v>0</v>
      </c>
      <c r="AO28" s="534">
        <f>J28*R28</f>
        <v>0</v>
      </c>
      <c r="AP28" s="535">
        <f>J28*S28</f>
        <v>0</v>
      </c>
      <c r="AQ28" s="535">
        <f>J28*T28</f>
        <v>0</v>
      </c>
      <c r="AR28" s="536">
        <f>J28*U28</f>
        <v>0</v>
      </c>
      <c r="AS28" s="537">
        <f>J28*V28</f>
        <v>0</v>
      </c>
      <c r="AT28" s="538">
        <f>J28*W28</f>
        <v>0</v>
      </c>
      <c r="AU28" s="539">
        <f>J28*X28</f>
        <v>0</v>
      </c>
      <c r="AV28" s="540">
        <f>J28*Y28</f>
        <v>0</v>
      </c>
      <c r="AW28" s="541">
        <f>J28*Z28</f>
        <v>0</v>
      </c>
      <c r="AX28" s="542">
        <f>J28*AA28</f>
        <v>0</v>
      </c>
      <c r="AY28" s="312">
        <v>2</v>
      </c>
      <c r="AZ28" s="311">
        <v>8</v>
      </c>
      <c r="BA28" s="312"/>
      <c r="BB28" s="311"/>
      <c r="BD28" s="30">
        <f t="shared" si="4"/>
        <v>0</v>
      </c>
      <c r="BE28" s="30">
        <f t="shared" si="5"/>
        <v>0</v>
      </c>
      <c r="BF28" s="30">
        <f t="shared" si="6"/>
        <v>0</v>
      </c>
      <c r="BG28" s="30">
        <f t="shared" si="7"/>
        <v>0</v>
      </c>
      <c r="BH28" s="30">
        <f t="shared" si="8"/>
        <v>0</v>
      </c>
      <c r="BI28" s="30">
        <f t="shared" si="9"/>
        <v>0</v>
      </c>
      <c r="BJ28" s="30">
        <f t="shared" si="10"/>
        <v>0</v>
      </c>
      <c r="BK28" s="30">
        <f t="shared" si="11"/>
        <v>0</v>
      </c>
      <c r="BM28" s="203">
        <f t="shared" si="12"/>
        <v>0</v>
      </c>
      <c r="BN28" s="203">
        <f t="shared" si="13"/>
        <v>0</v>
      </c>
      <c r="BP28" s="30">
        <f t="shared" si="14"/>
        <v>0</v>
      </c>
      <c r="BQ28" s="30">
        <f t="shared" si="15"/>
        <v>0</v>
      </c>
      <c r="BR28" s="30">
        <f t="shared" si="16"/>
        <v>0</v>
      </c>
      <c r="BS28" s="30">
        <f t="shared" si="17"/>
        <v>0</v>
      </c>
      <c r="BT28" s="30">
        <f t="shared" si="18"/>
        <v>0</v>
      </c>
      <c r="BU28" s="30">
        <f t="shared" si="19"/>
        <v>0</v>
      </c>
      <c r="BV28" s="30">
        <f t="shared" si="20"/>
        <v>0</v>
      </c>
      <c r="BW28" s="30">
        <f t="shared" si="21"/>
        <v>0</v>
      </c>
      <c r="BX28" s="30">
        <f t="shared" si="22"/>
        <v>0</v>
      </c>
      <c r="BY28" s="30">
        <f t="shared" si="23"/>
        <v>0</v>
      </c>
      <c r="BZ28" s="30">
        <f t="shared" si="24"/>
        <v>0</v>
      </c>
      <c r="CA28" s="30">
        <f t="shared" si="25"/>
        <v>0</v>
      </c>
      <c r="CB28" s="30">
        <f t="shared" si="26"/>
        <v>0</v>
      </c>
      <c r="CC28" s="30">
        <f t="shared" si="27"/>
        <v>0</v>
      </c>
      <c r="CD28" s="30">
        <f t="shared" si="28"/>
        <v>0</v>
      </c>
      <c r="CE28" s="30">
        <f t="shared" si="29"/>
        <v>0</v>
      </c>
      <c r="CF28" s="30">
        <f t="shared" si="30"/>
        <v>0</v>
      </c>
      <c r="CG28" s="30">
        <f t="shared" si="31"/>
        <v>0</v>
      </c>
      <c r="CH28" s="30">
        <f t="shared" si="32"/>
        <v>0</v>
      </c>
      <c r="CJ28" s="30">
        <f t="shared" si="33"/>
        <v>0</v>
      </c>
    </row>
    <row r="29" spans="2:89" s="30" customFormat="1" ht="100.05" customHeight="1">
      <c r="B29" s="435"/>
      <c r="C29" s="33"/>
      <c r="D29" s="331" t="s">
        <v>288</v>
      </c>
      <c r="E29" s="332" t="s">
        <v>63</v>
      </c>
      <c r="F29" s="332"/>
      <c r="G29" s="322" t="s">
        <v>1029</v>
      </c>
      <c r="H29" s="333" t="s">
        <v>1499</v>
      </c>
      <c r="I29" s="604" t="s">
        <v>224</v>
      </c>
      <c r="J29" s="326">
        <v>4</v>
      </c>
      <c r="K29" s="326">
        <v>0</v>
      </c>
      <c r="L29" s="326" t="s">
        <v>1474</v>
      </c>
      <c r="M29" s="618">
        <v>263.66970000000003</v>
      </c>
      <c r="N29" s="243"/>
      <c r="O29" s="244"/>
      <c r="P29" s="245"/>
      <c r="Q29" s="244"/>
      <c r="R29" s="246"/>
      <c r="S29" s="244"/>
      <c r="T29" s="245"/>
      <c r="U29" s="245"/>
      <c r="V29" s="245"/>
      <c r="W29" s="244"/>
      <c r="X29" s="246"/>
      <c r="Y29" s="245"/>
      <c r="Z29" s="245"/>
      <c r="AA29" s="244"/>
      <c r="AB29" s="839">
        <f>M29*N29+M29*O29+M29*P29+M29*Q29+M29*R29+M29*S29+M29*U29+M29*V29+M29*W29+M29*X29+M29*Y29+M29*Z29+M29*AA29+M29*T29</f>
        <v>0</v>
      </c>
      <c r="AC29" s="358" t="str">
        <f t="shared" si="3"/>
        <v>No</v>
      </c>
      <c r="AD29" s="361" t="str">
        <f>IF(B29="New","Yes","No")</f>
        <v>No</v>
      </c>
      <c r="AF29" s="226">
        <v>4</v>
      </c>
      <c r="AG29" s="217">
        <f t="shared" si="34"/>
        <v>0</v>
      </c>
      <c r="AI29" s="491">
        <f>1.1*2 + 0.5*2</f>
        <v>3.2</v>
      </c>
      <c r="AJ29" s="445">
        <f t="shared" si="35"/>
        <v>0</v>
      </c>
      <c r="AK29" s="304">
        <f>J29*N29</f>
        <v>0</v>
      </c>
      <c r="AL29" s="381">
        <f>J29*O29</f>
        <v>0</v>
      </c>
      <c r="AM29" s="532">
        <f>J29*P29</f>
        <v>0</v>
      </c>
      <c r="AN29" s="533">
        <f>J29*Q29</f>
        <v>0</v>
      </c>
      <c r="AO29" s="534">
        <f>J29*R29</f>
        <v>0</v>
      </c>
      <c r="AP29" s="535">
        <f>J29*S29</f>
        <v>0</v>
      </c>
      <c r="AQ29" s="535">
        <f>J29*T29</f>
        <v>0</v>
      </c>
      <c r="AR29" s="536">
        <f>J29*U29</f>
        <v>0</v>
      </c>
      <c r="AS29" s="537">
        <f>J29*V29</f>
        <v>0</v>
      </c>
      <c r="AT29" s="538">
        <f>J29*W29</f>
        <v>0</v>
      </c>
      <c r="AU29" s="539">
        <f>J29*X29</f>
        <v>0</v>
      </c>
      <c r="AV29" s="540">
        <f>J29*Y29</f>
        <v>0</v>
      </c>
      <c r="AW29" s="541">
        <f>J29*Z29</f>
        <v>0</v>
      </c>
      <c r="AX29" s="542">
        <f>J29*AA29</f>
        <v>0</v>
      </c>
      <c r="AY29" s="312">
        <v>4</v>
      </c>
      <c r="AZ29" s="320">
        <v>14</v>
      </c>
      <c r="BA29" s="321"/>
      <c r="BB29" s="320"/>
      <c r="BD29" s="30">
        <f t="shared" si="4"/>
        <v>0</v>
      </c>
      <c r="BE29" s="30">
        <f t="shared" si="5"/>
        <v>0</v>
      </c>
      <c r="BF29" s="30">
        <f t="shared" si="6"/>
        <v>0</v>
      </c>
      <c r="BG29" s="30">
        <f t="shared" si="7"/>
        <v>0</v>
      </c>
      <c r="BH29" s="30">
        <f t="shared" si="8"/>
        <v>0</v>
      </c>
      <c r="BI29" s="30">
        <f t="shared" si="9"/>
        <v>0</v>
      </c>
      <c r="BJ29" s="30">
        <f t="shared" si="10"/>
        <v>0</v>
      </c>
      <c r="BK29" s="30">
        <f t="shared" si="11"/>
        <v>0</v>
      </c>
      <c r="BM29" s="203">
        <f t="shared" si="12"/>
        <v>0</v>
      </c>
      <c r="BN29" s="203">
        <f t="shared" si="13"/>
        <v>0</v>
      </c>
      <c r="BP29" s="30">
        <f t="shared" si="14"/>
        <v>0</v>
      </c>
      <c r="BQ29" s="30">
        <f t="shared" si="15"/>
        <v>0</v>
      </c>
      <c r="BR29" s="30">
        <f t="shared" si="16"/>
        <v>0</v>
      </c>
      <c r="BS29" s="30">
        <f t="shared" si="17"/>
        <v>0</v>
      </c>
      <c r="BT29" s="30">
        <f t="shared" si="18"/>
        <v>0</v>
      </c>
      <c r="BU29" s="30">
        <f t="shared" si="19"/>
        <v>0</v>
      </c>
      <c r="BV29" s="30">
        <f t="shared" si="20"/>
        <v>0</v>
      </c>
      <c r="BW29" s="30">
        <f t="shared" si="21"/>
        <v>0</v>
      </c>
      <c r="BX29" s="30">
        <f t="shared" si="22"/>
        <v>0</v>
      </c>
      <c r="BY29" s="30">
        <f t="shared" si="23"/>
        <v>0</v>
      </c>
      <c r="BZ29" s="30">
        <f t="shared" si="24"/>
        <v>0</v>
      </c>
      <c r="CA29" s="30">
        <f t="shared" si="25"/>
        <v>0</v>
      </c>
      <c r="CB29" s="30">
        <f t="shared" si="26"/>
        <v>0</v>
      </c>
      <c r="CC29" s="30">
        <f t="shared" si="27"/>
        <v>0</v>
      </c>
      <c r="CD29" s="30">
        <f t="shared" si="28"/>
        <v>0</v>
      </c>
      <c r="CE29" s="30">
        <f t="shared" si="29"/>
        <v>0</v>
      </c>
      <c r="CF29" s="30">
        <f t="shared" si="30"/>
        <v>0</v>
      </c>
      <c r="CG29" s="30">
        <f t="shared" si="31"/>
        <v>0</v>
      </c>
      <c r="CH29" s="30">
        <f t="shared" si="32"/>
        <v>0</v>
      </c>
      <c r="CJ29" s="30">
        <f t="shared" si="33"/>
        <v>0</v>
      </c>
    </row>
    <row r="30" spans="2:89" s="203" customFormat="1" ht="50.25" customHeight="1">
      <c r="B30" s="269"/>
      <c r="C30" s="146"/>
      <c r="D30" s="286" t="s">
        <v>175</v>
      </c>
      <c r="E30" s="117"/>
      <c r="F30" s="117"/>
      <c r="G30" s="270"/>
      <c r="H30" s="117"/>
      <c r="I30" s="117"/>
      <c r="J30" s="117"/>
      <c r="K30" s="117"/>
      <c r="L30" s="117"/>
      <c r="M30" s="286"/>
      <c r="N30" s="255"/>
      <c r="AA30" s="30"/>
      <c r="AB30" s="628"/>
      <c r="AC30" s="359"/>
      <c r="AD30" s="308"/>
      <c r="AG30" s="217"/>
      <c r="AI30" s="483"/>
      <c r="AJ30" s="445"/>
      <c r="AK30" s="304"/>
      <c r="AL30" s="381"/>
      <c r="AM30" s="532"/>
      <c r="AN30" s="533"/>
      <c r="AO30" s="534"/>
      <c r="AP30" s="535"/>
      <c r="AQ30" s="535"/>
      <c r="AR30" s="536"/>
      <c r="AS30" s="537"/>
      <c r="AT30" s="538"/>
      <c r="AU30" s="539"/>
      <c r="AV30" s="540"/>
      <c r="AW30" s="541"/>
      <c r="AX30" s="542"/>
      <c r="AY30" s="181"/>
      <c r="AZ30" s="172"/>
      <c r="BA30" s="181"/>
      <c r="BB30" s="172"/>
      <c r="BD30" s="30">
        <f t="shared" si="4"/>
        <v>0</v>
      </c>
      <c r="BE30" s="30">
        <f t="shared" si="5"/>
        <v>0</v>
      </c>
      <c r="BF30" s="30">
        <f t="shared" si="6"/>
        <v>0</v>
      </c>
      <c r="BG30" s="30">
        <f t="shared" si="7"/>
        <v>0</v>
      </c>
      <c r="BH30" s="30">
        <f t="shared" si="8"/>
        <v>0</v>
      </c>
      <c r="BI30" s="30">
        <f t="shared" si="9"/>
        <v>0</v>
      </c>
      <c r="BJ30" s="30">
        <f t="shared" si="10"/>
        <v>0</v>
      </c>
      <c r="BK30" s="30">
        <f t="shared" si="11"/>
        <v>0</v>
      </c>
      <c r="BL30" s="30"/>
      <c r="BM30" s="203">
        <f t="shared" si="12"/>
        <v>0</v>
      </c>
      <c r="BN30" s="203">
        <f t="shared" si="13"/>
        <v>0</v>
      </c>
      <c r="BO30" s="30"/>
      <c r="BP30" s="30">
        <f t="shared" si="14"/>
        <v>0</v>
      </c>
      <c r="BQ30" s="30">
        <f t="shared" si="15"/>
        <v>0</v>
      </c>
      <c r="BR30" s="30">
        <f t="shared" si="16"/>
        <v>0</v>
      </c>
      <c r="BS30" s="30">
        <f t="shared" si="17"/>
        <v>0</v>
      </c>
      <c r="BT30" s="30">
        <f t="shared" si="18"/>
        <v>0</v>
      </c>
      <c r="BU30" s="30">
        <f t="shared" si="19"/>
        <v>0</v>
      </c>
      <c r="BV30" s="30">
        <f t="shared" si="20"/>
        <v>0</v>
      </c>
      <c r="BW30" s="30">
        <f t="shared" si="21"/>
        <v>0</v>
      </c>
      <c r="BX30" s="30">
        <f t="shared" si="22"/>
        <v>0</v>
      </c>
      <c r="BY30" s="30">
        <f t="shared" si="23"/>
        <v>0</v>
      </c>
      <c r="BZ30" s="30">
        <f t="shared" si="24"/>
        <v>0</v>
      </c>
      <c r="CA30" s="30">
        <f t="shared" si="25"/>
        <v>0</v>
      </c>
      <c r="CB30" s="30">
        <f t="shared" si="26"/>
        <v>0</v>
      </c>
      <c r="CC30" s="30">
        <f t="shared" si="27"/>
        <v>0</v>
      </c>
      <c r="CD30" s="30">
        <f t="shared" si="28"/>
        <v>0</v>
      </c>
      <c r="CE30" s="30">
        <f t="shared" si="29"/>
        <v>0</v>
      </c>
      <c r="CF30" s="30">
        <f t="shared" si="30"/>
        <v>0</v>
      </c>
      <c r="CG30" s="30">
        <f t="shared" si="31"/>
        <v>0</v>
      </c>
      <c r="CH30" s="30">
        <f t="shared" si="32"/>
        <v>0</v>
      </c>
      <c r="CI30" s="30"/>
      <c r="CJ30" s="30">
        <f t="shared" si="33"/>
        <v>0</v>
      </c>
      <c r="CK30" s="30"/>
    </row>
    <row r="31" spans="2:89" s="30" customFormat="1" ht="100.05" customHeight="1">
      <c r="B31" s="434"/>
      <c r="C31" s="160"/>
      <c r="D31" s="302" t="s">
        <v>281</v>
      </c>
      <c r="E31" s="303">
        <v>43</v>
      </c>
      <c r="F31" s="303"/>
      <c r="G31" s="307" t="s">
        <v>1029</v>
      </c>
      <c r="H31" s="330" t="s">
        <v>43</v>
      </c>
      <c r="I31" s="330" t="s">
        <v>80</v>
      </c>
      <c r="J31" s="303">
        <v>1</v>
      </c>
      <c r="K31" s="303">
        <v>0</v>
      </c>
      <c r="L31" s="303" t="s">
        <v>1474</v>
      </c>
      <c r="M31" s="615">
        <v>183.42240000000004</v>
      </c>
      <c r="N31" s="841"/>
      <c r="O31" s="242"/>
      <c r="P31" s="242"/>
      <c r="Q31" s="242"/>
      <c r="R31" s="242"/>
      <c r="S31" s="242"/>
      <c r="T31" s="241"/>
      <c r="U31" s="240"/>
      <c r="V31" s="240"/>
      <c r="W31" s="240"/>
      <c r="X31" s="240"/>
      <c r="Y31" s="240"/>
      <c r="Z31" s="240"/>
      <c r="AA31" s="240"/>
      <c r="AB31" s="351">
        <f>M31*N31+M31*O31+M31*P31+M31*Q31+M31*R31+M31*S31+M31*U31+M31*V31+M31*W31+M31*X31+M31*Y31+M31*Z31+M31*AA31+M31*T31</f>
        <v>0</v>
      </c>
      <c r="AC31" s="347" t="str">
        <f t="shared" si="3"/>
        <v>No</v>
      </c>
      <c r="AD31" s="348" t="str">
        <f>IF(B31="New","Yes","No")</f>
        <v>No</v>
      </c>
      <c r="AF31" s="211">
        <v>1</v>
      </c>
      <c r="AG31" s="217">
        <f t="shared" si="34"/>
        <v>0</v>
      </c>
      <c r="AI31" s="490">
        <v>5.7</v>
      </c>
      <c r="AJ31" s="445">
        <f t="shared" si="35"/>
        <v>0</v>
      </c>
      <c r="AK31" s="304">
        <f>J31*N31</f>
        <v>0</v>
      </c>
      <c r="AL31" s="381">
        <f>J31*O31</f>
        <v>0</v>
      </c>
      <c r="AM31" s="532">
        <f>J31*P31</f>
        <v>0</v>
      </c>
      <c r="AN31" s="533">
        <f>J31*Q31</f>
        <v>0</v>
      </c>
      <c r="AO31" s="534">
        <f>J31*R31</f>
        <v>0</v>
      </c>
      <c r="AP31" s="535">
        <f>J31*S31</f>
        <v>0</v>
      </c>
      <c r="AQ31" s="535">
        <f>J31*T31</f>
        <v>0</v>
      </c>
      <c r="AR31" s="536">
        <f>J31*U31</f>
        <v>0</v>
      </c>
      <c r="AS31" s="537">
        <f>J31*V31</f>
        <v>0</v>
      </c>
      <c r="AT31" s="538">
        <f>J31*W31</f>
        <v>0</v>
      </c>
      <c r="AU31" s="539">
        <f>J31*X31</f>
        <v>0</v>
      </c>
      <c r="AV31" s="540">
        <f>J31*Y31</f>
        <v>0</v>
      </c>
      <c r="AW31" s="541">
        <f>J31*Z31</f>
        <v>0</v>
      </c>
      <c r="AX31" s="542">
        <f>J31*AA31</f>
        <v>0</v>
      </c>
      <c r="AY31" s="312">
        <v>1</v>
      </c>
      <c r="AZ31" s="305">
        <v>5</v>
      </c>
      <c r="BA31" s="306"/>
      <c r="BB31" s="305"/>
      <c r="BD31" s="30">
        <f t="shared" si="4"/>
        <v>0</v>
      </c>
      <c r="BE31" s="30">
        <f t="shared" si="5"/>
        <v>0</v>
      </c>
      <c r="BF31" s="30">
        <f t="shared" si="6"/>
        <v>0</v>
      </c>
      <c r="BG31" s="30">
        <f t="shared" si="7"/>
        <v>0</v>
      </c>
      <c r="BH31" s="30">
        <f t="shared" si="8"/>
        <v>0</v>
      </c>
      <c r="BI31" s="30">
        <f t="shared" si="9"/>
        <v>0</v>
      </c>
      <c r="BJ31" s="30">
        <f t="shared" si="10"/>
        <v>0</v>
      </c>
      <c r="BK31" s="30">
        <f t="shared" si="11"/>
        <v>0</v>
      </c>
      <c r="BM31" s="203">
        <f t="shared" si="12"/>
        <v>0</v>
      </c>
      <c r="BN31" s="203">
        <f t="shared" si="13"/>
        <v>0</v>
      </c>
      <c r="BP31" s="30">
        <f t="shared" si="14"/>
        <v>0</v>
      </c>
      <c r="BQ31" s="30">
        <f t="shared" si="15"/>
        <v>0</v>
      </c>
      <c r="BR31" s="30">
        <f t="shared" si="16"/>
        <v>0</v>
      </c>
      <c r="BS31" s="30">
        <f t="shared" si="17"/>
        <v>0</v>
      </c>
      <c r="BT31" s="30">
        <f t="shared" si="18"/>
        <v>0</v>
      </c>
      <c r="BU31" s="30">
        <f t="shared" si="19"/>
        <v>0</v>
      </c>
      <c r="BV31" s="30">
        <f t="shared" si="20"/>
        <v>0</v>
      </c>
      <c r="BW31" s="30">
        <f t="shared" si="21"/>
        <v>0</v>
      </c>
      <c r="BX31" s="30">
        <f t="shared" si="22"/>
        <v>0</v>
      </c>
      <c r="BY31" s="30">
        <f t="shared" si="23"/>
        <v>0</v>
      </c>
      <c r="BZ31" s="30">
        <f t="shared" si="24"/>
        <v>0</v>
      </c>
      <c r="CA31" s="30">
        <f t="shared" si="25"/>
        <v>0</v>
      </c>
      <c r="CB31" s="30">
        <f t="shared" si="26"/>
        <v>0</v>
      </c>
      <c r="CC31" s="30">
        <f t="shared" si="27"/>
        <v>0</v>
      </c>
      <c r="CD31" s="30">
        <f t="shared" si="28"/>
        <v>0</v>
      </c>
      <c r="CE31" s="30">
        <f t="shared" si="29"/>
        <v>0</v>
      </c>
      <c r="CF31" s="30">
        <f t="shared" si="30"/>
        <v>0</v>
      </c>
      <c r="CG31" s="30">
        <f t="shared" si="31"/>
        <v>0</v>
      </c>
      <c r="CH31" s="30">
        <f t="shared" si="32"/>
        <v>0</v>
      </c>
      <c r="CJ31" s="30">
        <f t="shared" si="33"/>
        <v>0</v>
      </c>
    </row>
    <row r="32" spans="2:89" s="203" customFormat="1" ht="100.05" customHeight="1">
      <c r="B32" s="436"/>
      <c r="C32" s="30"/>
      <c r="D32" s="334" t="s">
        <v>282</v>
      </c>
      <c r="E32" s="335">
        <v>44</v>
      </c>
      <c r="F32" s="335"/>
      <c r="G32" s="313" t="s">
        <v>1029</v>
      </c>
      <c r="H32" s="336" t="s">
        <v>43</v>
      </c>
      <c r="I32" s="336" t="s">
        <v>80</v>
      </c>
      <c r="J32" s="335">
        <v>1</v>
      </c>
      <c r="K32" s="335">
        <v>0</v>
      </c>
      <c r="L32" s="335" t="s">
        <v>1474</v>
      </c>
      <c r="M32" s="837">
        <v>183.42240000000004</v>
      </c>
      <c r="N32" s="415"/>
      <c r="O32" s="249"/>
      <c r="P32" s="249"/>
      <c r="Q32" s="249"/>
      <c r="R32" s="249"/>
      <c r="S32" s="249"/>
      <c r="T32" s="220"/>
      <c r="U32" s="704"/>
      <c r="V32" s="704"/>
      <c r="W32" s="704"/>
      <c r="X32" s="704"/>
      <c r="Y32" s="704"/>
      <c r="Z32" s="704"/>
      <c r="AA32" s="704"/>
      <c r="AB32" s="839">
        <f>M32*N32+M32*O32+M32*P32+M32*Q32+M32*R32+M32*S32+M32*U32+M32*V32+M32*W32+M32*X32+M32*Y32+M32*Z32+M32*AA32+M32*T32</f>
        <v>0</v>
      </c>
      <c r="AC32" s="359" t="str">
        <f t="shared" si="3"/>
        <v>No</v>
      </c>
      <c r="AD32" s="350" t="str">
        <f>IF(B32="New","Yes","No")</f>
        <v>No</v>
      </c>
      <c r="AF32" s="216">
        <v>1</v>
      </c>
      <c r="AG32" s="217">
        <f t="shared" si="34"/>
        <v>0</v>
      </c>
      <c r="AI32" s="492">
        <v>5.7</v>
      </c>
      <c r="AJ32" s="445">
        <f t="shared" si="35"/>
        <v>0</v>
      </c>
      <c r="AK32" s="304">
        <f>J32*N32</f>
        <v>0</v>
      </c>
      <c r="AL32" s="381">
        <f>J32*O32</f>
        <v>0</v>
      </c>
      <c r="AM32" s="532">
        <f>J32*P32</f>
        <v>0</v>
      </c>
      <c r="AN32" s="533">
        <f>J32*Q32</f>
        <v>0</v>
      </c>
      <c r="AO32" s="534">
        <f>J32*R32</f>
        <v>0</v>
      </c>
      <c r="AP32" s="535">
        <f>J32*S32</f>
        <v>0</v>
      </c>
      <c r="AQ32" s="535">
        <f>J32*T32</f>
        <v>0</v>
      </c>
      <c r="AR32" s="536">
        <f>J32*U32</f>
        <v>0</v>
      </c>
      <c r="AS32" s="537">
        <f>J32*V32</f>
        <v>0</v>
      </c>
      <c r="AT32" s="538">
        <f>J32*W32</f>
        <v>0</v>
      </c>
      <c r="AU32" s="539">
        <f>J32*X32</f>
        <v>0</v>
      </c>
      <c r="AV32" s="540">
        <f>J32*Y32</f>
        <v>0</v>
      </c>
      <c r="AW32" s="541">
        <f>J32*Z32</f>
        <v>0</v>
      </c>
      <c r="AX32" s="542">
        <f>J32*AA32</f>
        <v>0</v>
      </c>
      <c r="AY32" s="312">
        <v>1</v>
      </c>
      <c r="AZ32" s="311">
        <v>5</v>
      </c>
      <c r="BA32" s="312"/>
      <c r="BB32" s="311"/>
      <c r="BD32" s="30">
        <f t="shared" si="4"/>
        <v>0</v>
      </c>
      <c r="BE32" s="30">
        <f t="shared" si="5"/>
        <v>0</v>
      </c>
      <c r="BF32" s="30">
        <f t="shared" si="6"/>
        <v>0</v>
      </c>
      <c r="BG32" s="30">
        <f t="shared" si="7"/>
        <v>0</v>
      </c>
      <c r="BH32" s="30">
        <f t="shared" si="8"/>
        <v>0</v>
      </c>
      <c r="BI32" s="30">
        <f t="shared" si="9"/>
        <v>0</v>
      </c>
      <c r="BJ32" s="30">
        <f t="shared" si="10"/>
        <v>0</v>
      </c>
      <c r="BK32" s="30">
        <f t="shared" si="11"/>
        <v>0</v>
      </c>
      <c r="BL32" s="30"/>
      <c r="BM32" s="203">
        <f t="shared" si="12"/>
        <v>0</v>
      </c>
      <c r="BN32" s="203">
        <f t="shared" si="13"/>
        <v>0</v>
      </c>
      <c r="BO32" s="30"/>
      <c r="BP32" s="30">
        <f t="shared" si="14"/>
        <v>0</v>
      </c>
      <c r="BQ32" s="30">
        <f t="shared" si="15"/>
        <v>0</v>
      </c>
      <c r="BR32" s="30">
        <f t="shared" si="16"/>
        <v>0</v>
      </c>
      <c r="BS32" s="30">
        <f t="shared" si="17"/>
        <v>0</v>
      </c>
      <c r="BT32" s="30">
        <f t="shared" si="18"/>
        <v>0</v>
      </c>
      <c r="BU32" s="30">
        <f t="shared" si="19"/>
        <v>0</v>
      </c>
      <c r="BV32" s="30">
        <f t="shared" si="20"/>
        <v>0</v>
      </c>
      <c r="BW32" s="30">
        <f t="shared" si="21"/>
        <v>0</v>
      </c>
      <c r="BX32" s="30">
        <f t="shared" si="22"/>
        <v>0</v>
      </c>
      <c r="BY32" s="30">
        <f t="shared" si="23"/>
        <v>0</v>
      </c>
      <c r="BZ32" s="30">
        <f t="shared" si="24"/>
        <v>0</v>
      </c>
      <c r="CA32" s="30">
        <f t="shared" si="25"/>
        <v>0</v>
      </c>
      <c r="CB32" s="30">
        <f t="shared" si="26"/>
        <v>0</v>
      </c>
      <c r="CC32" s="30">
        <f t="shared" si="27"/>
        <v>0</v>
      </c>
      <c r="CD32" s="30">
        <f t="shared" si="28"/>
        <v>0</v>
      </c>
      <c r="CE32" s="30">
        <f t="shared" si="29"/>
        <v>0</v>
      </c>
      <c r="CF32" s="30">
        <f t="shared" si="30"/>
        <v>0</v>
      </c>
      <c r="CG32" s="30">
        <f t="shared" si="31"/>
        <v>0</v>
      </c>
      <c r="CH32" s="30">
        <f t="shared" si="32"/>
        <v>0</v>
      </c>
      <c r="CI32" s="30"/>
      <c r="CJ32" s="30">
        <f t="shared" si="33"/>
        <v>0</v>
      </c>
      <c r="CK32" s="30"/>
    </row>
    <row r="33" spans="2:89" s="30" customFormat="1" ht="100.05" customHeight="1">
      <c r="B33" s="436"/>
      <c r="D33" s="314" t="s">
        <v>283</v>
      </c>
      <c r="E33" s="339" t="s">
        <v>64</v>
      </c>
      <c r="F33" s="339"/>
      <c r="G33" s="316" t="s">
        <v>1029</v>
      </c>
      <c r="H33" s="337" t="s">
        <v>187</v>
      </c>
      <c r="I33" s="337" t="s">
        <v>223</v>
      </c>
      <c r="J33" s="315">
        <v>2</v>
      </c>
      <c r="K33" s="315">
        <v>0</v>
      </c>
      <c r="L33" s="315" t="s">
        <v>1474</v>
      </c>
      <c r="M33" s="838">
        <v>223.54605000000004</v>
      </c>
      <c r="N33" s="420"/>
      <c r="O33" s="247"/>
      <c r="P33" s="247"/>
      <c r="Q33" s="247"/>
      <c r="R33" s="247"/>
      <c r="S33" s="247"/>
      <c r="T33" s="215"/>
      <c r="U33" s="705"/>
      <c r="V33" s="705"/>
      <c r="W33" s="705"/>
      <c r="X33" s="705"/>
      <c r="Y33" s="705"/>
      <c r="Z33" s="705"/>
      <c r="AA33" s="705"/>
      <c r="AB33" s="351">
        <f>M33*N33+M33*O33+M33*P33+M33*Q33+M33*R33+M33*S33+M33*U33+M33*V33+M33*W33+M33*X33+M33*Y33+M33*Z33+M33*AA33+M33*T33</f>
        <v>0</v>
      </c>
      <c r="AC33" s="352" t="str">
        <f t="shared" si="3"/>
        <v>No</v>
      </c>
      <c r="AD33" s="353" t="str">
        <f>IF(B33="New","Yes","No")</f>
        <v>No</v>
      </c>
      <c r="AF33" s="216">
        <v>2</v>
      </c>
      <c r="AG33" s="217">
        <f t="shared" si="34"/>
        <v>0</v>
      </c>
      <c r="AI33" s="492">
        <f>2.5*2</f>
        <v>5</v>
      </c>
      <c r="AJ33" s="445">
        <f t="shared" si="35"/>
        <v>0</v>
      </c>
      <c r="AK33" s="304">
        <f>J33*N33</f>
        <v>0</v>
      </c>
      <c r="AL33" s="381">
        <f>J33*O33</f>
        <v>0</v>
      </c>
      <c r="AM33" s="532">
        <f>J33*P33</f>
        <v>0</v>
      </c>
      <c r="AN33" s="533">
        <f>J33*Q33</f>
        <v>0</v>
      </c>
      <c r="AO33" s="534">
        <f>J33*R33</f>
        <v>0</v>
      </c>
      <c r="AP33" s="535">
        <f>J33*S33</f>
        <v>0</v>
      </c>
      <c r="AQ33" s="535">
        <f>J33*T33</f>
        <v>0</v>
      </c>
      <c r="AR33" s="536">
        <f>J33*U33</f>
        <v>0</v>
      </c>
      <c r="AS33" s="537">
        <f>J33*V33</f>
        <v>0</v>
      </c>
      <c r="AT33" s="538">
        <f>J33*W33</f>
        <v>0</v>
      </c>
      <c r="AU33" s="539">
        <f>J33*X33</f>
        <v>0</v>
      </c>
      <c r="AV33" s="540">
        <f>J33*Y33</f>
        <v>0</v>
      </c>
      <c r="AW33" s="541">
        <f>J33*Z33</f>
        <v>0</v>
      </c>
      <c r="AX33" s="542">
        <f>J33*AA33</f>
        <v>0</v>
      </c>
      <c r="AY33" s="312">
        <v>2</v>
      </c>
      <c r="AZ33" s="311">
        <v>8</v>
      </c>
      <c r="BA33" s="312"/>
      <c r="BB33" s="311"/>
      <c r="BD33" s="30">
        <f t="shared" si="4"/>
        <v>0</v>
      </c>
      <c r="BE33" s="30">
        <f t="shared" si="5"/>
        <v>0</v>
      </c>
      <c r="BF33" s="30">
        <f t="shared" si="6"/>
        <v>0</v>
      </c>
      <c r="BG33" s="30">
        <f t="shared" si="7"/>
        <v>0</v>
      </c>
      <c r="BH33" s="30">
        <f t="shared" si="8"/>
        <v>0</v>
      </c>
      <c r="BI33" s="30">
        <f t="shared" si="9"/>
        <v>0</v>
      </c>
      <c r="BJ33" s="30">
        <f t="shared" si="10"/>
        <v>0</v>
      </c>
      <c r="BK33" s="30">
        <f t="shared" si="11"/>
        <v>0</v>
      </c>
      <c r="BM33" s="203">
        <f t="shared" si="12"/>
        <v>0</v>
      </c>
      <c r="BN33" s="203">
        <f t="shared" si="13"/>
        <v>0</v>
      </c>
      <c r="BP33" s="30">
        <f t="shared" si="14"/>
        <v>0</v>
      </c>
      <c r="BQ33" s="30">
        <f t="shared" si="15"/>
        <v>0</v>
      </c>
      <c r="BR33" s="30">
        <f t="shared" si="16"/>
        <v>0</v>
      </c>
      <c r="BS33" s="30">
        <f t="shared" si="17"/>
        <v>0</v>
      </c>
      <c r="BT33" s="30">
        <f t="shared" si="18"/>
        <v>0</v>
      </c>
      <c r="BU33" s="30">
        <f t="shared" si="19"/>
        <v>0</v>
      </c>
      <c r="BV33" s="30">
        <f t="shared" si="20"/>
        <v>0</v>
      </c>
      <c r="BW33" s="30">
        <f t="shared" si="21"/>
        <v>0</v>
      </c>
      <c r="BX33" s="30">
        <f t="shared" si="22"/>
        <v>0</v>
      </c>
      <c r="BY33" s="30">
        <f t="shared" si="23"/>
        <v>0</v>
      </c>
      <c r="BZ33" s="30">
        <f t="shared" si="24"/>
        <v>0</v>
      </c>
      <c r="CA33" s="30">
        <f t="shared" si="25"/>
        <v>0</v>
      </c>
      <c r="CB33" s="30">
        <f t="shared" si="26"/>
        <v>0</v>
      </c>
      <c r="CC33" s="30">
        <f t="shared" si="27"/>
        <v>0</v>
      </c>
      <c r="CD33" s="30">
        <f t="shared" si="28"/>
        <v>0</v>
      </c>
      <c r="CE33" s="30">
        <f t="shared" si="29"/>
        <v>0</v>
      </c>
      <c r="CF33" s="30">
        <f t="shared" si="30"/>
        <v>0</v>
      </c>
      <c r="CG33" s="30">
        <f t="shared" si="31"/>
        <v>0</v>
      </c>
      <c r="CH33" s="30">
        <f t="shared" si="32"/>
        <v>0</v>
      </c>
      <c r="CJ33" s="30">
        <f t="shared" si="33"/>
        <v>0</v>
      </c>
    </row>
    <row r="34" spans="2:89" s="30" customFormat="1" ht="100.05" customHeight="1">
      <c r="B34" s="435"/>
      <c r="C34" s="33"/>
      <c r="D34" s="331" t="s">
        <v>284</v>
      </c>
      <c r="E34" s="332" t="s">
        <v>65</v>
      </c>
      <c r="F34" s="332"/>
      <c r="G34" s="322" t="s">
        <v>1029</v>
      </c>
      <c r="H34" s="333" t="s">
        <v>1500</v>
      </c>
      <c r="I34" s="604" t="s">
        <v>224</v>
      </c>
      <c r="J34" s="326">
        <v>4</v>
      </c>
      <c r="K34" s="326">
        <v>0</v>
      </c>
      <c r="L34" s="326" t="s">
        <v>1474</v>
      </c>
      <c r="M34" s="618">
        <v>275.1336</v>
      </c>
      <c r="N34" s="843"/>
      <c r="O34" s="245"/>
      <c r="P34" s="245"/>
      <c r="Q34" s="245"/>
      <c r="R34" s="245"/>
      <c r="S34" s="245"/>
      <c r="T34" s="244"/>
      <c r="U34" s="844"/>
      <c r="V34" s="844"/>
      <c r="W34" s="844"/>
      <c r="X34" s="844"/>
      <c r="Y34" s="844"/>
      <c r="Z34" s="844"/>
      <c r="AA34" s="844"/>
      <c r="AB34" s="839">
        <f>M34*N34+M34*O34+M34*P34+M34*Q34+M34*R34+M34*S34+M34*U34+M34*V34+M34*W34+M34*X34+M34*Y34+M34*Z34+M34*AA34+M34*T34</f>
        <v>0</v>
      </c>
      <c r="AC34" s="358" t="str">
        <f t="shared" si="3"/>
        <v>No</v>
      </c>
      <c r="AD34" s="355" t="str">
        <f>IF(B34="New","Yes","No")</f>
        <v>No</v>
      </c>
      <c r="AF34" s="226">
        <v>4</v>
      </c>
      <c r="AG34" s="217">
        <f t="shared" si="34"/>
        <v>0</v>
      </c>
      <c r="AI34" s="491">
        <f>(1.3+0.5)*2</f>
        <v>3.6</v>
      </c>
      <c r="AJ34" s="445">
        <f t="shared" si="35"/>
        <v>0</v>
      </c>
      <c r="AK34" s="304">
        <f>J34*N34</f>
        <v>0</v>
      </c>
      <c r="AL34" s="381">
        <f>J34*O34</f>
        <v>0</v>
      </c>
      <c r="AM34" s="532">
        <f>J34*P34</f>
        <v>0</v>
      </c>
      <c r="AN34" s="533">
        <f>J34*Q34</f>
        <v>0</v>
      </c>
      <c r="AO34" s="534">
        <f>J34*R34</f>
        <v>0</v>
      </c>
      <c r="AP34" s="535">
        <f>J34*S34</f>
        <v>0</v>
      </c>
      <c r="AQ34" s="535">
        <f>J34*T34</f>
        <v>0</v>
      </c>
      <c r="AR34" s="536">
        <f>J34*U34</f>
        <v>0</v>
      </c>
      <c r="AS34" s="537">
        <f>J34*V34</f>
        <v>0</v>
      </c>
      <c r="AT34" s="538">
        <f>J34*W34</f>
        <v>0</v>
      </c>
      <c r="AU34" s="539">
        <f>J34*X34</f>
        <v>0</v>
      </c>
      <c r="AV34" s="540">
        <f>J34*Y34</f>
        <v>0</v>
      </c>
      <c r="AW34" s="541">
        <f>J34*Z34</f>
        <v>0</v>
      </c>
      <c r="AX34" s="542">
        <f>J34*AA34</f>
        <v>0</v>
      </c>
      <c r="AY34" s="312">
        <v>4</v>
      </c>
      <c r="AZ34" s="320">
        <v>14</v>
      </c>
      <c r="BA34" s="321"/>
      <c r="BB34" s="320"/>
      <c r="BD34" s="30">
        <f t="shared" si="4"/>
        <v>0</v>
      </c>
      <c r="BE34" s="30">
        <f t="shared" si="5"/>
        <v>0</v>
      </c>
      <c r="BF34" s="30">
        <f t="shared" si="6"/>
        <v>0</v>
      </c>
      <c r="BG34" s="30">
        <f t="shared" si="7"/>
        <v>0</v>
      </c>
      <c r="BH34" s="30">
        <f t="shared" si="8"/>
        <v>0</v>
      </c>
      <c r="BI34" s="30">
        <f t="shared" si="9"/>
        <v>0</v>
      </c>
      <c r="BJ34" s="30">
        <f t="shared" si="10"/>
        <v>0</v>
      </c>
      <c r="BK34" s="30">
        <f t="shared" si="11"/>
        <v>0</v>
      </c>
      <c r="BM34" s="203">
        <f t="shared" si="12"/>
        <v>0</v>
      </c>
      <c r="BN34" s="203">
        <f t="shared" si="13"/>
        <v>0</v>
      </c>
      <c r="BP34" s="30">
        <f t="shared" si="14"/>
        <v>0</v>
      </c>
      <c r="BQ34" s="30">
        <f t="shared" si="15"/>
        <v>0</v>
      </c>
      <c r="BR34" s="30">
        <f t="shared" si="16"/>
        <v>0</v>
      </c>
      <c r="BS34" s="30">
        <f t="shared" si="17"/>
        <v>0</v>
      </c>
      <c r="BT34" s="30">
        <f t="shared" si="18"/>
        <v>0</v>
      </c>
      <c r="BU34" s="30">
        <f t="shared" si="19"/>
        <v>0</v>
      </c>
      <c r="BV34" s="30">
        <f t="shared" si="20"/>
        <v>0</v>
      </c>
      <c r="BW34" s="30">
        <f t="shared" si="21"/>
        <v>0</v>
      </c>
      <c r="BX34" s="30">
        <f t="shared" si="22"/>
        <v>0</v>
      </c>
      <c r="BY34" s="30">
        <f t="shared" si="23"/>
        <v>0</v>
      </c>
      <c r="BZ34" s="30">
        <f t="shared" si="24"/>
        <v>0</v>
      </c>
      <c r="CA34" s="30">
        <f t="shared" si="25"/>
        <v>0</v>
      </c>
      <c r="CB34" s="30">
        <f t="shared" si="26"/>
        <v>0</v>
      </c>
      <c r="CC34" s="30">
        <f t="shared" si="27"/>
        <v>0</v>
      </c>
      <c r="CD34" s="30">
        <f t="shared" si="28"/>
        <v>0</v>
      </c>
      <c r="CE34" s="30">
        <f t="shared" si="29"/>
        <v>0</v>
      </c>
      <c r="CF34" s="30">
        <f t="shared" si="30"/>
        <v>0</v>
      </c>
      <c r="CG34" s="30">
        <f t="shared" si="31"/>
        <v>0</v>
      </c>
      <c r="CH34" s="30">
        <f t="shared" si="32"/>
        <v>0</v>
      </c>
      <c r="CJ34" s="30">
        <f t="shared" si="33"/>
        <v>0</v>
      </c>
      <c r="CK34" s="203"/>
    </row>
    <row r="35" spans="2:89" s="203" customFormat="1" ht="50.25" customHeight="1">
      <c r="B35" s="269"/>
      <c r="C35" s="146"/>
      <c r="D35" s="286" t="s">
        <v>176</v>
      </c>
      <c r="E35" s="117"/>
      <c r="F35" s="117"/>
      <c r="G35" s="270"/>
      <c r="H35" s="117"/>
      <c r="I35" s="117"/>
      <c r="J35" s="117"/>
      <c r="K35" s="117"/>
      <c r="L35" s="117"/>
      <c r="M35" s="286"/>
      <c r="N35" s="255"/>
      <c r="Z35" s="30"/>
      <c r="AA35" s="30"/>
      <c r="AB35" s="628"/>
      <c r="AC35" s="359"/>
      <c r="AD35" s="308"/>
      <c r="AE35" s="30"/>
      <c r="AG35" s="217"/>
      <c r="AI35" s="483"/>
      <c r="AJ35" s="445"/>
      <c r="AK35" s="304"/>
      <c r="AL35" s="381"/>
      <c r="AM35" s="532"/>
      <c r="AN35" s="533"/>
      <c r="AO35" s="534"/>
      <c r="AP35" s="535"/>
      <c r="AQ35" s="535"/>
      <c r="AR35" s="536"/>
      <c r="AS35" s="537"/>
      <c r="AT35" s="538"/>
      <c r="AU35" s="539"/>
      <c r="AV35" s="540"/>
      <c r="AW35" s="541"/>
      <c r="AX35" s="542"/>
      <c r="AY35" s="181"/>
      <c r="AZ35" s="172"/>
      <c r="BA35" s="181"/>
      <c r="BB35" s="172"/>
      <c r="BD35" s="30">
        <f t="shared" si="4"/>
        <v>0</v>
      </c>
      <c r="BE35" s="30">
        <f t="shared" si="5"/>
        <v>0</v>
      </c>
      <c r="BF35" s="30">
        <f t="shared" si="6"/>
        <v>0</v>
      </c>
      <c r="BG35" s="30">
        <f t="shared" si="7"/>
        <v>0</v>
      </c>
      <c r="BH35" s="30">
        <f t="shared" si="8"/>
        <v>0</v>
      </c>
      <c r="BI35" s="30">
        <f t="shared" si="9"/>
        <v>0</v>
      </c>
      <c r="BJ35" s="30">
        <f t="shared" si="10"/>
        <v>0</v>
      </c>
      <c r="BK35" s="30">
        <f t="shared" si="11"/>
        <v>0</v>
      </c>
      <c r="BL35" s="30"/>
      <c r="BM35" s="203">
        <f t="shared" si="12"/>
        <v>0</v>
      </c>
      <c r="BN35" s="203">
        <f t="shared" si="13"/>
        <v>0</v>
      </c>
      <c r="BO35" s="30"/>
      <c r="BP35" s="30">
        <f t="shared" si="14"/>
        <v>0</v>
      </c>
      <c r="BQ35" s="30">
        <f t="shared" si="15"/>
        <v>0</v>
      </c>
      <c r="BR35" s="30">
        <f t="shared" si="16"/>
        <v>0</v>
      </c>
      <c r="BS35" s="30">
        <f t="shared" si="17"/>
        <v>0</v>
      </c>
      <c r="BT35" s="30">
        <f t="shared" si="18"/>
        <v>0</v>
      </c>
      <c r="BU35" s="30">
        <f t="shared" si="19"/>
        <v>0</v>
      </c>
      <c r="BV35" s="30">
        <f t="shared" si="20"/>
        <v>0</v>
      </c>
      <c r="BW35" s="30">
        <f t="shared" si="21"/>
        <v>0</v>
      </c>
      <c r="BX35" s="30">
        <f t="shared" si="22"/>
        <v>0</v>
      </c>
      <c r="BY35" s="30">
        <f t="shared" si="23"/>
        <v>0</v>
      </c>
      <c r="BZ35" s="30">
        <f t="shared" si="24"/>
        <v>0</v>
      </c>
      <c r="CA35" s="30">
        <f t="shared" si="25"/>
        <v>0</v>
      </c>
      <c r="CB35" s="30">
        <f t="shared" si="26"/>
        <v>0</v>
      </c>
      <c r="CC35" s="30">
        <f t="shared" si="27"/>
        <v>0</v>
      </c>
      <c r="CD35" s="30">
        <f t="shared" si="28"/>
        <v>0</v>
      </c>
      <c r="CE35" s="30">
        <f t="shared" si="29"/>
        <v>0</v>
      </c>
      <c r="CF35" s="30">
        <f t="shared" si="30"/>
        <v>0</v>
      </c>
      <c r="CG35" s="30">
        <f t="shared" si="31"/>
        <v>0</v>
      </c>
      <c r="CH35" s="30">
        <f t="shared" si="32"/>
        <v>0</v>
      </c>
      <c r="CI35" s="30"/>
      <c r="CJ35" s="30">
        <f t="shared" si="33"/>
        <v>0</v>
      </c>
    </row>
    <row r="36" spans="2:89" s="30" customFormat="1" ht="100.05" customHeight="1">
      <c r="B36" s="434"/>
      <c r="C36" s="160"/>
      <c r="D36" s="302" t="s">
        <v>277</v>
      </c>
      <c r="E36" s="303"/>
      <c r="F36" s="303"/>
      <c r="G36" s="307" t="s">
        <v>1032</v>
      </c>
      <c r="H36" s="330" t="s">
        <v>81</v>
      </c>
      <c r="I36" s="330" t="s">
        <v>165</v>
      </c>
      <c r="J36" s="303">
        <v>1</v>
      </c>
      <c r="K36" s="303">
        <v>0</v>
      </c>
      <c r="L36" s="303" t="s">
        <v>1474</v>
      </c>
      <c r="M36" s="615">
        <v>275.1336</v>
      </c>
      <c r="N36" s="841"/>
      <c r="O36" s="242"/>
      <c r="P36" s="242"/>
      <c r="Q36" s="242"/>
      <c r="R36" s="242"/>
      <c r="S36" s="242"/>
      <c r="T36" s="242"/>
      <c r="U36" s="241"/>
      <c r="V36" s="240"/>
      <c r="W36" s="240"/>
      <c r="X36" s="240"/>
      <c r="Y36" s="240"/>
      <c r="Z36" s="240"/>
      <c r="AA36" s="240"/>
      <c r="AB36" s="351">
        <f>M36*N36+M36*O36+M36*P36+M36*Q36+M36*R36+M36*S36+M36*U36+M36*V36+M36*W36+M36*X36+M36*Y36+M36*Z36+M36*AA36+M36*T36</f>
        <v>0</v>
      </c>
      <c r="AC36" s="347" t="str">
        <f t="shared" si="3"/>
        <v>No</v>
      </c>
      <c r="AD36" s="348" t="str">
        <f>IF(B36="New","Yes","No")</f>
        <v>No</v>
      </c>
      <c r="AF36" s="211">
        <v>1</v>
      </c>
      <c r="AG36" s="217">
        <f t="shared" si="34"/>
        <v>0</v>
      </c>
      <c r="AI36" s="490">
        <v>19.5</v>
      </c>
      <c r="AJ36" s="445">
        <f t="shared" si="35"/>
        <v>0</v>
      </c>
      <c r="AK36" s="304">
        <f>J36*N36</f>
        <v>0</v>
      </c>
      <c r="AL36" s="381">
        <f>J36*O36</f>
        <v>0</v>
      </c>
      <c r="AM36" s="532">
        <f>J36*P36</f>
        <v>0</v>
      </c>
      <c r="AN36" s="533">
        <f>J36*Q36</f>
        <v>0</v>
      </c>
      <c r="AO36" s="534">
        <f>J36*R36</f>
        <v>0</v>
      </c>
      <c r="AP36" s="535">
        <f>J36*S36</f>
        <v>0</v>
      </c>
      <c r="AQ36" s="535">
        <f>J36*T36</f>
        <v>0</v>
      </c>
      <c r="AR36" s="536">
        <f>J36*U36</f>
        <v>0</v>
      </c>
      <c r="AS36" s="537">
        <f>J36*V36</f>
        <v>0</v>
      </c>
      <c r="AT36" s="538">
        <f>J36*W36</f>
        <v>0</v>
      </c>
      <c r="AU36" s="539">
        <f>J36*X36</f>
        <v>0</v>
      </c>
      <c r="AV36" s="540">
        <f>J36*Y36</f>
        <v>0</v>
      </c>
      <c r="AW36" s="541">
        <f>J36*Z36</f>
        <v>0</v>
      </c>
      <c r="AX36" s="542">
        <f>J36*AA36</f>
        <v>0</v>
      </c>
      <c r="AY36" s="312">
        <v>1</v>
      </c>
      <c r="AZ36" s="305">
        <v>14</v>
      </c>
      <c r="BA36" s="306"/>
      <c r="BB36" s="305"/>
      <c r="BD36" s="30">
        <f t="shared" si="4"/>
        <v>0</v>
      </c>
      <c r="BE36" s="30">
        <f t="shared" si="5"/>
        <v>0</v>
      </c>
      <c r="BF36" s="30">
        <f t="shared" si="6"/>
        <v>0</v>
      </c>
      <c r="BG36" s="30">
        <f t="shared" si="7"/>
        <v>0</v>
      </c>
      <c r="BH36" s="30">
        <f t="shared" si="8"/>
        <v>0</v>
      </c>
      <c r="BI36" s="30">
        <f t="shared" si="9"/>
        <v>0</v>
      </c>
      <c r="BJ36" s="30">
        <f t="shared" si="10"/>
        <v>0</v>
      </c>
      <c r="BK36" s="30">
        <f t="shared" si="11"/>
        <v>0</v>
      </c>
      <c r="BM36" s="203">
        <f t="shared" si="12"/>
        <v>0</v>
      </c>
      <c r="BN36" s="203">
        <f t="shared" si="13"/>
        <v>0</v>
      </c>
      <c r="BP36" s="30">
        <f t="shared" si="14"/>
        <v>0</v>
      </c>
      <c r="BQ36" s="30">
        <f t="shared" si="15"/>
        <v>0</v>
      </c>
      <c r="BR36" s="30">
        <f t="shared" si="16"/>
        <v>0</v>
      </c>
      <c r="BS36" s="30">
        <f t="shared" si="17"/>
        <v>0</v>
      </c>
      <c r="BT36" s="30">
        <f t="shared" si="18"/>
        <v>0</v>
      </c>
      <c r="BU36" s="30">
        <f t="shared" si="19"/>
        <v>0</v>
      </c>
      <c r="BV36" s="30">
        <f t="shared" si="20"/>
        <v>0</v>
      </c>
      <c r="BW36" s="30">
        <f t="shared" si="21"/>
        <v>0</v>
      </c>
      <c r="BX36" s="30">
        <f t="shared" si="22"/>
        <v>0</v>
      </c>
      <c r="BY36" s="30">
        <f t="shared" si="23"/>
        <v>0</v>
      </c>
      <c r="BZ36" s="30">
        <f t="shared" si="24"/>
        <v>0</v>
      </c>
      <c r="CA36" s="30">
        <f t="shared" si="25"/>
        <v>0</v>
      </c>
      <c r="CB36" s="30">
        <f t="shared" si="26"/>
        <v>0</v>
      </c>
      <c r="CC36" s="30">
        <f t="shared" si="27"/>
        <v>0</v>
      </c>
      <c r="CD36" s="30">
        <f t="shared" si="28"/>
        <v>0</v>
      </c>
      <c r="CE36" s="30">
        <f t="shared" si="29"/>
        <v>0</v>
      </c>
      <c r="CF36" s="30">
        <f t="shared" si="30"/>
        <v>0</v>
      </c>
      <c r="CG36" s="30">
        <f t="shared" si="31"/>
        <v>0</v>
      </c>
      <c r="CH36" s="30">
        <f t="shared" si="32"/>
        <v>0</v>
      </c>
      <c r="CJ36" s="30">
        <f t="shared" si="33"/>
        <v>0</v>
      </c>
    </row>
    <row r="37" spans="2:89" s="203" customFormat="1" ht="100.05" customHeight="1">
      <c r="B37" s="436"/>
      <c r="C37" s="30"/>
      <c r="D37" s="334" t="s">
        <v>278</v>
      </c>
      <c r="E37" s="335"/>
      <c r="F37" s="335"/>
      <c r="G37" s="313" t="s">
        <v>1032</v>
      </c>
      <c r="H37" s="336" t="s">
        <v>81</v>
      </c>
      <c r="I37" s="336" t="s">
        <v>165</v>
      </c>
      <c r="J37" s="335">
        <v>1</v>
      </c>
      <c r="K37" s="335">
        <v>0</v>
      </c>
      <c r="L37" s="335" t="s">
        <v>1474</v>
      </c>
      <c r="M37" s="837">
        <v>275.1336</v>
      </c>
      <c r="N37" s="415"/>
      <c r="O37" s="249"/>
      <c r="P37" s="249"/>
      <c r="Q37" s="249"/>
      <c r="R37" s="249"/>
      <c r="S37" s="249"/>
      <c r="T37" s="249"/>
      <c r="U37" s="220"/>
      <c r="V37" s="704"/>
      <c r="W37" s="704"/>
      <c r="X37" s="704"/>
      <c r="Y37" s="704"/>
      <c r="Z37" s="704"/>
      <c r="AA37" s="704"/>
      <c r="AB37" s="839">
        <f>M37*N37+M37*O37+M37*P37+M37*Q37+M37*R37+M37*S37+M37*U37+M37*V37+M37*W37+M37*X37+M37*Y37+M37*Z37+M37*AA37+M37*T37</f>
        <v>0</v>
      </c>
      <c r="AC37" s="359" t="str">
        <f t="shared" si="3"/>
        <v>No</v>
      </c>
      <c r="AD37" s="350" t="str">
        <f>IF(B37="New","Yes","No")</f>
        <v>No</v>
      </c>
      <c r="AF37" s="216">
        <v>1</v>
      </c>
      <c r="AG37" s="217">
        <f t="shared" si="34"/>
        <v>0</v>
      </c>
      <c r="AI37" s="492">
        <v>19.5</v>
      </c>
      <c r="AJ37" s="445">
        <f t="shared" si="35"/>
        <v>0</v>
      </c>
      <c r="AK37" s="304">
        <f>J37*N37</f>
        <v>0</v>
      </c>
      <c r="AL37" s="381">
        <f>J37*O37</f>
        <v>0</v>
      </c>
      <c r="AM37" s="532">
        <f>J37*P37</f>
        <v>0</v>
      </c>
      <c r="AN37" s="533">
        <f>J37*Q37</f>
        <v>0</v>
      </c>
      <c r="AO37" s="534">
        <f>J37*R37</f>
        <v>0</v>
      </c>
      <c r="AP37" s="535">
        <f>J37*S37</f>
        <v>0</v>
      </c>
      <c r="AQ37" s="535">
        <f>J37*T37</f>
        <v>0</v>
      </c>
      <c r="AR37" s="536">
        <f>J37*U37</f>
        <v>0</v>
      </c>
      <c r="AS37" s="537">
        <f>J37*V37</f>
        <v>0</v>
      </c>
      <c r="AT37" s="538">
        <f>J37*W37</f>
        <v>0</v>
      </c>
      <c r="AU37" s="539">
        <f>J37*X37</f>
        <v>0</v>
      </c>
      <c r="AV37" s="540">
        <f>J37*Y37</f>
        <v>0</v>
      </c>
      <c r="AW37" s="541">
        <f>J37*Z37</f>
        <v>0</v>
      </c>
      <c r="AX37" s="542">
        <f>J37*AA37</f>
        <v>0</v>
      </c>
      <c r="AY37" s="312">
        <v>1</v>
      </c>
      <c r="AZ37" s="311">
        <v>14</v>
      </c>
      <c r="BA37" s="312"/>
      <c r="BB37" s="311"/>
      <c r="BD37" s="30">
        <f t="shared" si="4"/>
        <v>0</v>
      </c>
      <c r="BE37" s="30">
        <f t="shared" si="5"/>
        <v>0</v>
      </c>
      <c r="BF37" s="30">
        <f t="shared" si="6"/>
        <v>0</v>
      </c>
      <c r="BG37" s="30">
        <f t="shared" si="7"/>
        <v>0</v>
      </c>
      <c r="BH37" s="30">
        <f t="shared" si="8"/>
        <v>0</v>
      </c>
      <c r="BI37" s="30">
        <f t="shared" si="9"/>
        <v>0</v>
      </c>
      <c r="BJ37" s="30">
        <f t="shared" si="10"/>
        <v>0</v>
      </c>
      <c r="BK37" s="30">
        <f t="shared" si="11"/>
        <v>0</v>
      </c>
      <c r="BL37" s="30"/>
      <c r="BM37" s="203">
        <f t="shared" si="12"/>
        <v>0</v>
      </c>
      <c r="BN37" s="203">
        <f t="shared" si="13"/>
        <v>0</v>
      </c>
      <c r="BO37" s="30"/>
      <c r="BP37" s="30">
        <f t="shared" si="14"/>
        <v>0</v>
      </c>
      <c r="BQ37" s="30">
        <f t="shared" si="15"/>
        <v>0</v>
      </c>
      <c r="BR37" s="30">
        <f t="shared" si="16"/>
        <v>0</v>
      </c>
      <c r="BS37" s="30">
        <f t="shared" si="17"/>
        <v>0</v>
      </c>
      <c r="BT37" s="30">
        <f t="shared" si="18"/>
        <v>0</v>
      </c>
      <c r="BU37" s="30">
        <f t="shared" si="19"/>
        <v>0</v>
      </c>
      <c r="BV37" s="30">
        <f t="shared" si="20"/>
        <v>0</v>
      </c>
      <c r="BW37" s="30">
        <f t="shared" si="21"/>
        <v>0</v>
      </c>
      <c r="BX37" s="30">
        <f t="shared" si="22"/>
        <v>0</v>
      </c>
      <c r="BY37" s="30">
        <f t="shared" si="23"/>
        <v>0</v>
      </c>
      <c r="BZ37" s="30">
        <f t="shared" si="24"/>
        <v>0</v>
      </c>
      <c r="CA37" s="30">
        <f t="shared" si="25"/>
        <v>0</v>
      </c>
      <c r="CB37" s="30">
        <f t="shared" si="26"/>
        <v>0</v>
      </c>
      <c r="CC37" s="30">
        <f t="shared" si="27"/>
        <v>0</v>
      </c>
      <c r="CD37" s="30">
        <f t="shared" si="28"/>
        <v>0</v>
      </c>
      <c r="CE37" s="30">
        <f t="shared" si="29"/>
        <v>0</v>
      </c>
      <c r="CF37" s="30">
        <f t="shared" si="30"/>
        <v>0</v>
      </c>
      <c r="CG37" s="30">
        <f t="shared" si="31"/>
        <v>0</v>
      </c>
      <c r="CH37" s="30">
        <f t="shared" si="32"/>
        <v>0</v>
      </c>
      <c r="CI37" s="30"/>
      <c r="CJ37" s="30">
        <f t="shared" si="33"/>
        <v>0</v>
      </c>
      <c r="CK37" s="30"/>
    </row>
    <row r="38" spans="2:89" s="30" customFormat="1" ht="100.05" customHeight="1">
      <c r="B38" s="436"/>
      <c r="D38" s="314" t="s">
        <v>279</v>
      </c>
      <c r="E38" s="339"/>
      <c r="F38" s="339"/>
      <c r="G38" s="316" t="s">
        <v>1032</v>
      </c>
      <c r="H38" s="337" t="s">
        <v>188</v>
      </c>
      <c r="I38" s="337" t="s">
        <v>80</v>
      </c>
      <c r="J38" s="315">
        <v>2</v>
      </c>
      <c r="K38" s="315">
        <v>0</v>
      </c>
      <c r="L38" s="315" t="s">
        <v>1474</v>
      </c>
      <c r="M38" s="838">
        <v>298.06140000000005</v>
      </c>
      <c r="N38" s="420"/>
      <c r="O38" s="247"/>
      <c r="P38" s="247"/>
      <c r="Q38" s="247"/>
      <c r="R38" s="247"/>
      <c r="S38" s="247"/>
      <c r="T38" s="247"/>
      <c r="U38" s="215"/>
      <c r="V38" s="705"/>
      <c r="W38" s="705"/>
      <c r="X38" s="705"/>
      <c r="Y38" s="705"/>
      <c r="Z38" s="705"/>
      <c r="AA38" s="705"/>
      <c r="AB38" s="351">
        <f>M38*N38+M38*O38+M38*P38+M38*Q38+M38*R38+M38*S38+M38*U38+M38*V38+M38*W38+M38*X38+M38*Y38+M38*Z38+M38*AA38+M38*T38</f>
        <v>0</v>
      </c>
      <c r="AC38" s="352" t="str">
        <f t="shared" si="3"/>
        <v>No</v>
      </c>
      <c r="AD38" s="353" t="str">
        <f>IF(B38="New","Yes","No")</f>
        <v>No</v>
      </c>
      <c r="AF38" s="216">
        <v>2</v>
      </c>
      <c r="AG38" s="217">
        <f>AF38*N38+AF38*O38+AF38*P38+AF38*Q38+AF38*R38+AF38*S38+AF38*U38+AF38*V38+AF38*W38+AF38*X38+AF38*Y38+AF38*Z38+AF38*AA38+AF38*T38</f>
        <v>0</v>
      </c>
      <c r="AI38" s="492">
        <v>7.2</v>
      </c>
      <c r="AJ38" s="445">
        <f t="shared" si="35"/>
        <v>0</v>
      </c>
      <c r="AK38" s="304">
        <f>J38*N38</f>
        <v>0</v>
      </c>
      <c r="AL38" s="381">
        <f>J38*O38</f>
        <v>0</v>
      </c>
      <c r="AM38" s="532">
        <f>J38*P38</f>
        <v>0</v>
      </c>
      <c r="AN38" s="533">
        <f>J38*Q38</f>
        <v>0</v>
      </c>
      <c r="AO38" s="534">
        <f>J38*R38</f>
        <v>0</v>
      </c>
      <c r="AP38" s="535">
        <f>J38*S38</f>
        <v>0</v>
      </c>
      <c r="AQ38" s="535">
        <f>J38*T38</f>
        <v>0</v>
      </c>
      <c r="AR38" s="536">
        <f>J38*U38</f>
        <v>0</v>
      </c>
      <c r="AS38" s="537">
        <f>J38*V38</f>
        <v>0</v>
      </c>
      <c r="AT38" s="538">
        <f>J38*W38</f>
        <v>0</v>
      </c>
      <c r="AU38" s="539">
        <f>J38*X38</f>
        <v>0</v>
      </c>
      <c r="AV38" s="540">
        <f>J38*Y38</f>
        <v>0</v>
      </c>
      <c r="AW38" s="541">
        <f>J38*Z38</f>
        <v>0</v>
      </c>
      <c r="AX38" s="542">
        <f>J38*AA38</f>
        <v>0</v>
      </c>
      <c r="AY38" s="312">
        <v>2</v>
      </c>
      <c r="AZ38" s="311">
        <v>10</v>
      </c>
      <c r="BA38" s="312"/>
      <c r="BB38" s="311"/>
      <c r="BD38" s="30">
        <f t="shared" si="4"/>
        <v>0</v>
      </c>
      <c r="BE38" s="30">
        <f t="shared" si="5"/>
        <v>0</v>
      </c>
      <c r="BF38" s="30">
        <f t="shared" si="6"/>
        <v>0</v>
      </c>
      <c r="BG38" s="30">
        <f t="shared" si="7"/>
        <v>0</v>
      </c>
      <c r="BH38" s="30">
        <f t="shared" si="8"/>
        <v>0</v>
      </c>
      <c r="BI38" s="30">
        <f t="shared" si="9"/>
        <v>0</v>
      </c>
      <c r="BJ38" s="30">
        <f t="shared" si="10"/>
        <v>0</v>
      </c>
      <c r="BK38" s="30">
        <f t="shared" si="11"/>
        <v>0</v>
      </c>
      <c r="BM38" s="203">
        <f t="shared" si="12"/>
        <v>0</v>
      </c>
      <c r="BN38" s="203">
        <f t="shared" si="13"/>
        <v>0</v>
      </c>
      <c r="BP38" s="30">
        <f t="shared" si="14"/>
        <v>0</v>
      </c>
      <c r="BQ38" s="30">
        <f t="shared" si="15"/>
        <v>0</v>
      </c>
      <c r="BR38" s="30">
        <f t="shared" si="16"/>
        <v>0</v>
      </c>
      <c r="BS38" s="30">
        <f t="shared" si="17"/>
        <v>0</v>
      </c>
      <c r="BT38" s="30">
        <f t="shared" si="18"/>
        <v>0</v>
      </c>
      <c r="BU38" s="30">
        <f t="shared" si="19"/>
        <v>0</v>
      </c>
      <c r="BV38" s="30">
        <f t="shared" si="20"/>
        <v>0</v>
      </c>
      <c r="BW38" s="30">
        <f t="shared" si="21"/>
        <v>0</v>
      </c>
      <c r="BX38" s="30">
        <f t="shared" si="22"/>
        <v>0</v>
      </c>
      <c r="BY38" s="30">
        <f t="shared" si="23"/>
        <v>0</v>
      </c>
      <c r="BZ38" s="30">
        <f t="shared" si="24"/>
        <v>0</v>
      </c>
      <c r="CA38" s="30">
        <f t="shared" si="25"/>
        <v>0</v>
      </c>
      <c r="CB38" s="30">
        <f t="shared" si="26"/>
        <v>0</v>
      </c>
      <c r="CC38" s="30">
        <f t="shared" si="27"/>
        <v>0</v>
      </c>
      <c r="CD38" s="30">
        <f t="shared" si="28"/>
        <v>0</v>
      </c>
      <c r="CE38" s="30">
        <f t="shared" si="29"/>
        <v>0</v>
      </c>
      <c r="CF38" s="30">
        <f t="shared" si="30"/>
        <v>0</v>
      </c>
      <c r="CG38" s="30">
        <f t="shared" si="31"/>
        <v>0</v>
      </c>
      <c r="CH38" s="30">
        <f t="shared" si="32"/>
        <v>0</v>
      </c>
      <c r="CJ38" s="30">
        <f t="shared" si="33"/>
        <v>0</v>
      </c>
      <c r="CK38" s="203"/>
    </row>
    <row r="39" spans="2:89" s="30" customFormat="1" ht="100.05" customHeight="1">
      <c r="B39" s="435"/>
      <c r="C39" s="33"/>
      <c r="D39" s="331" t="s">
        <v>280</v>
      </c>
      <c r="E39" s="332"/>
      <c r="F39" s="332"/>
      <c r="G39" s="322" t="s">
        <v>1032</v>
      </c>
      <c r="H39" s="333" t="s">
        <v>189</v>
      </c>
      <c r="I39" s="604" t="s">
        <v>224</v>
      </c>
      <c r="J39" s="326">
        <v>4</v>
      </c>
      <c r="K39" s="326">
        <v>0</v>
      </c>
      <c r="L39" s="326" t="s">
        <v>1474</v>
      </c>
      <c r="M39" s="618">
        <v>355.38090000000005</v>
      </c>
      <c r="N39" s="843"/>
      <c r="O39" s="245"/>
      <c r="P39" s="245"/>
      <c r="Q39" s="245"/>
      <c r="R39" s="245"/>
      <c r="S39" s="245"/>
      <c r="T39" s="245"/>
      <c r="U39" s="244"/>
      <c r="V39" s="844"/>
      <c r="W39" s="844"/>
      <c r="X39" s="844"/>
      <c r="Y39" s="844"/>
      <c r="Z39" s="844"/>
      <c r="AA39" s="844"/>
      <c r="AB39" s="839">
        <f>M39*N39+M39*O39+M39*P39+M39*Q39+M39*R39+M39*S39+M39*U39+M39*V39+M39*W39+M39*X39+M39*Y39+M39*Z39+M39*AA39+M39*T39</f>
        <v>0</v>
      </c>
      <c r="AC39" s="358" t="str">
        <f t="shared" si="3"/>
        <v>No</v>
      </c>
      <c r="AD39" s="361" t="str">
        <f>IF(B39="New","Yes","No")</f>
        <v>No</v>
      </c>
      <c r="AF39" s="226">
        <v>4</v>
      </c>
      <c r="AG39" s="217">
        <f t="shared" si="34"/>
        <v>0</v>
      </c>
      <c r="AI39" s="491">
        <v>3.5</v>
      </c>
      <c r="AJ39" s="445">
        <f t="shared" si="35"/>
        <v>0</v>
      </c>
      <c r="AK39" s="304">
        <f>J39*N39</f>
        <v>0</v>
      </c>
      <c r="AL39" s="381">
        <f>J39*O39</f>
        <v>0</v>
      </c>
      <c r="AM39" s="532">
        <f>J39*P39</f>
        <v>0</v>
      </c>
      <c r="AN39" s="533">
        <f>J39*Q39</f>
        <v>0</v>
      </c>
      <c r="AO39" s="534">
        <f>J39*R39</f>
        <v>0</v>
      </c>
      <c r="AP39" s="535">
        <f>J39*S39</f>
        <v>0</v>
      </c>
      <c r="AQ39" s="535">
        <f>J39*T39</f>
        <v>0</v>
      </c>
      <c r="AR39" s="536">
        <f>J39*U39</f>
        <v>0</v>
      </c>
      <c r="AS39" s="537">
        <f>J39*V39</f>
        <v>0</v>
      </c>
      <c r="AT39" s="538">
        <f>J39*W39</f>
        <v>0</v>
      </c>
      <c r="AU39" s="539">
        <f>J39*X39</f>
        <v>0</v>
      </c>
      <c r="AV39" s="540">
        <f>J39*Y39</f>
        <v>0</v>
      </c>
      <c r="AW39" s="541">
        <f>J39*Z39</f>
        <v>0</v>
      </c>
      <c r="AX39" s="542">
        <f>J39*AA39</f>
        <v>0</v>
      </c>
      <c r="AY39" s="321">
        <v>4</v>
      </c>
      <c r="AZ39" s="320">
        <v>20</v>
      </c>
      <c r="BA39" s="321"/>
      <c r="BB39" s="320"/>
      <c r="BD39" s="30">
        <f t="shared" si="4"/>
        <v>0</v>
      </c>
      <c r="BE39" s="30">
        <f t="shared" si="5"/>
        <v>0</v>
      </c>
      <c r="BF39" s="30">
        <f t="shared" si="6"/>
        <v>0</v>
      </c>
      <c r="BG39" s="30">
        <f t="shared" si="7"/>
        <v>0</v>
      </c>
      <c r="BH39" s="30">
        <f t="shared" si="8"/>
        <v>0</v>
      </c>
      <c r="BI39" s="30">
        <f t="shared" si="9"/>
        <v>0</v>
      </c>
      <c r="BJ39" s="30">
        <f t="shared" si="10"/>
        <v>0</v>
      </c>
      <c r="BK39" s="30">
        <f t="shared" si="11"/>
        <v>0</v>
      </c>
      <c r="BM39" s="203">
        <f t="shared" si="12"/>
        <v>0</v>
      </c>
      <c r="BN39" s="203">
        <f t="shared" si="13"/>
        <v>0</v>
      </c>
      <c r="BP39" s="30">
        <f t="shared" si="14"/>
        <v>0</v>
      </c>
      <c r="BQ39" s="30">
        <f t="shared" si="15"/>
        <v>0</v>
      </c>
      <c r="BR39" s="30">
        <f t="shared" si="16"/>
        <v>0</v>
      </c>
      <c r="BS39" s="30">
        <f t="shared" si="17"/>
        <v>0</v>
      </c>
      <c r="BT39" s="30">
        <f t="shared" si="18"/>
        <v>0</v>
      </c>
      <c r="BU39" s="30">
        <f t="shared" si="19"/>
        <v>0</v>
      </c>
      <c r="BV39" s="30">
        <f t="shared" si="20"/>
        <v>0</v>
      </c>
      <c r="BW39" s="30">
        <f t="shared" si="21"/>
        <v>0</v>
      </c>
      <c r="BX39" s="30">
        <f t="shared" si="22"/>
        <v>0</v>
      </c>
      <c r="BY39" s="30">
        <f t="shared" si="23"/>
        <v>0</v>
      </c>
      <c r="BZ39" s="30">
        <f t="shared" si="24"/>
        <v>0</v>
      </c>
      <c r="CA39" s="30">
        <f t="shared" si="25"/>
        <v>0</v>
      </c>
      <c r="CB39" s="30">
        <f t="shared" si="26"/>
        <v>0</v>
      </c>
      <c r="CC39" s="30">
        <f t="shared" si="27"/>
        <v>0</v>
      </c>
      <c r="CD39" s="30">
        <f t="shared" si="28"/>
        <v>0</v>
      </c>
      <c r="CE39" s="30">
        <f t="shared" si="29"/>
        <v>0</v>
      </c>
      <c r="CF39" s="30">
        <f t="shared" si="30"/>
        <v>0</v>
      </c>
      <c r="CG39" s="30">
        <f t="shared" si="31"/>
        <v>0</v>
      </c>
      <c r="CH39" s="30">
        <f t="shared" si="32"/>
        <v>0</v>
      </c>
      <c r="CJ39" s="30">
        <f t="shared" si="33"/>
        <v>0</v>
      </c>
    </row>
    <row r="40" spans="2:89" s="203" customFormat="1" ht="50.25" customHeight="1">
      <c r="B40" s="269"/>
      <c r="C40" s="146"/>
      <c r="D40" s="286" t="s">
        <v>166</v>
      </c>
      <c r="E40" s="117"/>
      <c r="F40" s="117"/>
      <c r="G40" s="270"/>
      <c r="H40" s="117"/>
      <c r="I40" s="117"/>
      <c r="J40" s="117"/>
      <c r="K40" s="117"/>
      <c r="L40" s="117"/>
      <c r="M40" s="286"/>
      <c r="N40" s="205"/>
      <c r="AB40" s="628"/>
      <c r="AC40" s="362" t="str">
        <f t="shared" ref="AC40" si="52">IF(SUM(N40:Y40)&gt;0,"Yes","No")</f>
        <v>No</v>
      </c>
      <c r="AD40" s="334"/>
      <c r="AG40" s="217"/>
      <c r="AI40" s="483"/>
      <c r="AJ40" s="445"/>
      <c r="AK40" s="304"/>
      <c r="AL40" s="381"/>
      <c r="AM40" s="532"/>
      <c r="AN40" s="533"/>
      <c r="AO40" s="534"/>
      <c r="AP40" s="535"/>
      <c r="AQ40" s="535"/>
      <c r="AR40" s="536"/>
      <c r="AS40" s="537"/>
      <c r="AT40" s="538"/>
      <c r="AU40" s="539"/>
      <c r="AV40" s="540"/>
      <c r="AW40" s="541"/>
      <c r="AX40" s="542"/>
      <c r="AY40" s="181"/>
      <c r="AZ40" s="172"/>
      <c r="BA40" s="181"/>
      <c r="BB40" s="172"/>
      <c r="BD40" s="30">
        <f t="shared" si="4"/>
        <v>0</v>
      </c>
      <c r="BE40" s="30">
        <f t="shared" si="5"/>
        <v>0</v>
      </c>
      <c r="BF40" s="30">
        <f t="shared" si="6"/>
        <v>0</v>
      </c>
      <c r="BG40" s="30">
        <f t="shared" si="7"/>
        <v>0</v>
      </c>
      <c r="BH40" s="30">
        <f t="shared" si="8"/>
        <v>0</v>
      </c>
      <c r="BI40" s="30">
        <f t="shared" si="9"/>
        <v>0</v>
      </c>
      <c r="BJ40" s="30">
        <f t="shared" si="10"/>
        <v>0</v>
      </c>
      <c r="BK40" s="30">
        <f t="shared" si="11"/>
        <v>0</v>
      </c>
      <c r="BL40" s="30"/>
      <c r="BM40" s="203">
        <f t="shared" si="12"/>
        <v>0</v>
      </c>
      <c r="BN40" s="203">
        <f t="shared" si="13"/>
        <v>0</v>
      </c>
      <c r="BO40" s="30"/>
      <c r="BP40" s="30">
        <f t="shared" si="14"/>
        <v>0</v>
      </c>
      <c r="BQ40" s="30">
        <f t="shared" si="15"/>
        <v>0</v>
      </c>
      <c r="BR40" s="30">
        <f t="shared" si="16"/>
        <v>0</v>
      </c>
      <c r="BS40" s="30">
        <f t="shared" si="17"/>
        <v>0</v>
      </c>
      <c r="BT40" s="30">
        <f t="shared" si="18"/>
        <v>0</v>
      </c>
      <c r="BU40" s="30">
        <f t="shared" si="19"/>
        <v>0</v>
      </c>
      <c r="BV40" s="30">
        <f t="shared" si="20"/>
        <v>0</v>
      </c>
      <c r="BW40" s="30">
        <f t="shared" si="21"/>
        <v>0</v>
      </c>
      <c r="BX40" s="30">
        <f t="shared" si="22"/>
        <v>0</v>
      </c>
      <c r="BY40" s="30">
        <f t="shared" si="23"/>
        <v>0</v>
      </c>
      <c r="BZ40" s="30">
        <f t="shared" si="24"/>
        <v>0</v>
      </c>
      <c r="CA40" s="30">
        <f t="shared" si="25"/>
        <v>0</v>
      </c>
      <c r="CB40" s="30">
        <f t="shared" si="26"/>
        <v>0</v>
      </c>
      <c r="CC40" s="30">
        <f t="shared" si="27"/>
        <v>0</v>
      </c>
      <c r="CD40" s="30">
        <f t="shared" si="28"/>
        <v>0</v>
      </c>
      <c r="CE40" s="30">
        <f t="shared" si="29"/>
        <v>0</v>
      </c>
      <c r="CF40" s="30">
        <f t="shared" si="30"/>
        <v>0</v>
      </c>
      <c r="CG40" s="30">
        <f t="shared" si="31"/>
        <v>0</v>
      </c>
      <c r="CH40" s="30">
        <f t="shared" si="32"/>
        <v>0</v>
      </c>
      <c r="CI40" s="30"/>
      <c r="CJ40" s="30">
        <f t="shared" si="33"/>
        <v>0</v>
      </c>
      <c r="CK40" s="30"/>
    </row>
    <row r="41" spans="2:89" s="30" customFormat="1" ht="90" customHeight="1">
      <c r="B41" s="434"/>
      <c r="C41" s="160"/>
      <c r="D41" s="302" t="s">
        <v>82</v>
      </c>
      <c r="E41" s="303" t="s">
        <v>127</v>
      </c>
      <c r="F41" s="303"/>
      <c r="G41" s="307" t="s">
        <v>1031</v>
      </c>
      <c r="H41" s="303" t="s">
        <v>91</v>
      </c>
      <c r="I41" s="330" t="s">
        <v>80</v>
      </c>
      <c r="J41" s="303">
        <v>1</v>
      </c>
      <c r="K41" s="303">
        <v>0</v>
      </c>
      <c r="L41" s="303" t="s">
        <v>1474</v>
      </c>
      <c r="M41" s="615">
        <v>160.49460000000002</v>
      </c>
      <c r="N41" s="841"/>
      <c r="O41" s="242"/>
      <c r="P41" s="242"/>
      <c r="Q41" s="242"/>
      <c r="R41" s="242"/>
      <c r="S41" s="242"/>
      <c r="T41" s="241"/>
      <c r="U41" s="240"/>
      <c r="V41" s="240"/>
      <c r="W41" s="240"/>
      <c r="X41" s="240"/>
      <c r="Y41" s="240"/>
      <c r="Z41" s="240"/>
      <c r="AA41" s="240"/>
      <c r="AB41" s="351">
        <f t="shared" ref="AB41:AB54" si="53">M41*N41+M41*O41+M41*P41+M41*Q41+M41*R41+M41*S41+M41*U41+M41*V41+M41*W41+M41*X41+M41*Y41+M41*Z41+M41*AA41+M41*T41</f>
        <v>0</v>
      </c>
      <c r="AC41" s="347" t="str">
        <f t="shared" ref="AC41:AC54" si="54">IF(SUM(N41:AA41)&gt;0,"Yes","No")</f>
        <v>No</v>
      </c>
      <c r="AD41" s="348" t="str">
        <f t="shared" ref="AD41:AD54" si="55">IF(B41="New","Yes","No")</f>
        <v>No</v>
      </c>
      <c r="AF41" s="211">
        <v>1</v>
      </c>
      <c r="AG41" s="217">
        <f t="shared" si="34"/>
        <v>0</v>
      </c>
      <c r="AI41" s="490">
        <v>3.58</v>
      </c>
      <c r="AJ41" s="445">
        <f t="shared" si="35"/>
        <v>0</v>
      </c>
      <c r="AK41" s="304">
        <f t="shared" ref="AK41:AK54" si="56">J41*N41</f>
        <v>0</v>
      </c>
      <c r="AL41" s="381">
        <f t="shared" ref="AL41:AL54" si="57">J41*O41</f>
        <v>0</v>
      </c>
      <c r="AM41" s="532">
        <f t="shared" ref="AM41:AM54" si="58">J41*P41</f>
        <v>0</v>
      </c>
      <c r="AN41" s="533">
        <f t="shared" ref="AN41:AN54" si="59">J41*Q41</f>
        <v>0</v>
      </c>
      <c r="AO41" s="534">
        <f t="shared" ref="AO41:AO54" si="60">J41*R41</f>
        <v>0</v>
      </c>
      <c r="AP41" s="535">
        <f t="shared" ref="AP41:AP54" si="61">J41*S41</f>
        <v>0</v>
      </c>
      <c r="AQ41" s="535">
        <f t="shared" ref="AQ41:AQ54" si="62">J41*T41</f>
        <v>0</v>
      </c>
      <c r="AR41" s="536">
        <f t="shared" ref="AR41:AR54" si="63">J41*U41</f>
        <v>0</v>
      </c>
      <c r="AS41" s="537">
        <f t="shared" ref="AS41:AS54" si="64">J41*V41</f>
        <v>0</v>
      </c>
      <c r="AT41" s="538">
        <f t="shared" ref="AT41:AT54" si="65">J41*W41</f>
        <v>0</v>
      </c>
      <c r="AU41" s="539">
        <f t="shared" ref="AU41:AU54" si="66">J41*X41</f>
        <v>0</v>
      </c>
      <c r="AV41" s="540">
        <f t="shared" ref="AV41:AV54" si="67">J41*Y41</f>
        <v>0</v>
      </c>
      <c r="AW41" s="541">
        <f t="shared" ref="AW41:AW54" si="68">J41*Z41</f>
        <v>0</v>
      </c>
      <c r="AX41" s="542">
        <f t="shared" ref="AX41:AX54" si="69">J41*AA41</f>
        <v>0</v>
      </c>
      <c r="AY41" s="306">
        <v>1</v>
      </c>
      <c r="AZ41" s="305">
        <v>6</v>
      </c>
      <c r="BA41" s="306"/>
      <c r="BB41" s="305"/>
      <c r="BD41" s="30">
        <f t="shared" si="4"/>
        <v>0</v>
      </c>
      <c r="BE41" s="30">
        <f t="shared" si="5"/>
        <v>0</v>
      </c>
      <c r="BF41" s="30">
        <f t="shared" si="6"/>
        <v>0</v>
      </c>
      <c r="BG41" s="30">
        <f t="shared" si="7"/>
        <v>0</v>
      </c>
      <c r="BH41" s="30">
        <f t="shared" si="8"/>
        <v>0</v>
      </c>
      <c r="BI41" s="30">
        <f t="shared" si="9"/>
        <v>0</v>
      </c>
      <c r="BJ41" s="30">
        <f t="shared" si="10"/>
        <v>0</v>
      </c>
      <c r="BK41" s="30">
        <f t="shared" si="11"/>
        <v>0</v>
      </c>
      <c r="BM41" s="203">
        <f t="shared" si="12"/>
        <v>0</v>
      </c>
      <c r="BN41" s="203">
        <f t="shared" si="13"/>
        <v>0</v>
      </c>
      <c r="BP41" s="30">
        <f t="shared" si="14"/>
        <v>0</v>
      </c>
      <c r="BQ41" s="30">
        <f t="shared" si="15"/>
        <v>0</v>
      </c>
      <c r="BR41" s="30">
        <f t="shared" si="16"/>
        <v>0</v>
      </c>
      <c r="BS41" s="30">
        <f t="shared" si="17"/>
        <v>0</v>
      </c>
      <c r="BT41" s="30">
        <f t="shared" si="18"/>
        <v>0</v>
      </c>
      <c r="BU41" s="30">
        <f t="shared" si="19"/>
        <v>0</v>
      </c>
      <c r="BV41" s="30">
        <f t="shared" si="20"/>
        <v>0</v>
      </c>
      <c r="BW41" s="30">
        <f t="shared" si="21"/>
        <v>0</v>
      </c>
      <c r="BX41" s="30">
        <f t="shared" si="22"/>
        <v>0</v>
      </c>
      <c r="BY41" s="30">
        <f t="shared" si="23"/>
        <v>0</v>
      </c>
      <c r="BZ41" s="30">
        <f t="shared" si="24"/>
        <v>0</v>
      </c>
      <c r="CA41" s="30">
        <f t="shared" si="25"/>
        <v>0</v>
      </c>
      <c r="CB41" s="30">
        <f t="shared" si="26"/>
        <v>0</v>
      </c>
      <c r="CC41" s="30">
        <f t="shared" si="27"/>
        <v>0</v>
      </c>
      <c r="CD41" s="30">
        <f t="shared" si="28"/>
        <v>0</v>
      </c>
      <c r="CE41" s="30">
        <f t="shared" si="29"/>
        <v>0</v>
      </c>
      <c r="CF41" s="30">
        <f t="shared" si="30"/>
        <v>0</v>
      </c>
      <c r="CG41" s="30">
        <f t="shared" si="31"/>
        <v>0</v>
      </c>
      <c r="CH41" s="30">
        <f t="shared" si="32"/>
        <v>0</v>
      </c>
      <c r="CJ41" s="30">
        <f t="shared" si="33"/>
        <v>0</v>
      </c>
    </row>
    <row r="42" spans="2:89" s="203" customFormat="1" ht="90" customHeight="1">
      <c r="B42" s="436"/>
      <c r="C42" s="30"/>
      <c r="D42" s="334" t="s">
        <v>83</v>
      </c>
      <c r="E42" s="335" t="s">
        <v>135</v>
      </c>
      <c r="F42" s="335"/>
      <c r="G42" s="313" t="s">
        <v>1031</v>
      </c>
      <c r="H42" s="336" t="s">
        <v>92</v>
      </c>
      <c r="I42" s="336" t="s">
        <v>80</v>
      </c>
      <c r="J42" s="335">
        <v>1</v>
      </c>
      <c r="K42" s="335">
        <v>0</v>
      </c>
      <c r="L42" s="335" t="s">
        <v>1474</v>
      </c>
      <c r="M42" s="837">
        <v>194.88630000000003</v>
      </c>
      <c r="N42" s="415"/>
      <c r="O42" s="249"/>
      <c r="P42" s="249"/>
      <c r="Q42" s="249"/>
      <c r="R42" s="249"/>
      <c r="S42" s="249"/>
      <c r="T42" s="220"/>
      <c r="U42" s="704"/>
      <c r="V42" s="704"/>
      <c r="W42" s="704"/>
      <c r="X42" s="704"/>
      <c r="Y42" s="704"/>
      <c r="Z42" s="704"/>
      <c r="AA42" s="704"/>
      <c r="AB42" s="839">
        <f t="shared" si="53"/>
        <v>0</v>
      </c>
      <c r="AC42" s="359" t="str">
        <f t="shared" si="54"/>
        <v>No</v>
      </c>
      <c r="AD42" s="350" t="str">
        <f t="shared" si="55"/>
        <v>No</v>
      </c>
      <c r="AF42" s="216">
        <v>1</v>
      </c>
      <c r="AG42" s="217">
        <f t="shared" si="34"/>
        <v>0</v>
      </c>
      <c r="AI42" s="493">
        <v>6.95</v>
      </c>
      <c r="AJ42" s="445">
        <f t="shared" si="35"/>
        <v>0</v>
      </c>
      <c r="AK42" s="304">
        <f t="shared" si="56"/>
        <v>0</v>
      </c>
      <c r="AL42" s="381">
        <f t="shared" si="57"/>
        <v>0</v>
      </c>
      <c r="AM42" s="532">
        <f t="shared" si="58"/>
        <v>0</v>
      </c>
      <c r="AN42" s="533">
        <f t="shared" si="59"/>
        <v>0</v>
      </c>
      <c r="AO42" s="534">
        <f t="shared" si="60"/>
        <v>0</v>
      </c>
      <c r="AP42" s="535">
        <f t="shared" si="61"/>
        <v>0</v>
      </c>
      <c r="AQ42" s="535">
        <f t="shared" si="62"/>
        <v>0</v>
      </c>
      <c r="AR42" s="536">
        <f t="shared" si="63"/>
        <v>0</v>
      </c>
      <c r="AS42" s="537">
        <f t="shared" si="64"/>
        <v>0</v>
      </c>
      <c r="AT42" s="538">
        <f t="shared" si="65"/>
        <v>0</v>
      </c>
      <c r="AU42" s="539">
        <f t="shared" si="66"/>
        <v>0</v>
      </c>
      <c r="AV42" s="540">
        <f t="shared" si="67"/>
        <v>0</v>
      </c>
      <c r="AW42" s="541">
        <f t="shared" si="68"/>
        <v>0</v>
      </c>
      <c r="AX42" s="542">
        <f t="shared" si="69"/>
        <v>0</v>
      </c>
      <c r="AY42" s="312">
        <v>1</v>
      </c>
      <c r="AZ42" s="311">
        <v>6</v>
      </c>
      <c r="BA42" s="312"/>
      <c r="BB42" s="311"/>
      <c r="BD42" s="30">
        <f t="shared" si="4"/>
        <v>0</v>
      </c>
      <c r="BE42" s="30">
        <f t="shared" si="5"/>
        <v>0</v>
      </c>
      <c r="BF42" s="30">
        <f t="shared" si="6"/>
        <v>0</v>
      </c>
      <c r="BG42" s="30">
        <f t="shared" si="7"/>
        <v>0</v>
      </c>
      <c r="BH42" s="30">
        <f t="shared" si="8"/>
        <v>0</v>
      </c>
      <c r="BI42" s="30">
        <f t="shared" si="9"/>
        <v>0</v>
      </c>
      <c r="BJ42" s="30">
        <f t="shared" si="10"/>
        <v>0</v>
      </c>
      <c r="BK42" s="30">
        <f t="shared" si="11"/>
        <v>0</v>
      </c>
      <c r="BL42" s="30"/>
      <c r="BM42" s="203">
        <f t="shared" si="12"/>
        <v>0</v>
      </c>
      <c r="BN42" s="203">
        <f t="shared" si="13"/>
        <v>0</v>
      </c>
      <c r="BO42" s="30"/>
      <c r="BP42" s="30">
        <f t="shared" si="14"/>
        <v>0</v>
      </c>
      <c r="BQ42" s="30">
        <f t="shared" si="15"/>
        <v>0</v>
      </c>
      <c r="BR42" s="30">
        <f t="shared" si="16"/>
        <v>0</v>
      </c>
      <c r="BS42" s="30">
        <f t="shared" si="17"/>
        <v>0</v>
      </c>
      <c r="BT42" s="30">
        <f t="shared" si="18"/>
        <v>0</v>
      </c>
      <c r="BU42" s="30">
        <f t="shared" si="19"/>
        <v>0</v>
      </c>
      <c r="BV42" s="30">
        <f t="shared" si="20"/>
        <v>0</v>
      </c>
      <c r="BW42" s="30">
        <f t="shared" si="21"/>
        <v>0</v>
      </c>
      <c r="BX42" s="30">
        <f t="shared" si="22"/>
        <v>0</v>
      </c>
      <c r="BY42" s="30">
        <f t="shared" si="23"/>
        <v>0</v>
      </c>
      <c r="BZ42" s="30">
        <f t="shared" si="24"/>
        <v>0</v>
      </c>
      <c r="CA42" s="30">
        <f t="shared" si="25"/>
        <v>0</v>
      </c>
      <c r="CB42" s="30">
        <f t="shared" si="26"/>
        <v>0</v>
      </c>
      <c r="CC42" s="30">
        <f t="shared" si="27"/>
        <v>0</v>
      </c>
      <c r="CD42" s="30">
        <f t="shared" si="28"/>
        <v>0</v>
      </c>
      <c r="CE42" s="30">
        <f t="shared" si="29"/>
        <v>0</v>
      </c>
      <c r="CF42" s="30">
        <f t="shared" si="30"/>
        <v>0</v>
      </c>
      <c r="CG42" s="30">
        <f t="shared" si="31"/>
        <v>0</v>
      </c>
      <c r="CH42" s="30">
        <f t="shared" si="32"/>
        <v>0</v>
      </c>
      <c r="CI42" s="30"/>
      <c r="CJ42" s="30">
        <f t="shared" si="33"/>
        <v>0</v>
      </c>
      <c r="CK42" s="30"/>
    </row>
    <row r="43" spans="2:89" s="30" customFormat="1" ht="90" customHeight="1">
      <c r="B43" s="436"/>
      <c r="D43" s="314" t="s">
        <v>84</v>
      </c>
      <c r="E43" s="315" t="s">
        <v>128</v>
      </c>
      <c r="F43" s="315"/>
      <c r="G43" s="316" t="s">
        <v>1031</v>
      </c>
      <c r="H43" s="337" t="s">
        <v>93</v>
      </c>
      <c r="I43" s="337" t="s">
        <v>165</v>
      </c>
      <c r="J43" s="315">
        <v>1</v>
      </c>
      <c r="K43" s="315">
        <v>0</v>
      </c>
      <c r="L43" s="315" t="s">
        <v>1474</v>
      </c>
      <c r="M43" s="838">
        <v>298.06140000000005</v>
      </c>
      <c r="N43" s="420"/>
      <c r="O43" s="247"/>
      <c r="P43" s="247"/>
      <c r="Q43" s="247"/>
      <c r="R43" s="247"/>
      <c r="S43" s="247"/>
      <c r="T43" s="215"/>
      <c r="U43" s="705"/>
      <c r="V43" s="705"/>
      <c r="W43" s="705"/>
      <c r="X43" s="705"/>
      <c r="Y43" s="705"/>
      <c r="Z43" s="705"/>
      <c r="AA43" s="705"/>
      <c r="AB43" s="351">
        <f t="shared" si="53"/>
        <v>0</v>
      </c>
      <c r="AC43" s="352" t="str">
        <f t="shared" si="54"/>
        <v>No</v>
      </c>
      <c r="AD43" s="353" t="str">
        <f t="shared" si="55"/>
        <v>No</v>
      </c>
      <c r="AF43" s="216">
        <v>1</v>
      </c>
      <c r="AG43" s="217">
        <f t="shared" si="34"/>
        <v>0</v>
      </c>
      <c r="AI43" s="492">
        <v>10.9</v>
      </c>
      <c r="AJ43" s="445">
        <f t="shared" si="35"/>
        <v>0</v>
      </c>
      <c r="AK43" s="304">
        <f t="shared" si="56"/>
        <v>0</v>
      </c>
      <c r="AL43" s="381">
        <f t="shared" si="57"/>
        <v>0</v>
      </c>
      <c r="AM43" s="532">
        <f t="shared" si="58"/>
        <v>0</v>
      </c>
      <c r="AN43" s="533">
        <f t="shared" si="59"/>
        <v>0</v>
      </c>
      <c r="AO43" s="534">
        <f t="shared" si="60"/>
        <v>0</v>
      </c>
      <c r="AP43" s="535">
        <f t="shared" si="61"/>
        <v>0</v>
      </c>
      <c r="AQ43" s="535">
        <f t="shared" si="62"/>
        <v>0</v>
      </c>
      <c r="AR43" s="536">
        <f t="shared" si="63"/>
        <v>0</v>
      </c>
      <c r="AS43" s="537">
        <f t="shared" si="64"/>
        <v>0</v>
      </c>
      <c r="AT43" s="538">
        <f t="shared" si="65"/>
        <v>0</v>
      </c>
      <c r="AU43" s="539">
        <f t="shared" si="66"/>
        <v>0</v>
      </c>
      <c r="AV43" s="540">
        <f t="shared" si="67"/>
        <v>0</v>
      </c>
      <c r="AW43" s="541">
        <f t="shared" si="68"/>
        <v>0</v>
      </c>
      <c r="AX43" s="542">
        <f t="shared" si="69"/>
        <v>0</v>
      </c>
      <c r="AY43" s="312">
        <v>1</v>
      </c>
      <c r="AZ43" s="311">
        <v>6</v>
      </c>
      <c r="BA43" s="312"/>
      <c r="BB43" s="311"/>
      <c r="BD43" s="30">
        <f t="shared" ref="BD43:BD74" si="70">IF(I43="XS",IF(SUM(N43:AA43)&gt;0,SUM(N43:AA43),0),0)*J43</f>
        <v>0</v>
      </c>
      <c r="BE43" s="30">
        <f t="shared" ref="BE43:BE74" si="71">IF(I43="S",IF(SUM(N43:AA43)&gt;0,SUM(N43:AA43),0),0)*J43</f>
        <v>0</v>
      </c>
      <c r="BF43" s="30">
        <f t="shared" ref="BF43:BF74" si="72">IF(I43="M",IF(SUM(N43:AA43)&gt;0,SUM(N43:AA43),0),0)*J43</f>
        <v>0</v>
      </c>
      <c r="BG43" s="30">
        <f t="shared" ref="BG43:BG74" si="73">IF(I43="L",IF(SUM(N43:AA43)&gt;0,SUM(N43:AA43),0),0)*J43</f>
        <v>0</v>
      </c>
      <c r="BH43" s="30">
        <f t="shared" ref="BH43:BH74" si="74">IF(I43="XL",IF(SUM(N43:AA43)&gt;0,SUM(N43:AA43),0),0)*J43</f>
        <v>0</v>
      </c>
      <c r="BI43" s="30">
        <f t="shared" ref="BI43:BI74" si="75">IF(I43="2XL",IF(SUM(N43:AA43)&gt;0,SUM(N43:AA43),0),0)*J43</f>
        <v>0</v>
      </c>
      <c r="BJ43" s="30">
        <f t="shared" ref="BJ43:BJ74" si="76">IF(I43="3XL",IF(SUM(N43:AA43)&gt;0,SUM(N43:AA43),0),0)*J43</f>
        <v>0</v>
      </c>
      <c r="BK43" s="30">
        <f t="shared" ref="BK43:BK74" si="77">IF(I43="various",IF(SUM(N43:AA43)&gt;0,SUM(N43:AA43),0),0)*J43</f>
        <v>0</v>
      </c>
      <c r="BM43" s="203">
        <f t="shared" ref="BM43:BM74" si="78">IF(F43="",IF(SUM(N43:AA43)&gt;0,SUM(N43:AA43),0),0)*J43</f>
        <v>0</v>
      </c>
      <c r="BN43" s="203">
        <f t="shared" ref="BN43:BN74" si="79">IF(F43="Dual tex.",IF(SUM(N43:AA43)&gt;0,SUM(N43:AA43),0),0)*J43</f>
        <v>0</v>
      </c>
      <c r="BP43" s="30">
        <f t="shared" ref="BP43:BP74" si="80">IF(G43="sloper",IF(SUM(N43:AA43)&gt;0,SUM(N43:AA43),0),0)*J43</f>
        <v>0</v>
      </c>
      <c r="BQ43" s="30">
        <f t="shared" ref="BQ43:BQ74" si="81">IF(G43="footholds",IF(SUM(N43:AA43)&gt;0,SUM(N43:AA43),0),0)*J43</f>
        <v>0</v>
      </c>
      <c r="BR43" s="30">
        <f t="shared" ref="BR43:BR74" si="82">IF(G43="micros",IF(SUM(N43:AA43)&gt;0,SUM(N43:AA43),0),0)*J43</f>
        <v>0</v>
      </c>
      <c r="BS43" s="30">
        <f t="shared" ref="BS43:BS74" si="83">IF(G43="jug",IF(SUM(N43:AA43)&gt;0,SUM(N43:AA43),0),0)*J43</f>
        <v>0</v>
      </c>
      <c r="BT43" s="30">
        <f t="shared" ref="BT43:BT74" si="84">IF(G43="ledge",IF(SUM(N43:AA43)&gt;0,SUM(N43:AA43),0),0)*J43</f>
        <v>0</v>
      </c>
      <c r="BU43" s="30">
        <f t="shared" ref="BU43:BU74" si="85">IF(G43="edge",IF(SUM(N43:AA43)&gt;0,SUM(N43:AA43),0),0)*J43</f>
        <v>0</v>
      </c>
      <c r="BV43" s="30">
        <f t="shared" ref="BV43:BV74" si="86">IF(G43="crimp",IF(SUM(N43:AA43)&gt;0,SUM(N43:AA43),0),0)*J43</f>
        <v>0</v>
      </c>
      <c r="BW43" s="30">
        <f t="shared" ref="BW43:BW74" si="87">IF(G43="incut",IF(SUM(N43:AA43)&gt;0,SUM(N43:AA43),0),0)*J43</f>
        <v>0</v>
      </c>
      <c r="BX43" s="30">
        <f t="shared" ref="BX43:BX74" si="88">IF(G43="dish",IF(SUM(N43:AA43)&gt;0,SUM(N43:AA43),0),0)*J43</f>
        <v>0</v>
      </c>
      <c r="BY43" s="30">
        <f t="shared" ref="BY43:BY74" si="89">IF(G43="pinch",IF(SUM(N43:AA43)&gt;0,SUM(N43:AA43),0),0)*J43</f>
        <v>0</v>
      </c>
      <c r="BZ43" s="30">
        <f t="shared" ref="BZ43:BZ74" si="90">IF(G43="pocket",IF(SUM(N43:AA43)&gt;0,SUM(N43:AA43),0),0)*J43</f>
        <v>0</v>
      </c>
      <c r="CA43" s="30">
        <f t="shared" ref="CA43:CA74" si="91">IF(G43="insert",IF(SUM(N43:AA43)&gt;0,SUM(N43:AA43),0),0)*J43</f>
        <v>0</v>
      </c>
      <c r="CB43" s="30">
        <f t="shared" ref="CB43:CB74" si="92">IF(G43="feature",IF(SUM(N43:AA43)&gt;0,SUM(N43:AA43),0),0)*J43</f>
        <v>0</v>
      </c>
      <c r="CC43" s="30">
        <f t="shared" ref="CC43:CC74" si="93">IF(G43="scoop",IF(SUM(N43:AA43)&gt;0,SUM(N43:AA43),0),0)*J43</f>
        <v>0</v>
      </c>
      <c r="CD43" s="30">
        <f t="shared" ref="CD43:CD74" si="94">IF(G43="arete",IF(SUM(N43:AA43)&gt;0,SUM(N43:AA43),0),0)*J43</f>
        <v>0</v>
      </c>
      <c r="CE43" s="30">
        <f t="shared" ref="CE43:CE74" si="95">IF(G43="flat rectangle",IF(SUM(N43:AA43)&gt;0,SUM(N43:AA43),0),0)*J43</f>
        <v>0</v>
      </c>
      <c r="CF43" s="30">
        <f t="shared" ref="CF43:CF74" si="96">IF(G43="pentagon",IF(SUM(N43:AA43)&gt;0,SUM(N43:AA43),0),0)*J43</f>
        <v>0</v>
      </c>
      <c r="CG43" s="30">
        <f t="shared" ref="CG43:CG74" si="97">IF(G43="pyramid",IF(SUM(N43:AA43)&gt;0,SUM(N43:AA43),0),0)*J43</f>
        <v>0</v>
      </c>
      <c r="CH43" s="30">
        <f t="shared" ref="CH43:CH74" si="98">IF(L43="positive",IF(SUM(S43:AF43)&gt;0,SUM(S43:AF43),0),0)*O43</f>
        <v>0</v>
      </c>
      <c r="CJ43" s="30">
        <f t="shared" ref="CJ43:CJ74" si="99">IF(G43="various",IF(SUM(N43:AA43)&gt;0,SUM(N43:AA43),0),0)*J43</f>
        <v>0</v>
      </c>
    </row>
    <row r="44" spans="2:89" s="30" customFormat="1" ht="90" customHeight="1">
      <c r="B44" s="436"/>
      <c r="D44" s="334" t="s">
        <v>85</v>
      </c>
      <c r="E44" s="338" t="s">
        <v>129</v>
      </c>
      <c r="F44" s="338"/>
      <c r="G44" s="313" t="s">
        <v>1031</v>
      </c>
      <c r="H44" s="336" t="s">
        <v>94</v>
      </c>
      <c r="I44" s="336" t="s">
        <v>80</v>
      </c>
      <c r="J44" s="335">
        <v>1</v>
      </c>
      <c r="K44" s="335">
        <v>0</v>
      </c>
      <c r="L44" s="335" t="s">
        <v>1474</v>
      </c>
      <c r="M44" s="837">
        <v>166.22655000000003</v>
      </c>
      <c r="N44" s="415"/>
      <c r="O44" s="249"/>
      <c r="P44" s="249"/>
      <c r="Q44" s="249"/>
      <c r="R44" s="249"/>
      <c r="S44" s="249"/>
      <c r="T44" s="220"/>
      <c r="U44" s="704"/>
      <c r="V44" s="704"/>
      <c r="W44" s="704"/>
      <c r="X44" s="704"/>
      <c r="Y44" s="704"/>
      <c r="Z44" s="704"/>
      <c r="AA44" s="704"/>
      <c r="AB44" s="839">
        <f t="shared" si="53"/>
        <v>0</v>
      </c>
      <c r="AC44" s="359" t="str">
        <f t="shared" si="54"/>
        <v>No</v>
      </c>
      <c r="AD44" s="350" t="str">
        <f t="shared" si="55"/>
        <v>No</v>
      </c>
      <c r="AF44" s="216">
        <v>1</v>
      </c>
      <c r="AG44" s="217">
        <f t="shared" si="34"/>
        <v>0</v>
      </c>
      <c r="AI44" s="493">
        <v>4.5</v>
      </c>
      <c r="AJ44" s="445">
        <f t="shared" si="35"/>
        <v>0</v>
      </c>
      <c r="AK44" s="304">
        <f t="shared" si="56"/>
        <v>0</v>
      </c>
      <c r="AL44" s="381">
        <f t="shared" si="57"/>
        <v>0</v>
      </c>
      <c r="AM44" s="532">
        <f t="shared" si="58"/>
        <v>0</v>
      </c>
      <c r="AN44" s="533">
        <f t="shared" si="59"/>
        <v>0</v>
      </c>
      <c r="AO44" s="534">
        <f t="shared" si="60"/>
        <v>0</v>
      </c>
      <c r="AP44" s="535">
        <f t="shared" si="61"/>
        <v>0</v>
      </c>
      <c r="AQ44" s="535">
        <f t="shared" si="62"/>
        <v>0</v>
      </c>
      <c r="AR44" s="536">
        <f t="shared" si="63"/>
        <v>0</v>
      </c>
      <c r="AS44" s="537">
        <f t="shared" si="64"/>
        <v>0</v>
      </c>
      <c r="AT44" s="538">
        <f t="shared" si="65"/>
        <v>0</v>
      </c>
      <c r="AU44" s="539">
        <f t="shared" si="66"/>
        <v>0</v>
      </c>
      <c r="AV44" s="540">
        <f t="shared" si="67"/>
        <v>0</v>
      </c>
      <c r="AW44" s="541">
        <f t="shared" si="68"/>
        <v>0</v>
      </c>
      <c r="AX44" s="542">
        <f t="shared" si="69"/>
        <v>0</v>
      </c>
      <c r="AY44" s="312">
        <v>1</v>
      </c>
      <c r="AZ44" s="311">
        <v>6</v>
      </c>
      <c r="BA44" s="312"/>
      <c r="BB44" s="311"/>
      <c r="BD44" s="30">
        <f t="shared" si="70"/>
        <v>0</v>
      </c>
      <c r="BE44" s="30">
        <f t="shared" si="71"/>
        <v>0</v>
      </c>
      <c r="BF44" s="30">
        <f t="shared" si="72"/>
        <v>0</v>
      </c>
      <c r="BG44" s="30">
        <f t="shared" si="73"/>
        <v>0</v>
      </c>
      <c r="BH44" s="30">
        <f t="shared" si="74"/>
        <v>0</v>
      </c>
      <c r="BI44" s="30">
        <f t="shared" si="75"/>
        <v>0</v>
      </c>
      <c r="BJ44" s="30">
        <f t="shared" si="76"/>
        <v>0</v>
      </c>
      <c r="BK44" s="30">
        <f t="shared" si="77"/>
        <v>0</v>
      </c>
      <c r="BL44" s="203"/>
      <c r="BM44" s="203">
        <f t="shared" si="78"/>
        <v>0</v>
      </c>
      <c r="BN44" s="203">
        <f t="shared" si="79"/>
        <v>0</v>
      </c>
      <c r="BO44" s="203"/>
      <c r="BP44" s="30">
        <f t="shared" si="80"/>
        <v>0</v>
      </c>
      <c r="BQ44" s="30">
        <f t="shared" si="81"/>
        <v>0</v>
      </c>
      <c r="BR44" s="30">
        <f t="shared" si="82"/>
        <v>0</v>
      </c>
      <c r="BS44" s="30">
        <f t="shared" si="83"/>
        <v>0</v>
      </c>
      <c r="BT44" s="30">
        <f t="shared" si="84"/>
        <v>0</v>
      </c>
      <c r="BU44" s="30">
        <f t="shared" si="85"/>
        <v>0</v>
      </c>
      <c r="BV44" s="30">
        <f t="shared" si="86"/>
        <v>0</v>
      </c>
      <c r="BW44" s="30">
        <f t="shared" si="87"/>
        <v>0</v>
      </c>
      <c r="BX44" s="30">
        <f t="shared" si="88"/>
        <v>0</v>
      </c>
      <c r="BY44" s="30">
        <f t="shared" si="89"/>
        <v>0</v>
      </c>
      <c r="BZ44" s="30">
        <f t="shared" si="90"/>
        <v>0</v>
      </c>
      <c r="CA44" s="30">
        <f t="shared" si="91"/>
        <v>0</v>
      </c>
      <c r="CB44" s="30">
        <f t="shared" si="92"/>
        <v>0</v>
      </c>
      <c r="CC44" s="30">
        <f t="shared" si="93"/>
        <v>0</v>
      </c>
      <c r="CD44" s="30">
        <f t="shared" si="94"/>
        <v>0</v>
      </c>
      <c r="CE44" s="30">
        <f t="shared" si="95"/>
        <v>0</v>
      </c>
      <c r="CF44" s="30">
        <f t="shared" si="96"/>
        <v>0</v>
      </c>
      <c r="CG44" s="30">
        <f t="shared" si="97"/>
        <v>0</v>
      </c>
      <c r="CH44" s="30">
        <f t="shared" si="98"/>
        <v>0</v>
      </c>
      <c r="CJ44" s="30">
        <f t="shared" si="99"/>
        <v>0</v>
      </c>
      <c r="CK44" s="203"/>
    </row>
    <row r="45" spans="2:89" s="30" customFormat="1" ht="90" customHeight="1">
      <c r="B45" s="436"/>
      <c r="D45" s="314" t="s">
        <v>86</v>
      </c>
      <c r="E45" s="315" t="s">
        <v>130</v>
      </c>
      <c r="F45" s="315"/>
      <c r="G45" s="316" t="s">
        <v>1031</v>
      </c>
      <c r="H45" s="337" t="s">
        <v>95</v>
      </c>
      <c r="I45" s="337" t="s">
        <v>80</v>
      </c>
      <c r="J45" s="315">
        <v>1</v>
      </c>
      <c r="K45" s="315">
        <v>0</v>
      </c>
      <c r="L45" s="315" t="s">
        <v>1474</v>
      </c>
      <c r="M45" s="838">
        <v>200.61825000000002</v>
      </c>
      <c r="N45" s="420"/>
      <c r="O45" s="247"/>
      <c r="P45" s="247"/>
      <c r="Q45" s="247"/>
      <c r="R45" s="247"/>
      <c r="S45" s="247"/>
      <c r="T45" s="215"/>
      <c r="U45" s="705"/>
      <c r="V45" s="705"/>
      <c r="W45" s="705"/>
      <c r="X45" s="705"/>
      <c r="Y45" s="705"/>
      <c r="Z45" s="705"/>
      <c r="AA45" s="705"/>
      <c r="AB45" s="351">
        <f t="shared" si="53"/>
        <v>0</v>
      </c>
      <c r="AC45" s="352" t="str">
        <f t="shared" si="54"/>
        <v>No</v>
      </c>
      <c r="AD45" s="353" t="str">
        <f t="shared" si="55"/>
        <v>No</v>
      </c>
      <c r="AF45" s="216">
        <v>1</v>
      </c>
      <c r="AG45" s="217">
        <f t="shared" si="34"/>
        <v>0</v>
      </c>
      <c r="AI45" s="492">
        <v>8.9499999999999993</v>
      </c>
      <c r="AJ45" s="445">
        <f t="shared" si="35"/>
        <v>0</v>
      </c>
      <c r="AK45" s="304">
        <f t="shared" si="56"/>
        <v>0</v>
      </c>
      <c r="AL45" s="381">
        <f t="shared" si="57"/>
        <v>0</v>
      </c>
      <c r="AM45" s="532">
        <f t="shared" si="58"/>
        <v>0</v>
      </c>
      <c r="AN45" s="533">
        <f t="shared" si="59"/>
        <v>0</v>
      </c>
      <c r="AO45" s="534">
        <f t="shared" si="60"/>
        <v>0</v>
      </c>
      <c r="AP45" s="535">
        <f t="shared" si="61"/>
        <v>0</v>
      </c>
      <c r="AQ45" s="535">
        <f t="shared" si="62"/>
        <v>0</v>
      </c>
      <c r="AR45" s="536">
        <f t="shared" si="63"/>
        <v>0</v>
      </c>
      <c r="AS45" s="537">
        <f t="shared" si="64"/>
        <v>0</v>
      </c>
      <c r="AT45" s="538">
        <f t="shared" si="65"/>
        <v>0</v>
      </c>
      <c r="AU45" s="539">
        <f t="shared" si="66"/>
        <v>0</v>
      </c>
      <c r="AV45" s="540">
        <f t="shared" si="67"/>
        <v>0</v>
      </c>
      <c r="AW45" s="541">
        <f t="shared" si="68"/>
        <v>0</v>
      </c>
      <c r="AX45" s="542">
        <f t="shared" si="69"/>
        <v>0</v>
      </c>
      <c r="AY45" s="312">
        <v>1</v>
      </c>
      <c r="AZ45" s="311">
        <v>6</v>
      </c>
      <c r="BA45" s="312"/>
      <c r="BB45" s="311"/>
      <c r="BD45" s="30">
        <f t="shared" si="70"/>
        <v>0</v>
      </c>
      <c r="BE45" s="30">
        <f t="shared" si="71"/>
        <v>0</v>
      </c>
      <c r="BF45" s="30">
        <f t="shared" si="72"/>
        <v>0</v>
      </c>
      <c r="BG45" s="30">
        <f t="shared" si="73"/>
        <v>0</v>
      </c>
      <c r="BH45" s="30">
        <f t="shared" si="74"/>
        <v>0</v>
      </c>
      <c r="BI45" s="30">
        <f t="shared" si="75"/>
        <v>0</v>
      </c>
      <c r="BJ45" s="30">
        <f t="shared" si="76"/>
        <v>0</v>
      </c>
      <c r="BK45" s="30">
        <f t="shared" si="77"/>
        <v>0</v>
      </c>
      <c r="BL45" s="203"/>
      <c r="BM45" s="203">
        <f t="shared" si="78"/>
        <v>0</v>
      </c>
      <c r="BN45" s="203">
        <f t="shared" si="79"/>
        <v>0</v>
      </c>
      <c r="BO45" s="203"/>
      <c r="BP45" s="30">
        <f t="shared" si="80"/>
        <v>0</v>
      </c>
      <c r="BQ45" s="30">
        <f t="shared" si="81"/>
        <v>0</v>
      </c>
      <c r="BR45" s="30">
        <f t="shared" si="82"/>
        <v>0</v>
      </c>
      <c r="BS45" s="30">
        <f t="shared" si="83"/>
        <v>0</v>
      </c>
      <c r="BT45" s="30">
        <f t="shared" si="84"/>
        <v>0</v>
      </c>
      <c r="BU45" s="30">
        <f t="shared" si="85"/>
        <v>0</v>
      </c>
      <c r="BV45" s="30">
        <f t="shared" si="86"/>
        <v>0</v>
      </c>
      <c r="BW45" s="30">
        <f t="shared" si="87"/>
        <v>0</v>
      </c>
      <c r="BX45" s="30">
        <f t="shared" si="88"/>
        <v>0</v>
      </c>
      <c r="BY45" s="30">
        <f t="shared" si="89"/>
        <v>0</v>
      </c>
      <c r="BZ45" s="30">
        <f t="shared" si="90"/>
        <v>0</v>
      </c>
      <c r="CA45" s="30">
        <f t="shared" si="91"/>
        <v>0</v>
      </c>
      <c r="CB45" s="30">
        <f t="shared" si="92"/>
        <v>0</v>
      </c>
      <c r="CC45" s="30">
        <f t="shared" si="93"/>
        <v>0</v>
      </c>
      <c r="CD45" s="30">
        <f t="shared" si="94"/>
        <v>0</v>
      </c>
      <c r="CE45" s="30">
        <f t="shared" si="95"/>
        <v>0</v>
      </c>
      <c r="CF45" s="30">
        <f t="shared" si="96"/>
        <v>0</v>
      </c>
      <c r="CG45" s="30">
        <f t="shared" si="97"/>
        <v>0</v>
      </c>
      <c r="CH45" s="30">
        <f t="shared" si="98"/>
        <v>0</v>
      </c>
      <c r="CJ45" s="30">
        <f t="shared" si="99"/>
        <v>0</v>
      </c>
      <c r="CK45" s="203"/>
    </row>
    <row r="46" spans="2:89" s="203" customFormat="1" ht="90" customHeight="1">
      <c r="B46" s="436"/>
      <c r="C46" s="30"/>
      <c r="D46" s="334" t="s">
        <v>87</v>
      </c>
      <c r="E46" s="335" t="s">
        <v>131</v>
      </c>
      <c r="F46" s="335"/>
      <c r="G46" s="313" t="s">
        <v>1031</v>
      </c>
      <c r="H46" s="336" t="s">
        <v>96</v>
      </c>
      <c r="I46" s="336" t="s">
        <v>165</v>
      </c>
      <c r="J46" s="335">
        <v>1</v>
      </c>
      <c r="K46" s="335">
        <v>0</v>
      </c>
      <c r="L46" s="335" t="s">
        <v>1474</v>
      </c>
      <c r="M46" s="837">
        <v>303.79335000000003</v>
      </c>
      <c r="N46" s="415"/>
      <c r="O46" s="249"/>
      <c r="P46" s="249"/>
      <c r="Q46" s="249"/>
      <c r="R46" s="249"/>
      <c r="S46" s="249"/>
      <c r="T46" s="220"/>
      <c r="U46" s="704"/>
      <c r="V46" s="704"/>
      <c r="W46" s="704"/>
      <c r="X46" s="704"/>
      <c r="Y46" s="704"/>
      <c r="Z46" s="704"/>
      <c r="AA46" s="704"/>
      <c r="AB46" s="839">
        <f t="shared" si="53"/>
        <v>0</v>
      </c>
      <c r="AC46" s="359" t="str">
        <f t="shared" si="54"/>
        <v>No</v>
      </c>
      <c r="AD46" s="350" t="str">
        <f t="shared" si="55"/>
        <v>No</v>
      </c>
      <c r="AF46" s="216">
        <v>1</v>
      </c>
      <c r="AG46" s="217">
        <f t="shared" si="34"/>
        <v>0</v>
      </c>
      <c r="AI46" s="493">
        <v>13.75</v>
      </c>
      <c r="AJ46" s="445">
        <f t="shared" si="35"/>
        <v>0</v>
      </c>
      <c r="AK46" s="304">
        <f t="shared" si="56"/>
        <v>0</v>
      </c>
      <c r="AL46" s="381">
        <f t="shared" si="57"/>
        <v>0</v>
      </c>
      <c r="AM46" s="532">
        <f t="shared" si="58"/>
        <v>0</v>
      </c>
      <c r="AN46" s="533">
        <f t="shared" si="59"/>
        <v>0</v>
      </c>
      <c r="AO46" s="534">
        <f t="shared" si="60"/>
        <v>0</v>
      </c>
      <c r="AP46" s="535">
        <f t="shared" si="61"/>
        <v>0</v>
      </c>
      <c r="AQ46" s="535">
        <f t="shared" si="62"/>
        <v>0</v>
      </c>
      <c r="AR46" s="536">
        <f t="shared" si="63"/>
        <v>0</v>
      </c>
      <c r="AS46" s="537">
        <f t="shared" si="64"/>
        <v>0</v>
      </c>
      <c r="AT46" s="538">
        <f t="shared" si="65"/>
        <v>0</v>
      </c>
      <c r="AU46" s="539">
        <f t="shared" si="66"/>
        <v>0</v>
      </c>
      <c r="AV46" s="540">
        <f t="shared" si="67"/>
        <v>0</v>
      </c>
      <c r="AW46" s="541">
        <f t="shared" si="68"/>
        <v>0</v>
      </c>
      <c r="AX46" s="542">
        <f t="shared" si="69"/>
        <v>0</v>
      </c>
      <c r="AY46" s="312">
        <v>1</v>
      </c>
      <c r="AZ46" s="311">
        <v>6</v>
      </c>
      <c r="BA46" s="312"/>
      <c r="BB46" s="311"/>
      <c r="BD46" s="30">
        <f t="shared" si="70"/>
        <v>0</v>
      </c>
      <c r="BE46" s="30">
        <f t="shared" si="71"/>
        <v>0</v>
      </c>
      <c r="BF46" s="30">
        <f t="shared" si="72"/>
        <v>0</v>
      </c>
      <c r="BG46" s="30">
        <f t="shared" si="73"/>
        <v>0</v>
      </c>
      <c r="BH46" s="30">
        <f t="shared" si="74"/>
        <v>0</v>
      </c>
      <c r="BI46" s="30">
        <f t="shared" si="75"/>
        <v>0</v>
      </c>
      <c r="BJ46" s="30">
        <f t="shared" si="76"/>
        <v>0</v>
      </c>
      <c r="BK46" s="30">
        <f t="shared" si="77"/>
        <v>0</v>
      </c>
      <c r="BM46" s="203">
        <f t="shared" si="78"/>
        <v>0</v>
      </c>
      <c r="BN46" s="203">
        <f t="shared" si="79"/>
        <v>0</v>
      </c>
      <c r="BP46" s="30">
        <f t="shared" si="80"/>
        <v>0</v>
      </c>
      <c r="BQ46" s="30">
        <f t="shared" si="81"/>
        <v>0</v>
      </c>
      <c r="BR46" s="30">
        <f t="shared" si="82"/>
        <v>0</v>
      </c>
      <c r="BS46" s="30">
        <f t="shared" si="83"/>
        <v>0</v>
      </c>
      <c r="BT46" s="30">
        <f t="shared" si="84"/>
        <v>0</v>
      </c>
      <c r="BU46" s="30">
        <f t="shared" si="85"/>
        <v>0</v>
      </c>
      <c r="BV46" s="30">
        <f t="shared" si="86"/>
        <v>0</v>
      </c>
      <c r="BW46" s="30">
        <f t="shared" si="87"/>
        <v>0</v>
      </c>
      <c r="BX46" s="30">
        <f t="shared" si="88"/>
        <v>0</v>
      </c>
      <c r="BY46" s="30">
        <f t="shared" si="89"/>
        <v>0</v>
      </c>
      <c r="BZ46" s="30">
        <f t="shared" si="90"/>
        <v>0</v>
      </c>
      <c r="CA46" s="30">
        <f t="shared" si="91"/>
        <v>0</v>
      </c>
      <c r="CB46" s="30">
        <f t="shared" si="92"/>
        <v>0</v>
      </c>
      <c r="CC46" s="30">
        <f t="shared" si="93"/>
        <v>0</v>
      </c>
      <c r="CD46" s="30">
        <f t="shared" si="94"/>
        <v>0</v>
      </c>
      <c r="CE46" s="30">
        <f t="shared" si="95"/>
        <v>0</v>
      </c>
      <c r="CF46" s="30">
        <f t="shared" si="96"/>
        <v>0</v>
      </c>
      <c r="CG46" s="30">
        <f t="shared" si="97"/>
        <v>0</v>
      </c>
      <c r="CH46" s="30">
        <f t="shared" si="98"/>
        <v>0</v>
      </c>
      <c r="CI46" s="30"/>
      <c r="CJ46" s="30">
        <f t="shared" si="99"/>
        <v>0</v>
      </c>
    </row>
    <row r="47" spans="2:89" s="30" customFormat="1" ht="90" customHeight="1">
      <c r="B47" s="436"/>
      <c r="D47" s="314" t="s">
        <v>88</v>
      </c>
      <c r="E47" s="315" t="s">
        <v>132</v>
      </c>
      <c r="F47" s="315"/>
      <c r="G47" s="339" t="s">
        <v>1031</v>
      </c>
      <c r="H47" s="337" t="s">
        <v>97</v>
      </c>
      <c r="I47" s="337" t="s">
        <v>80</v>
      </c>
      <c r="J47" s="315">
        <v>1</v>
      </c>
      <c r="K47" s="315">
        <v>0</v>
      </c>
      <c r="L47" s="315" t="s">
        <v>1474</v>
      </c>
      <c r="M47" s="838">
        <v>171.95850000000002</v>
      </c>
      <c r="N47" s="420"/>
      <c r="O47" s="247"/>
      <c r="P47" s="247"/>
      <c r="Q47" s="247"/>
      <c r="R47" s="247"/>
      <c r="S47" s="247"/>
      <c r="T47" s="215"/>
      <c r="U47" s="705"/>
      <c r="V47" s="705"/>
      <c r="W47" s="705"/>
      <c r="X47" s="705"/>
      <c r="Y47" s="705"/>
      <c r="Z47" s="705"/>
      <c r="AA47" s="705"/>
      <c r="AB47" s="351">
        <f t="shared" si="53"/>
        <v>0</v>
      </c>
      <c r="AC47" s="352" t="str">
        <f t="shared" si="54"/>
        <v>No</v>
      </c>
      <c r="AD47" s="353" t="str">
        <f t="shared" si="55"/>
        <v>No</v>
      </c>
      <c r="AF47" s="216">
        <v>1</v>
      </c>
      <c r="AG47" s="217">
        <f t="shared" si="34"/>
        <v>0</v>
      </c>
      <c r="AI47" s="492">
        <v>4.95</v>
      </c>
      <c r="AJ47" s="445">
        <f t="shared" si="35"/>
        <v>0</v>
      </c>
      <c r="AK47" s="304">
        <f t="shared" si="56"/>
        <v>0</v>
      </c>
      <c r="AL47" s="381">
        <f t="shared" si="57"/>
        <v>0</v>
      </c>
      <c r="AM47" s="532">
        <f t="shared" si="58"/>
        <v>0</v>
      </c>
      <c r="AN47" s="533">
        <f t="shared" si="59"/>
        <v>0</v>
      </c>
      <c r="AO47" s="534">
        <f t="shared" si="60"/>
        <v>0</v>
      </c>
      <c r="AP47" s="535">
        <f t="shared" si="61"/>
        <v>0</v>
      </c>
      <c r="AQ47" s="535">
        <f t="shared" si="62"/>
        <v>0</v>
      </c>
      <c r="AR47" s="536">
        <f t="shared" si="63"/>
        <v>0</v>
      </c>
      <c r="AS47" s="537">
        <f t="shared" si="64"/>
        <v>0</v>
      </c>
      <c r="AT47" s="538">
        <f t="shared" si="65"/>
        <v>0</v>
      </c>
      <c r="AU47" s="539">
        <f t="shared" si="66"/>
        <v>0</v>
      </c>
      <c r="AV47" s="540">
        <f t="shared" si="67"/>
        <v>0</v>
      </c>
      <c r="AW47" s="541">
        <f t="shared" si="68"/>
        <v>0</v>
      </c>
      <c r="AX47" s="542">
        <f t="shared" si="69"/>
        <v>0</v>
      </c>
      <c r="AY47" s="341">
        <v>1</v>
      </c>
      <c r="AZ47" s="340">
        <v>6</v>
      </c>
      <c r="BA47" s="341"/>
      <c r="BB47" s="340"/>
      <c r="BD47" s="30">
        <f t="shared" si="70"/>
        <v>0</v>
      </c>
      <c r="BE47" s="30">
        <f t="shared" si="71"/>
        <v>0</v>
      </c>
      <c r="BF47" s="30">
        <f t="shared" si="72"/>
        <v>0</v>
      </c>
      <c r="BG47" s="30">
        <f t="shared" si="73"/>
        <v>0</v>
      </c>
      <c r="BH47" s="30">
        <f t="shared" si="74"/>
        <v>0</v>
      </c>
      <c r="BI47" s="30">
        <f t="shared" si="75"/>
        <v>0</v>
      </c>
      <c r="BJ47" s="30">
        <f t="shared" si="76"/>
        <v>0</v>
      </c>
      <c r="BK47" s="30">
        <f t="shared" si="77"/>
        <v>0</v>
      </c>
      <c r="BL47" s="203"/>
      <c r="BM47" s="203">
        <f t="shared" si="78"/>
        <v>0</v>
      </c>
      <c r="BN47" s="203">
        <f t="shared" si="79"/>
        <v>0</v>
      </c>
      <c r="BO47" s="203"/>
      <c r="BP47" s="30">
        <f t="shared" si="80"/>
        <v>0</v>
      </c>
      <c r="BQ47" s="30">
        <f t="shared" si="81"/>
        <v>0</v>
      </c>
      <c r="BR47" s="30">
        <f t="shared" si="82"/>
        <v>0</v>
      </c>
      <c r="BS47" s="30">
        <f t="shared" si="83"/>
        <v>0</v>
      </c>
      <c r="BT47" s="30">
        <f t="shared" si="84"/>
        <v>0</v>
      </c>
      <c r="BU47" s="30">
        <f t="shared" si="85"/>
        <v>0</v>
      </c>
      <c r="BV47" s="30">
        <f t="shared" si="86"/>
        <v>0</v>
      </c>
      <c r="BW47" s="30">
        <f t="shared" si="87"/>
        <v>0</v>
      </c>
      <c r="BX47" s="30">
        <f t="shared" si="88"/>
        <v>0</v>
      </c>
      <c r="BY47" s="30">
        <f t="shared" si="89"/>
        <v>0</v>
      </c>
      <c r="BZ47" s="30">
        <f t="shared" si="90"/>
        <v>0</v>
      </c>
      <c r="CA47" s="30">
        <f t="shared" si="91"/>
        <v>0</v>
      </c>
      <c r="CB47" s="30">
        <f t="shared" si="92"/>
        <v>0</v>
      </c>
      <c r="CC47" s="30">
        <f t="shared" si="93"/>
        <v>0</v>
      </c>
      <c r="CD47" s="30">
        <f t="shared" si="94"/>
        <v>0</v>
      </c>
      <c r="CE47" s="30">
        <f t="shared" si="95"/>
        <v>0</v>
      </c>
      <c r="CF47" s="30">
        <f t="shared" si="96"/>
        <v>0</v>
      </c>
      <c r="CG47" s="30">
        <f t="shared" si="97"/>
        <v>0</v>
      </c>
      <c r="CH47" s="30">
        <f t="shared" si="98"/>
        <v>0</v>
      </c>
      <c r="CJ47" s="30">
        <f t="shared" si="99"/>
        <v>0</v>
      </c>
      <c r="CK47" s="203"/>
    </row>
    <row r="48" spans="2:89" s="30" customFormat="1" ht="90" customHeight="1">
      <c r="B48" s="436"/>
      <c r="D48" s="334" t="s">
        <v>89</v>
      </c>
      <c r="E48" s="338" t="s">
        <v>133</v>
      </c>
      <c r="F48" s="338"/>
      <c r="G48" s="313" t="s">
        <v>1031</v>
      </c>
      <c r="H48" s="336" t="s">
        <v>98</v>
      </c>
      <c r="I48" s="336" t="s">
        <v>80</v>
      </c>
      <c r="J48" s="335">
        <v>1</v>
      </c>
      <c r="K48" s="335">
        <v>0</v>
      </c>
      <c r="L48" s="335" t="s">
        <v>1474</v>
      </c>
      <c r="M48" s="837">
        <v>206.35020000000003</v>
      </c>
      <c r="N48" s="415"/>
      <c r="O48" s="249"/>
      <c r="P48" s="249"/>
      <c r="Q48" s="249"/>
      <c r="R48" s="249"/>
      <c r="S48" s="249"/>
      <c r="T48" s="220"/>
      <c r="U48" s="704"/>
      <c r="V48" s="704"/>
      <c r="W48" s="704"/>
      <c r="X48" s="704"/>
      <c r="Y48" s="704"/>
      <c r="Z48" s="704"/>
      <c r="AA48" s="704"/>
      <c r="AB48" s="839">
        <f t="shared" si="53"/>
        <v>0</v>
      </c>
      <c r="AC48" s="359" t="str">
        <f t="shared" si="54"/>
        <v>No</v>
      </c>
      <c r="AD48" s="350" t="str">
        <f t="shared" si="55"/>
        <v>No</v>
      </c>
      <c r="AF48" s="216">
        <v>1</v>
      </c>
      <c r="AG48" s="217">
        <f t="shared" si="34"/>
        <v>0</v>
      </c>
      <c r="AI48" s="493">
        <v>9.5</v>
      </c>
      <c r="AJ48" s="445">
        <f t="shared" si="35"/>
        <v>0</v>
      </c>
      <c r="AK48" s="304">
        <f t="shared" si="56"/>
        <v>0</v>
      </c>
      <c r="AL48" s="381">
        <f t="shared" si="57"/>
        <v>0</v>
      </c>
      <c r="AM48" s="532">
        <f t="shared" si="58"/>
        <v>0</v>
      </c>
      <c r="AN48" s="533">
        <f t="shared" si="59"/>
        <v>0</v>
      </c>
      <c r="AO48" s="534">
        <f t="shared" si="60"/>
        <v>0</v>
      </c>
      <c r="AP48" s="535">
        <f t="shared" si="61"/>
        <v>0</v>
      </c>
      <c r="AQ48" s="535">
        <f t="shared" si="62"/>
        <v>0</v>
      </c>
      <c r="AR48" s="536">
        <f t="shared" si="63"/>
        <v>0</v>
      </c>
      <c r="AS48" s="537">
        <f t="shared" si="64"/>
        <v>0</v>
      </c>
      <c r="AT48" s="538">
        <f t="shared" si="65"/>
        <v>0</v>
      </c>
      <c r="AU48" s="539">
        <f t="shared" si="66"/>
        <v>0</v>
      </c>
      <c r="AV48" s="540">
        <f t="shared" si="67"/>
        <v>0</v>
      </c>
      <c r="AW48" s="541">
        <f t="shared" si="68"/>
        <v>0</v>
      </c>
      <c r="AX48" s="542">
        <f t="shared" si="69"/>
        <v>0</v>
      </c>
      <c r="AY48" s="312">
        <v>1</v>
      </c>
      <c r="AZ48" s="311">
        <v>6</v>
      </c>
      <c r="BA48" s="312"/>
      <c r="BB48" s="311"/>
      <c r="BD48" s="30">
        <f t="shared" si="70"/>
        <v>0</v>
      </c>
      <c r="BE48" s="30">
        <f t="shared" si="71"/>
        <v>0</v>
      </c>
      <c r="BF48" s="30">
        <f t="shared" si="72"/>
        <v>0</v>
      </c>
      <c r="BG48" s="30">
        <f t="shared" si="73"/>
        <v>0</v>
      </c>
      <c r="BH48" s="30">
        <f t="shared" si="74"/>
        <v>0</v>
      </c>
      <c r="BI48" s="30">
        <f t="shared" si="75"/>
        <v>0</v>
      </c>
      <c r="BJ48" s="30">
        <f t="shared" si="76"/>
        <v>0</v>
      </c>
      <c r="BK48" s="30">
        <f t="shared" si="77"/>
        <v>0</v>
      </c>
      <c r="BM48" s="203">
        <f t="shared" si="78"/>
        <v>0</v>
      </c>
      <c r="BN48" s="203">
        <f t="shared" si="79"/>
        <v>0</v>
      </c>
      <c r="BP48" s="30">
        <f t="shared" si="80"/>
        <v>0</v>
      </c>
      <c r="BQ48" s="30">
        <f t="shared" si="81"/>
        <v>0</v>
      </c>
      <c r="BR48" s="30">
        <f t="shared" si="82"/>
        <v>0</v>
      </c>
      <c r="BS48" s="30">
        <f t="shared" si="83"/>
        <v>0</v>
      </c>
      <c r="BT48" s="30">
        <f t="shared" si="84"/>
        <v>0</v>
      </c>
      <c r="BU48" s="30">
        <f t="shared" si="85"/>
        <v>0</v>
      </c>
      <c r="BV48" s="30">
        <f t="shared" si="86"/>
        <v>0</v>
      </c>
      <c r="BW48" s="30">
        <f t="shared" si="87"/>
        <v>0</v>
      </c>
      <c r="BX48" s="30">
        <f t="shared" si="88"/>
        <v>0</v>
      </c>
      <c r="BY48" s="30">
        <f t="shared" si="89"/>
        <v>0</v>
      </c>
      <c r="BZ48" s="30">
        <f t="shared" si="90"/>
        <v>0</v>
      </c>
      <c r="CA48" s="30">
        <f t="shared" si="91"/>
        <v>0</v>
      </c>
      <c r="CB48" s="30">
        <f t="shared" si="92"/>
        <v>0</v>
      </c>
      <c r="CC48" s="30">
        <f t="shared" si="93"/>
        <v>0</v>
      </c>
      <c r="CD48" s="30">
        <f t="shared" si="94"/>
        <v>0</v>
      </c>
      <c r="CE48" s="30">
        <f t="shared" si="95"/>
        <v>0</v>
      </c>
      <c r="CF48" s="30">
        <f t="shared" si="96"/>
        <v>0</v>
      </c>
      <c r="CG48" s="30">
        <f t="shared" si="97"/>
        <v>0</v>
      </c>
      <c r="CH48" s="30">
        <f t="shared" si="98"/>
        <v>0</v>
      </c>
      <c r="CJ48" s="30">
        <f t="shared" si="99"/>
        <v>0</v>
      </c>
    </row>
    <row r="49" spans="2:89" s="30" customFormat="1" ht="90" customHeight="1">
      <c r="B49" s="436"/>
      <c r="D49" s="314" t="s">
        <v>90</v>
      </c>
      <c r="E49" s="315" t="s">
        <v>134</v>
      </c>
      <c r="F49" s="315"/>
      <c r="G49" s="316" t="s">
        <v>1031</v>
      </c>
      <c r="H49" s="337" t="s">
        <v>99</v>
      </c>
      <c r="I49" s="337" t="s">
        <v>165</v>
      </c>
      <c r="J49" s="315">
        <v>1</v>
      </c>
      <c r="K49" s="315">
        <v>0</v>
      </c>
      <c r="L49" s="315" t="s">
        <v>1474</v>
      </c>
      <c r="M49" s="838">
        <v>309.52530000000002</v>
      </c>
      <c r="N49" s="420"/>
      <c r="O49" s="247"/>
      <c r="P49" s="247"/>
      <c r="Q49" s="247"/>
      <c r="R49" s="247"/>
      <c r="S49" s="247"/>
      <c r="T49" s="215"/>
      <c r="U49" s="705"/>
      <c r="V49" s="705"/>
      <c r="W49" s="705"/>
      <c r="X49" s="705"/>
      <c r="Y49" s="705"/>
      <c r="Z49" s="705"/>
      <c r="AA49" s="705"/>
      <c r="AB49" s="351">
        <f t="shared" si="53"/>
        <v>0</v>
      </c>
      <c r="AC49" s="352" t="str">
        <f t="shared" si="54"/>
        <v>No</v>
      </c>
      <c r="AD49" s="353" t="str">
        <f t="shared" si="55"/>
        <v>No</v>
      </c>
      <c r="AF49" s="216">
        <v>1</v>
      </c>
      <c r="AG49" s="217">
        <f t="shared" si="34"/>
        <v>0</v>
      </c>
      <c r="AI49" s="492">
        <v>14.75</v>
      </c>
      <c r="AJ49" s="445">
        <f t="shared" si="35"/>
        <v>0</v>
      </c>
      <c r="AK49" s="304">
        <f t="shared" si="56"/>
        <v>0</v>
      </c>
      <c r="AL49" s="381">
        <f t="shared" si="57"/>
        <v>0</v>
      </c>
      <c r="AM49" s="532">
        <f t="shared" si="58"/>
        <v>0</v>
      </c>
      <c r="AN49" s="533">
        <f t="shared" si="59"/>
        <v>0</v>
      </c>
      <c r="AO49" s="534">
        <f t="shared" si="60"/>
        <v>0</v>
      </c>
      <c r="AP49" s="535">
        <f t="shared" si="61"/>
        <v>0</v>
      </c>
      <c r="AQ49" s="535">
        <f t="shared" si="62"/>
        <v>0</v>
      </c>
      <c r="AR49" s="536">
        <f t="shared" si="63"/>
        <v>0</v>
      </c>
      <c r="AS49" s="537">
        <f t="shared" si="64"/>
        <v>0</v>
      </c>
      <c r="AT49" s="538">
        <f t="shared" si="65"/>
        <v>0</v>
      </c>
      <c r="AU49" s="539">
        <f t="shared" si="66"/>
        <v>0</v>
      </c>
      <c r="AV49" s="540">
        <f t="shared" si="67"/>
        <v>0</v>
      </c>
      <c r="AW49" s="541">
        <f t="shared" si="68"/>
        <v>0</v>
      </c>
      <c r="AX49" s="542">
        <f t="shared" si="69"/>
        <v>0</v>
      </c>
      <c r="AY49" s="312">
        <v>1</v>
      </c>
      <c r="AZ49" s="311">
        <v>6</v>
      </c>
      <c r="BA49" s="312"/>
      <c r="BB49" s="311"/>
      <c r="BD49" s="30">
        <f t="shared" si="70"/>
        <v>0</v>
      </c>
      <c r="BE49" s="30">
        <f t="shared" si="71"/>
        <v>0</v>
      </c>
      <c r="BF49" s="30">
        <f t="shared" si="72"/>
        <v>0</v>
      </c>
      <c r="BG49" s="30">
        <f t="shared" si="73"/>
        <v>0</v>
      </c>
      <c r="BH49" s="30">
        <f t="shared" si="74"/>
        <v>0</v>
      </c>
      <c r="BI49" s="30">
        <f t="shared" si="75"/>
        <v>0</v>
      </c>
      <c r="BJ49" s="30">
        <f t="shared" si="76"/>
        <v>0</v>
      </c>
      <c r="BK49" s="30">
        <f t="shared" si="77"/>
        <v>0</v>
      </c>
      <c r="BM49" s="203">
        <f t="shared" si="78"/>
        <v>0</v>
      </c>
      <c r="BN49" s="203">
        <f t="shared" si="79"/>
        <v>0</v>
      </c>
      <c r="BP49" s="30">
        <f t="shared" si="80"/>
        <v>0</v>
      </c>
      <c r="BQ49" s="30">
        <f t="shared" si="81"/>
        <v>0</v>
      </c>
      <c r="BR49" s="30">
        <f t="shared" si="82"/>
        <v>0</v>
      </c>
      <c r="BS49" s="30">
        <f t="shared" si="83"/>
        <v>0</v>
      </c>
      <c r="BT49" s="30">
        <f t="shared" si="84"/>
        <v>0</v>
      </c>
      <c r="BU49" s="30">
        <f t="shared" si="85"/>
        <v>0</v>
      </c>
      <c r="BV49" s="30">
        <f t="shared" si="86"/>
        <v>0</v>
      </c>
      <c r="BW49" s="30">
        <f t="shared" si="87"/>
        <v>0</v>
      </c>
      <c r="BX49" s="30">
        <f t="shared" si="88"/>
        <v>0</v>
      </c>
      <c r="BY49" s="30">
        <f t="shared" si="89"/>
        <v>0</v>
      </c>
      <c r="BZ49" s="30">
        <f t="shared" si="90"/>
        <v>0</v>
      </c>
      <c r="CA49" s="30">
        <f t="shared" si="91"/>
        <v>0</v>
      </c>
      <c r="CB49" s="30">
        <f t="shared" si="92"/>
        <v>0</v>
      </c>
      <c r="CC49" s="30">
        <f t="shared" si="93"/>
        <v>0</v>
      </c>
      <c r="CD49" s="30">
        <f t="shared" si="94"/>
        <v>0</v>
      </c>
      <c r="CE49" s="30">
        <f t="shared" si="95"/>
        <v>0</v>
      </c>
      <c r="CF49" s="30">
        <f t="shared" si="96"/>
        <v>0</v>
      </c>
      <c r="CG49" s="30">
        <f t="shared" si="97"/>
        <v>0</v>
      </c>
      <c r="CH49" s="30">
        <f t="shared" si="98"/>
        <v>0</v>
      </c>
      <c r="CJ49" s="30">
        <f t="shared" si="99"/>
        <v>0</v>
      </c>
    </row>
    <row r="50" spans="2:89" s="30" customFormat="1" ht="90" customHeight="1">
      <c r="B50" s="436"/>
      <c r="D50" s="334" t="s">
        <v>104</v>
      </c>
      <c r="E50" s="338" t="s">
        <v>136</v>
      </c>
      <c r="F50" s="338"/>
      <c r="G50" s="313" t="s">
        <v>1031</v>
      </c>
      <c r="H50" s="336" t="s">
        <v>125</v>
      </c>
      <c r="I50" s="336" t="s">
        <v>223</v>
      </c>
      <c r="J50" s="335">
        <v>1</v>
      </c>
      <c r="K50" s="335">
        <v>0</v>
      </c>
      <c r="L50" s="335" t="s">
        <v>1474</v>
      </c>
      <c r="M50" s="837">
        <v>206.35020000000003</v>
      </c>
      <c r="N50" s="415"/>
      <c r="O50" s="249"/>
      <c r="P50" s="249"/>
      <c r="Q50" s="249"/>
      <c r="R50" s="249"/>
      <c r="S50" s="249"/>
      <c r="T50" s="220"/>
      <c r="U50" s="704"/>
      <c r="V50" s="704"/>
      <c r="W50" s="704"/>
      <c r="X50" s="704"/>
      <c r="Y50" s="704"/>
      <c r="Z50" s="704"/>
      <c r="AA50" s="704"/>
      <c r="AB50" s="839">
        <f t="shared" si="53"/>
        <v>0</v>
      </c>
      <c r="AC50" s="359" t="str">
        <f t="shared" si="54"/>
        <v>No</v>
      </c>
      <c r="AD50" s="360" t="str">
        <f t="shared" si="55"/>
        <v>No</v>
      </c>
      <c r="AF50" s="216">
        <v>1</v>
      </c>
      <c r="AG50" s="217">
        <f t="shared" si="34"/>
        <v>0</v>
      </c>
      <c r="AI50" s="493">
        <v>5.0999999999999996</v>
      </c>
      <c r="AJ50" s="445">
        <f t="shared" si="35"/>
        <v>0</v>
      </c>
      <c r="AK50" s="304">
        <f t="shared" si="56"/>
        <v>0</v>
      </c>
      <c r="AL50" s="381">
        <f t="shared" si="57"/>
        <v>0</v>
      </c>
      <c r="AM50" s="532">
        <f t="shared" si="58"/>
        <v>0</v>
      </c>
      <c r="AN50" s="533">
        <f t="shared" si="59"/>
        <v>0</v>
      </c>
      <c r="AO50" s="534">
        <f t="shared" si="60"/>
        <v>0</v>
      </c>
      <c r="AP50" s="535">
        <f t="shared" si="61"/>
        <v>0</v>
      </c>
      <c r="AQ50" s="535">
        <f t="shared" si="62"/>
        <v>0</v>
      </c>
      <c r="AR50" s="536">
        <f t="shared" si="63"/>
        <v>0</v>
      </c>
      <c r="AS50" s="537">
        <f t="shared" si="64"/>
        <v>0</v>
      </c>
      <c r="AT50" s="538">
        <f t="shared" si="65"/>
        <v>0</v>
      </c>
      <c r="AU50" s="539">
        <f t="shared" si="66"/>
        <v>0</v>
      </c>
      <c r="AV50" s="540">
        <f t="shared" si="67"/>
        <v>0</v>
      </c>
      <c r="AW50" s="541">
        <f t="shared" si="68"/>
        <v>0</v>
      </c>
      <c r="AX50" s="542">
        <f t="shared" si="69"/>
        <v>0</v>
      </c>
      <c r="AY50" s="312">
        <v>1</v>
      </c>
      <c r="AZ50" s="311">
        <v>6</v>
      </c>
      <c r="BA50" s="312"/>
      <c r="BB50" s="311"/>
      <c r="BD50" s="30">
        <f t="shared" si="70"/>
        <v>0</v>
      </c>
      <c r="BE50" s="30">
        <f t="shared" si="71"/>
        <v>0</v>
      </c>
      <c r="BF50" s="30">
        <f t="shared" si="72"/>
        <v>0</v>
      </c>
      <c r="BG50" s="30">
        <f t="shared" si="73"/>
        <v>0</v>
      </c>
      <c r="BH50" s="30">
        <f t="shared" si="74"/>
        <v>0</v>
      </c>
      <c r="BI50" s="30">
        <f t="shared" si="75"/>
        <v>0</v>
      </c>
      <c r="BJ50" s="30">
        <f t="shared" si="76"/>
        <v>0</v>
      </c>
      <c r="BK50" s="30">
        <f t="shared" si="77"/>
        <v>0</v>
      </c>
      <c r="BL50" s="203"/>
      <c r="BM50" s="203">
        <f t="shared" si="78"/>
        <v>0</v>
      </c>
      <c r="BN50" s="203">
        <f t="shared" si="79"/>
        <v>0</v>
      </c>
      <c r="BO50" s="203"/>
      <c r="BP50" s="30">
        <f t="shared" si="80"/>
        <v>0</v>
      </c>
      <c r="BQ50" s="30">
        <f t="shared" si="81"/>
        <v>0</v>
      </c>
      <c r="BR50" s="30">
        <f t="shared" si="82"/>
        <v>0</v>
      </c>
      <c r="BS50" s="30">
        <f t="shared" si="83"/>
        <v>0</v>
      </c>
      <c r="BT50" s="30">
        <f t="shared" si="84"/>
        <v>0</v>
      </c>
      <c r="BU50" s="30">
        <f t="shared" si="85"/>
        <v>0</v>
      </c>
      <c r="BV50" s="30">
        <f t="shared" si="86"/>
        <v>0</v>
      </c>
      <c r="BW50" s="30">
        <f t="shared" si="87"/>
        <v>0</v>
      </c>
      <c r="BX50" s="30">
        <f t="shared" si="88"/>
        <v>0</v>
      </c>
      <c r="BY50" s="30">
        <f t="shared" si="89"/>
        <v>0</v>
      </c>
      <c r="BZ50" s="30">
        <f t="shared" si="90"/>
        <v>0</v>
      </c>
      <c r="CA50" s="30">
        <f t="shared" si="91"/>
        <v>0</v>
      </c>
      <c r="CB50" s="30">
        <f t="shared" si="92"/>
        <v>0</v>
      </c>
      <c r="CC50" s="30">
        <f t="shared" si="93"/>
        <v>0</v>
      </c>
      <c r="CD50" s="30">
        <f t="shared" si="94"/>
        <v>0</v>
      </c>
      <c r="CE50" s="30">
        <f t="shared" si="95"/>
        <v>0</v>
      </c>
      <c r="CF50" s="30">
        <f t="shared" si="96"/>
        <v>0</v>
      </c>
      <c r="CG50" s="30">
        <f t="shared" si="97"/>
        <v>0</v>
      </c>
      <c r="CH50" s="30">
        <f t="shared" si="98"/>
        <v>0</v>
      </c>
      <c r="CJ50" s="30">
        <f t="shared" si="99"/>
        <v>0</v>
      </c>
      <c r="CK50" s="203"/>
    </row>
    <row r="51" spans="2:89" s="30" customFormat="1" ht="90" customHeight="1">
      <c r="B51" s="436"/>
      <c r="D51" s="314" t="s">
        <v>105</v>
      </c>
      <c r="E51" s="315" t="s">
        <v>137</v>
      </c>
      <c r="F51" s="315"/>
      <c r="G51" s="316" t="s">
        <v>1031</v>
      </c>
      <c r="H51" s="337" t="s">
        <v>126</v>
      </c>
      <c r="I51" s="337" t="s">
        <v>223</v>
      </c>
      <c r="J51" s="315">
        <v>1</v>
      </c>
      <c r="K51" s="315">
        <v>0</v>
      </c>
      <c r="L51" s="315" t="s">
        <v>1474</v>
      </c>
      <c r="M51" s="838">
        <v>309.52530000000002</v>
      </c>
      <c r="N51" s="420"/>
      <c r="O51" s="247"/>
      <c r="P51" s="247"/>
      <c r="Q51" s="247"/>
      <c r="R51" s="247"/>
      <c r="S51" s="247"/>
      <c r="T51" s="215"/>
      <c r="U51" s="705"/>
      <c r="V51" s="705"/>
      <c r="W51" s="705"/>
      <c r="X51" s="705"/>
      <c r="Y51" s="705"/>
      <c r="Z51" s="705"/>
      <c r="AA51" s="705"/>
      <c r="AB51" s="351">
        <f t="shared" si="53"/>
        <v>0</v>
      </c>
      <c r="AC51" s="352" t="str">
        <f t="shared" si="54"/>
        <v>No</v>
      </c>
      <c r="AD51" s="353" t="str">
        <f t="shared" si="55"/>
        <v>No</v>
      </c>
      <c r="AF51" s="216">
        <v>1</v>
      </c>
      <c r="AG51" s="217">
        <f>AF51*N51+AF51*O51+AF51*P51+AF51*Q51+AF51*R51+AF51*S51+AF51*U51+AF51*V51+AF51*W51+AF51*X51+AF51*Y51+AF51*Z51+AF51*AA51+AF51*T51</f>
        <v>0</v>
      </c>
      <c r="AI51" s="492">
        <v>2.75</v>
      </c>
      <c r="AJ51" s="445">
        <f t="shared" si="35"/>
        <v>0</v>
      </c>
      <c r="AK51" s="304">
        <f t="shared" si="56"/>
        <v>0</v>
      </c>
      <c r="AL51" s="381">
        <f t="shared" si="57"/>
        <v>0</v>
      </c>
      <c r="AM51" s="532">
        <f t="shared" si="58"/>
        <v>0</v>
      </c>
      <c r="AN51" s="533">
        <f t="shared" si="59"/>
        <v>0</v>
      </c>
      <c r="AO51" s="534">
        <f t="shared" si="60"/>
        <v>0</v>
      </c>
      <c r="AP51" s="535">
        <f t="shared" si="61"/>
        <v>0</v>
      </c>
      <c r="AQ51" s="535">
        <f t="shared" si="62"/>
        <v>0</v>
      </c>
      <c r="AR51" s="536">
        <f t="shared" si="63"/>
        <v>0</v>
      </c>
      <c r="AS51" s="537">
        <f t="shared" si="64"/>
        <v>0</v>
      </c>
      <c r="AT51" s="538">
        <f t="shared" si="65"/>
        <v>0</v>
      </c>
      <c r="AU51" s="539">
        <f t="shared" si="66"/>
        <v>0</v>
      </c>
      <c r="AV51" s="540">
        <f t="shared" si="67"/>
        <v>0</v>
      </c>
      <c r="AW51" s="541">
        <f t="shared" si="68"/>
        <v>0</v>
      </c>
      <c r="AX51" s="542">
        <f t="shared" si="69"/>
        <v>0</v>
      </c>
      <c r="AY51" s="312">
        <v>1</v>
      </c>
      <c r="AZ51" s="311">
        <v>6</v>
      </c>
      <c r="BA51" s="312"/>
      <c r="BB51" s="311"/>
      <c r="BD51" s="30">
        <f t="shared" si="70"/>
        <v>0</v>
      </c>
      <c r="BE51" s="30">
        <f t="shared" si="71"/>
        <v>0</v>
      </c>
      <c r="BF51" s="30">
        <f t="shared" si="72"/>
        <v>0</v>
      </c>
      <c r="BG51" s="30">
        <f t="shared" si="73"/>
        <v>0</v>
      </c>
      <c r="BH51" s="30">
        <f t="shared" si="74"/>
        <v>0</v>
      </c>
      <c r="BI51" s="30">
        <f t="shared" si="75"/>
        <v>0</v>
      </c>
      <c r="BJ51" s="30">
        <f t="shared" si="76"/>
        <v>0</v>
      </c>
      <c r="BK51" s="30">
        <f t="shared" si="77"/>
        <v>0</v>
      </c>
      <c r="BL51" s="203"/>
      <c r="BM51" s="203">
        <f t="shared" si="78"/>
        <v>0</v>
      </c>
      <c r="BN51" s="203">
        <f t="shared" si="79"/>
        <v>0</v>
      </c>
      <c r="BO51" s="203"/>
      <c r="BP51" s="30">
        <f t="shared" si="80"/>
        <v>0</v>
      </c>
      <c r="BQ51" s="30">
        <f t="shared" si="81"/>
        <v>0</v>
      </c>
      <c r="BR51" s="30">
        <f t="shared" si="82"/>
        <v>0</v>
      </c>
      <c r="BS51" s="30">
        <f t="shared" si="83"/>
        <v>0</v>
      </c>
      <c r="BT51" s="30">
        <f t="shared" si="84"/>
        <v>0</v>
      </c>
      <c r="BU51" s="30">
        <f t="shared" si="85"/>
        <v>0</v>
      </c>
      <c r="BV51" s="30">
        <f t="shared" si="86"/>
        <v>0</v>
      </c>
      <c r="BW51" s="30">
        <f t="shared" si="87"/>
        <v>0</v>
      </c>
      <c r="BX51" s="30">
        <f t="shared" si="88"/>
        <v>0</v>
      </c>
      <c r="BY51" s="30">
        <f t="shared" si="89"/>
        <v>0</v>
      </c>
      <c r="BZ51" s="30">
        <f t="shared" si="90"/>
        <v>0</v>
      </c>
      <c r="CA51" s="30">
        <f t="shared" si="91"/>
        <v>0</v>
      </c>
      <c r="CB51" s="30">
        <f t="shared" si="92"/>
        <v>0</v>
      </c>
      <c r="CC51" s="30">
        <f t="shared" si="93"/>
        <v>0</v>
      </c>
      <c r="CD51" s="30">
        <f t="shared" si="94"/>
        <v>0</v>
      </c>
      <c r="CE51" s="30">
        <f t="shared" si="95"/>
        <v>0</v>
      </c>
      <c r="CF51" s="30">
        <f t="shared" si="96"/>
        <v>0</v>
      </c>
      <c r="CG51" s="30">
        <f t="shared" si="97"/>
        <v>0</v>
      </c>
      <c r="CH51" s="30">
        <f t="shared" si="98"/>
        <v>0</v>
      </c>
      <c r="CJ51" s="30">
        <f t="shared" si="99"/>
        <v>0</v>
      </c>
      <c r="CK51" s="203"/>
    </row>
    <row r="52" spans="2:89" s="30" customFormat="1" ht="90" customHeight="1">
      <c r="B52" s="436"/>
      <c r="D52" s="334" t="s">
        <v>100</v>
      </c>
      <c r="E52" s="338" t="s">
        <v>138</v>
      </c>
      <c r="F52" s="338"/>
      <c r="G52" s="313" t="s">
        <v>1029</v>
      </c>
      <c r="H52" s="336" t="s">
        <v>106</v>
      </c>
      <c r="I52" s="336" t="s">
        <v>164</v>
      </c>
      <c r="J52" s="335">
        <v>1</v>
      </c>
      <c r="K52" s="335">
        <v>0</v>
      </c>
      <c r="L52" s="335" t="s">
        <v>1474</v>
      </c>
      <c r="M52" s="837">
        <v>355.38090000000005</v>
      </c>
      <c r="N52" s="415"/>
      <c r="O52" s="249"/>
      <c r="P52" s="249"/>
      <c r="Q52" s="249"/>
      <c r="R52" s="249"/>
      <c r="S52" s="249"/>
      <c r="T52" s="220"/>
      <c r="U52" s="704"/>
      <c r="V52" s="704"/>
      <c r="W52" s="704"/>
      <c r="X52" s="704"/>
      <c r="Y52" s="704"/>
      <c r="Z52" s="704"/>
      <c r="AA52" s="704"/>
      <c r="AB52" s="839">
        <f t="shared" si="53"/>
        <v>0</v>
      </c>
      <c r="AC52" s="359" t="str">
        <f t="shared" si="54"/>
        <v>No</v>
      </c>
      <c r="AD52" s="350" t="str">
        <f t="shared" si="55"/>
        <v>No</v>
      </c>
      <c r="AF52" s="216">
        <v>1</v>
      </c>
      <c r="AG52" s="217">
        <f t="shared" si="34"/>
        <v>0</v>
      </c>
      <c r="AI52" s="492">
        <v>19.899999999999999</v>
      </c>
      <c r="AJ52" s="445">
        <f t="shared" si="35"/>
        <v>0</v>
      </c>
      <c r="AK52" s="304">
        <f t="shared" si="56"/>
        <v>0</v>
      </c>
      <c r="AL52" s="381">
        <f t="shared" si="57"/>
        <v>0</v>
      </c>
      <c r="AM52" s="532">
        <f t="shared" si="58"/>
        <v>0</v>
      </c>
      <c r="AN52" s="533">
        <f t="shared" si="59"/>
        <v>0</v>
      </c>
      <c r="AO52" s="534">
        <f t="shared" si="60"/>
        <v>0</v>
      </c>
      <c r="AP52" s="535">
        <f t="shared" si="61"/>
        <v>0</v>
      </c>
      <c r="AQ52" s="535">
        <f t="shared" si="62"/>
        <v>0</v>
      </c>
      <c r="AR52" s="536">
        <f t="shared" si="63"/>
        <v>0</v>
      </c>
      <c r="AS52" s="537">
        <f t="shared" si="64"/>
        <v>0</v>
      </c>
      <c r="AT52" s="538">
        <f t="shared" si="65"/>
        <v>0</v>
      </c>
      <c r="AU52" s="539">
        <f t="shared" si="66"/>
        <v>0</v>
      </c>
      <c r="AV52" s="540">
        <f t="shared" si="67"/>
        <v>0</v>
      </c>
      <c r="AW52" s="541">
        <f t="shared" si="68"/>
        <v>0</v>
      </c>
      <c r="AX52" s="542">
        <f t="shared" si="69"/>
        <v>0</v>
      </c>
      <c r="AY52" s="312">
        <v>1</v>
      </c>
      <c r="AZ52" s="311">
        <v>10</v>
      </c>
      <c r="BA52" s="312"/>
      <c r="BB52" s="311"/>
      <c r="BD52" s="30">
        <f t="shared" si="70"/>
        <v>0</v>
      </c>
      <c r="BE52" s="30">
        <f t="shared" si="71"/>
        <v>0</v>
      </c>
      <c r="BF52" s="30">
        <f t="shared" si="72"/>
        <v>0</v>
      </c>
      <c r="BG52" s="30">
        <f t="shared" si="73"/>
        <v>0</v>
      </c>
      <c r="BH52" s="30">
        <f t="shared" si="74"/>
        <v>0</v>
      </c>
      <c r="BI52" s="30">
        <f t="shared" si="75"/>
        <v>0</v>
      </c>
      <c r="BJ52" s="30">
        <f t="shared" si="76"/>
        <v>0</v>
      </c>
      <c r="BK52" s="30">
        <f t="shared" si="77"/>
        <v>0</v>
      </c>
      <c r="BL52"/>
      <c r="BM52" s="203">
        <f t="shared" si="78"/>
        <v>0</v>
      </c>
      <c r="BN52" s="203">
        <f t="shared" si="79"/>
        <v>0</v>
      </c>
      <c r="BO52"/>
      <c r="BP52" s="30">
        <f t="shared" si="80"/>
        <v>0</v>
      </c>
      <c r="BQ52" s="30">
        <f t="shared" si="81"/>
        <v>0</v>
      </c>
      <c r="BR52" s="30">
        <f t="shared" si="82"/>
        <v>0</v>
      </c>
      <c r="BS52" s="30">
        <f t="shared" si="83"/>
        <v>0</v>
      </c>
      <c r="BT52" s="30">
        <f t="shared" si="84"/>
        <v>0</v>
      </c>
      <c r="BU52" s="30">
        <f t="shared" si="85"/>
        <v>0</v>
      </c>
      <c r="BV52" s="30">
        <f t="shared" si="86"/>
        <v>0</v>
      </c>
      <c r="BW52" s="30">
        <f t="shared" si="87"/>
        <v>0</v>
      </c>
      <c r="BX52" s="30">
        <f t="shared" si="88"/>
        <v>0</v>
      </c>
      <c r="BY52" s="30">
        <f t="shared" si="89"/>
        <v>0</v>
      </c>
      <c r="BZ52" s="30">
        <f t="shared" si="90"/>
        <v>0</v>
      </c>
      <c r="CA52" s="30">
        <f t="shared" si="91"/>
        <v>0</v>
      </c>
      <c r="CB52" s="30">
        <f t="shared" si="92"/>
        <v>0</v>
      </c>
      <c r="CC52" s="30">
        <f t="shared" si="93"/>
        <v>0</v>
      </c>
      <c r="CD52" s="30">
        <f t="shared" si="94"/>
        <v>0</v>
      </c>
      <c r="CE52" s="30">
        <f t="shared" si="95"/>
        <v>0</v>
      </c>
      <c r="CF52" s="30">
        <f t="shared" si="96"/>
        <v>0</v>
      </c>
      <c r="CG52" s="30">
        <f t="shared" si="97"/>
        <v>0</v>
      </c>
      <c r="CH52" s="30">
        <f t="shared" si="98"/>
        <v>0</v>
      </c>
      <c r="CJ52" s="30">
        <f t="shared" si="99"/>
        <v>0</v>
      </c>
      <c r="CK52"/>
    </row>
    <row r="53" spans="2:89" s="30" customFormat="1" ht="90" customHeight="1">
      <c r="B53" s="436"/>
      <c r="D53" s="314" t="s">
        <v>101</v>
      </c>
      <c r="E53" s="315" t="s">
        <v>139</v>
      </c>
      <c r="F53" s="315"/>
      <c r="G53" s="316" t="s">
        <v>1029</v>
      </c>
      <c r="H53" s="337" t="s">
        <v>103</v>
      </c>
      <c r="I53" s="337" t="s">
        <v>164</v>
      </c>
      <c r="J53" s="315">
        <v>1</v>
      </c>
      <c r="K53" s="315">
        <v>0</v>
      </c>
      <c r="L53" s="315" t="s">
        <v>1474</v>
      </c>
      <c r="M53" s="838">
        <v>309.52530000000002</v>
      </c>
      <c r="N53" s="420"/>
      <c r="O53" s="247"/>
      <c r="P53" s="247"/>
      <c r="Q53" s="247"/>
      <c r="R53" s="247"/>
      <c r="S53" s="247"/>
      <c r="T53" s="215"/>
      <c r="U53" s="705"/>
      <c r="V53" s="705"/>
      <c r="W53" s="705"/>
      <c r="X53" s="705"/>
      <c r="Y53" s="705"/>
      <c r="Z53" s="705"/>
      <c r="AA53" s="705"/>
      <c r="AB53" s="351">
        <f t="shared" si="53"/>
        <v>0</v>
      </c>
      <c r="AC53" s="352" t="str">
        <f t="shared" si="54"/>
        <v>No</v>
      </c>
      <c r="AD53" s="353" t="str">
        <f t="shared" si="55"/>
        <v>No</v>
      </c>
      <c r="AF53" s="216">
        <v>1</v>
      </c>
      <c r="AG53" s="217">
        <f t="shared" si="34"/>
        <v>0</v>
      </c>
      <c r="AI53" s="492">
        <v>14.55</v>
      </c>
      <c r="AJ53" s="445">
        <f t="shared" si="35"/>
        <v>0</v>
      </c>
      <c r="AK53" s="304">
        <f t="shared" si="56"/>
        <v>0</v>
      </c>
      <c r="AL53" s="381">
        <f t="shared" si="57"/>
        <v>0</v>
      </c>
      <c r="AM53" s="532">
        <f t="shared" si="58"/>
        <v>0</v>
      </c>
      <c r="AN53" s="533">
        <f t="shared" si="59"/>
        <v>0</v>
      </c>
      <c r="AO53" s="534">
        <f t="shared" si="60"/>
        <v>0</v>
      </c>
      <c r="AP53" s="535">
        <f t="shared" si="61"/>
        <v>0</v>
      </c>
      <c r="AQ53" s="535">
        <f t="shared" si="62"/>
        <v>0</v>
      </c>
      <c r="AR53" s="536">
        <f t="shared" si="63"/>
        <v>0</v>
      </c>
      <c r="AS53" s="537">
        <f t="shared" si="64"/>
        <v>0</v>
      </c>
      <c r="AT53" s="538">
        <f t="shared" si="65"/>
        <v>0</v>
      </c>
      <c r="AU53" s="539">
        <f t="shared" si="66"/>
        <v>0</v>
      </c>
      <c r="AV53" s="540">
        <f t="shared" si="67"/>
        <v>0</v>
      </c>
      <c r="AW53" s="541">
        <f t="shared" si="68"/>
        <v>0</v>
      </c>
      <c r="AX53" s="542">
        <f t="shared" si="69"/>
        <v>0</v>
      </c>
      <c r="AY53" s="321">
        <v>1</v>
      </c>
      <c r="AZ53" s="311">
        <v>9</v>
      </c>
      <c r="BA53" s="312"/>
      <c r="BB53" s="311"/>
      <c r="BD53" s="30">
        <f t="shared" si="70"/>
        <v>0</v>
      </c>
      <c r="BE53" s="30">
        <f t="shared" si="71"/>
        <v>0</v>
      </c>
      <c r="BF53" s="30">
        <f t="shared" si="72"/>
        <v>0</v>
      </c>
      <c r="BG53" s="30">
        <f t="shared" si="73"/>
        <v>0</v>
      </c>
      <c r="BH53" s="30">
        <f t="shared" si="74"/>
        <v>0</v>
      </c>
      <c r="BI53" s="30">
        <f t="shared" si="75"/>
        <v>0</v>
      </c>
      <c r="BJ53" s="30">
        <f t="shared" si="76"/>
        <v>0</v>
      </c>
      <c r="BK53" s="30">
        <f t="shared" si="77"/>
        <v>0</v>
      </c>
      <c r="BL53"/>
      <c r="BM53" s="203">
        <f t="shared" si="78"/>
        <v>0</v>
      </c>
      <c r="BN53" s="203">
        <f t="shared" si="79"/>
        <v>0</v>
      </c>
      <c r="BO53"/>
      <c r="BP53" s="30">
        <f t="shared" si="80"/>
        <v>0</v>
      </c>
      <c r="BQ53" s="30">
        <f t="shared" si="81"/>
        <v>0</v>
      </c>
      <c r="BR53" s="30">
        <f t="shared" si="82"/>
        <v>0</v>
      </c>
      <c r="BS53" s="30">
        <f t="shared" si="83"/>
        <v>0</v>
      </c>
      <c r="BT53" s="30">
        <f t="shared" si="84"/>
        <v>0</v>
      </c>
      <c r="BU53" s="30">
        <f t="shared" si="85"/>
        <v>0</v>
      </c>
      <c r="BV53" s="30">
        <f t="shared" si="86"/>
        <v>0</v>
      </c>
      <c r="BW53" s="30">
        <f t="shared" si="87"/>
        <v>0</v>
      </c>
      <c r="BX53" s="30">
        <f t="shared" si="88"/>
        <v>0</v>
      </c>
      <c r="BY53" s="30">
        <f t="shared" si="89"/>
        <v>0</v>
      </c>
      <c r="BZ53" s="30">
        <f t="shared" si="90"/>
        <v>0</v>
      </c>
      <c r="CA53" s="30">
        <f t="shared" si="91"/>
        <v>0</v>
      </c>
      <c r="CB53" s="30">
        <f t="shared" si="92"/>
        <v>0</v>
      </c>
      <c r="CC53" s="30">
        <f t="shared" si="93"/>
        <v>0</v>
      </c>
      <c r="CD53" s="30">
        <f t="shared" si="94"/>
        <v>0</v>
      </c>
      <c r="CE53" s="30">
        <f t="shared" si="95"/>
        <v>0</v>
      </c>
      <c r="CF53" s="30">
        <f t="shared" si="96"/>
        <v>0</v>
      </c>
      <c r="CG53" s="30">
        <f t="shared" si="97"/>
        <v>0</v>
      </c>
      <c r="CH53" s="30">
        <f t="shared" si="98"/>
        <v>0</v>
      </c>
      <c r="CJ53" s="30">
        <f t="shared" si="99"/>
        <v>0</v>
      </c>
      <c r="CK53"/>
    </row>
    <row r="54" spans="2:89" s="30" customFormat="1" ht="90" customHeight="1">
      <c r="B54" s="435"/>
      <c r="C54" s="33"/>
      <c r="D54" s="331" t="s">
        <v>102</v>
      </c>
      <c r="E54" s="332" t="s">
        <v>140</v>
      </c>
      <c r="F54" s="332"/>
      <c r="G54" s="322" t="s">
        <v>1029</v>
      </c>
      <c r="H54" s="333" t="s">
        <v>177</v>
      </c>
      <c r="I54" s="333" t="s">
        <v>164</v>
      </c>
      <c r="J54" s="326">
        <v>1</v>
      </c>
      <c r="K54" s="326">
        <v>0</v>
      </c>
      <c r="L54" s="326" t="s">
        <v>1474</v>
      </c>
      <c r="M54" s="618">
        <v>332.45310000000006</v>
      </c>
      <c r="N54" s="843"/>
      <c r="O54" s="245"/>
      <c r="P54" s="245"/>
      <c r="Q54" s="245"/>
      <c r="R54" s="245"/>
      <c r="S54" s="245"/>
      <c r="T54" s="244"/>
      <c r="U54" s="844"/>
      <c r="V54" s="844"/>
      <c r="W54" s="844"/>
      <c r="X54" s="844"/>
      <c r="Y54" s="844"/>
      <c r="Z54" s="844"/>
      <c r="AA54" s="844"/>
      <c r="AB54" s="839">
        <f t="shared" si="53"/>
        <v>0</v>
      </c>
      <c r="AC54" s="358" t="str">
        <f t="shared" si="54"/>
        <v>No</v>
      </c>
      <c r="AD54" s="355" t="str">
        <f t="shared" si="55"/>
        <v>No</v>
      </c>
      <c r="AF54" s="226">
        <v>1</v>
      </c>
      <c r="AG54" s="217">
        <f t="shared" si="34"/>
        <v>0</v>
      </c>
      <c r="AI54" s="491">
        <v>18.5</v>
      </c>
      <c r="AJ54" s="445">
        <f t="shared" si="35"/>
        <v>0</v>
      </c>
      <c r="AK54" s="304">
        <f t="shared" si="56"/>
        <v>0</v>
      </c>
      <c r="AL54" s="381">
        <f t="shared" si="57"/>
        <v>0</v>
      </c>
      <c r="AM54" s="532">
        <f t="shared" si="58"/>
        <v>0</v>
      </c>
      <c r="AN54" s="533">
        <f t="shared" si="59"/>
        <v>0</v>
      </c>
      <c r="AO54" s="534">
        <f t="shared" si="60"/>
        <v>0</v>
      </c>
      <c r="AP54" s="535">
        <f t="shared" si="61"/>
        <v>0</v>
      </c>
      <c r="AQ54" s="535">
        <f t="shared" si="62"/>
        <v>0</v>
      </c>
      <c r="AR54" s="536">
        <f t="shared" si="63"/>
        <v>0</v>
      </c>
      <c r="AS54" s="537">
        <f t="shared" si="64"/>
        <v>0</v>
      </c>
      <c r="AT54" s="538">
        <f t="shared" si="65"/>
        <v>0</v>
      </c>
      <c r="AU54" s="539">
        <f t="shared" si="66"/>
        <v>0</v>
      </c>
      <c r="AV54" s="540">
        <f t="shared" si="67"/>
        <v>0</v>
      </c>
      <c r="AW54" s="541">
        <f t="shared" si="68"/>
        <v>0</v>
      </c>
      <c r="AX54" s="542">
        <f t="shared" si="69"/>
        <v>0</v>
      </c>
      <c r="AY54" s="312">
        <v>1</v>
      </c>
      <c r="AZ54" s="320">
        <v>10</v>
      </c>
      <c r="BA54" s="321"/>
      <c r="BB54" s="320"/>
      <c r="BD54" s="30">
        <f t="shared" si="70"/>
        <v>0</v>
      </c>
      <c r="BE54" s="30">
        <f t="shared" si="71"/>
        <v>0</v>
      </c>
      <c r="BF54" s="30">
        <f t="shared" si="72"/>
        <v>0</v>
      </c>
      <c r="BG54" s="30">
        <f t="shared" si="73"/>
        <v>0</v>
      </c>
      <c r="BH54" s="30">
        <f t="shared" si="74"/>
        <v>0</v>
      </c>
      <c r="BI54" s="30">
        <f t="shared" si="75"/>
        <v>0</v>
      </c>
      <c r="BJ54" s="30">
        <f t="shared" si="76"/>
        <v>0</v>
      </c>
      <c r="BK54" s="30">
        <f t="shared" si="77"/>
        <v>0</v>
      </c>
      <c r="BL54"/>
      <c r="BM54" s="203">
        <f t="shared" si="78"/>
        <v>0</v>
      </c>
      <c r="BN54" s="203">
        <f t="shared" si="79"/>
        <v>0</v>
      </c>
      <c r="BO54"/>
      <c r="BP54" s="30">
        <f t="shared" si="80"/>
        <v>0</v>
      </c>
      <c r="BQ54" s="30">
        <f t="shared" si="81"/>
        <v>0</v>
      </c>
      <c r="BR54" s="30">
        <f t="shared" si="82"/>
        <v>0</v>
      </c>
      <c r="BS54" s="30">
        <f t="shared" si="83"/>
        <v>0</v>
      </c>
      <c r="BT54" s="30">
        <f t="shared" si="84"/>
        <v>0</v>
      </c>
      <c r="BU54" s="30">
        <f t="shared" si="85"/>
        <v>0</v>
      </c>
      <c r="BV54" s="30">
        <f t="shared" si="86"/>
        <v>0</v>
      </c>
      <c r="BW54" s="30">
        <f t="shared" si="87"/>
        <v>0</v>
      </c>
      <c r="BX54" s="30">
        <f t="shared" si="88"/>
        <v>0</v>
      </c>
      <c r="BY54" s="30">
        <f t="shared" si="89"/>
        <v>0</v>
      </c>
      <c r="BZ54" s="30">
        <f t="shared" si="90"/>
        <v>0</v>
      </c>
      <c r="CA54" s="30">
        <f t="shared" si="91"/>
        <v>0</v>
      </c>
      <c r="CB54" s="30">
        <f t="shared" si="92"/>
        <v>0</v>
      </c>
      <c r="CC54" s="30">
        <f t="shared" si="93"/>
        <v>0</v>
      </c>
      <c r="CD54" s="30">
        <f t="shared" si="94"/>
        <v>0</v>
      </c>
      <c r="CE54" s="30">
        <f t="shared" si="95"/>
        <v>0</v>
      </c>
      <c r="CF54" s="30">
        <f t="shared" si="96"/>
        <v>0</v>
      </c>
      <c r="CG54" s="30">
        <f t="shared" si="97"/>
        <v>0</v>
      </c>
      <c r="CH54" s="30">
        <f t="shared" si="98"/>
        <v>0</v>
      </c>
      <c r="CJ54" s="30">
        <f t="shared" si="99"/>
        <v>0</v>
      </c>
      <c r="CK54"/>
    </row>
    <row r="55" spans="2:89" ht="49.2" customHeight="1">
      <c r="B55" s="437"/>
      <c r="D55" s="285" t="s">
        <v>205</v>
      </c>
      <c r="L55" s="161"/>
      <c r="M55" s="285"/>
      <c r="AB55" s="628"/>
      <c r="AG55" s="217"/>
      <c r="AJ55" s="445"/>
      <c r="AK55" s="304"/>
      <c r="AL55" s="381"/>
      <c r="AM55" s="532"/>
      <c r="AN55" s="533"/>
      <c r="AO55" s="534"/>
      <c r="AP55" s="535"/>
      <c r="AQ55" s="535"/>
      <c r="AR55" s="536"/>
      <c r="AS55" s="537"/>
      <c r="AT55" s="538"/>
      <c r="AU55" s="539"/>
      <c r="AV55" s="540"/>
      <c r="AW55" s="541"/>
      <c r="AX55" s="542"/>
      <c r="BD55" s="30">
        <f t="shared" si="70"/>
        <v>0</v>
      </c>
      <c r="BE55" s="30">
        <f t="shared" si="71"/>
        <v>0</v>
      </c>
      <c r="BF55" s="30">
        <f t="shared" si="72"/>
        <v>0</v>
      </c>
      <c r="BG55" s="30">
        <f t="shared" si="73"/>
        <v>0</v>
      </c>
      <c r="BH55" s="30">
        <f t="shared" si="74"/>
        <v>0</v>
      </c>
      <c r="BI55" s="30">
        <f t="shared" si="75"/>
        <v>0</v>
      </c>
      <c r="BJ55" s="30">
        <f t="shared" si="76"/>
        <v>0</v>
      </c>
      <c r="BK55" s="30">
        <f t="shared" si="77"/>
        <v>0</v>
      </c>
      <c r="BM55" s="203">
        <f t="shared" si="78"/>
        <v>0</v>
      </c>
      <c r="BN55" s="203">
        <f t="shared" si="79"/>
        <v>0</v>
      </c>
      <c r="BP55" s="30">
        <f t="shared" si="80"/>
        <v>0</v>
      </c>
      <c r="BQ55" s="30">
        <f t="shared" si="81"/>
        <v>0</v>
      </c>
      <c r="BR55" s="30">
        <f t="shared" si="82"/>
        <v>0</v>
      </c>
      <c r="BS55" s="30">
        <f t="shared" si="83"/>
        <v>0</v>
      </c>
      <c r="BT55" s="30">
        <f t="shared" si="84"/>
        <v>0</v>
      </c>
      <c r="BU55" s="30">
        <f t="shared" si="85"/>
        <v>0</v>
      </c>
      <c r="BV55" s="30">
        <f t="shared" si="86"/>
        <v>0</v>
      </c>
      <c r="BW55" s="30">
        <f t="shared" si="87"/>
        <v>0</v>
      </c>
      <c r="BX55" s="30">
        <f t="shared" si="88"/>
        <v>0</v>
      </c>
      <c r="BY55" s="30">
        <f t="shared" si="89"/>
        <v>0</v>
      </c>
      <c r="BZ55" s="30">
        <f t="shared" si="90"/>
        <v>0</v>
      </c>
      <c r="CA55" s="30">
        <f t="shared" si="91"/>
        <v>0</v>
      </c>
      <c r="CB55" s="30">
        <f t="shared" si="92"/>
        <v>0</v>
      </c>
      <c r="CC55" s="30">
        <f t="shared" si="93"/>
        <v>0</v>
      </c>
      <c r="CD55" s="30">
        <f t="shared" si="94"/>
        <v>0</v>
      </c>
      <c r="CE55" s="30">
        <f t="shared" si="95"/>
        <v>0</v>
      </c>
      <c r="CF55" s="30">
        <f t="shared" si="96"/>
        <v>0</v>
      </c>
      <c r="CG55" s="30">
        <f t="shared" si="97"/>
        <v>0</v>
      </c>
      <c r="CH55" s="30">
        <f t="shared" si="98"/>
        <v>0</v>
      </c>
      <c r="CI55" s="30"/>
      <c r="CJ55" s="30">
        <f t="shared" si="99"/>
        <v>0</v>
      </c>
    </row>
    <row r="56" spans="2:89" ht="90" customHeight="1">
      <c r="B56" s="434"/>
      <c r="C56" s="160"/>
      <c r="D56" s="302" t="s">
        <v>200</v>
      </c>
      <c r="E56" s="303"/>
      <c r="F56" s="303"/>
      <c r="G56" s="307" t="s">
        <v>190</v>
      </c>
      <c r="H56" s="303" t="s">
        <v>1443</v>
      </c>
      <c r="I56" s="303" t="s">
        <v>164</v>
      </c>
      <c r="J56" s="303">
        <v>1</v>
      </c>
      <c r="K56" s="303">
        <v>21</v>
      </c>
      <c r="L56" s="303" t="s">
        <v>1474</v>
      </c>
      <c r="M56" s="615">
        <v>313.63499999999999</v>
      </c>
      <c r="N56" s="841"/>
      <c r="O56" s="242"/>
      <c r="P56" s="242"/>
      <c r="Q56" s="242"/>
      <c r="R56" s="242"/>
      <c r="S56" s="242"/>
      <c r="T56" s="241"/>
      <c r="U56" s="240"/>
      <c r="V56" s="240"/>
      <c r="W56" s="240"/>
      <c r="X56" s="240"/>
      <c r="Y56" s="240"/>
      <c r="Z56" s="240"/>
      <c r="AA56" s="240"/>
      <c r="AB56" s="351">
        <f t="shared" ref="AB56:AB61" si="100">M56*N56+M56*O56+M56*P56+M56*Q56+M56*R56+M56*S56+M56*U56+M56*V56+M56*W56+M56*X56+M56*Y56+M56*Z56+M56*AA56+M56*T56</f>
        <v>0</v>
      </c>
      <c r="AC56" s="347" t="str">
        <f t="shared" ref="AC56:AC61" si="101">IF(SUM(N56:AA56)&gt;0,"Yes","No")</f>
        <v>No</v>
      </c>
      <c r="AD56" s="348" t="str">
        <f t="shared" ref="AD56:AD61" si="102">IF(B56="New","Yes","No")</f>
        <v>No</v>
      </c>
      <c r="AF56" s="211">
        <v>1</v>
      </c>
      <c r="AG56" s="217">
        <f t="shared" si="34"/>
        <v>0</v>
      </c>
      <c r="AI56" s="490">
        <v>12.57</v>
      </c>
      <c r="AJ56" s="445">
        <f t="shared" si="35"/>
        <v>0</v>
      </c>
      <c r="AK56" s="304">
        <f t="shared" ref="AK56:AK61" si="103">J56*N56</f>
        <v>0</v>
      </c>
      <c r="AL56" s="381">
        <f t="shared" ref="AL56:AL61" si="104">J56*O56</f>
        <v>0</v>
      </c>
      <c r="AM56" s="532">
        <f t="shared" ref="AM56:AM61" si="105">J56*P56</f>
        <v>0</v>
      </c>
      <c r="AN56" s="533">
        <f t="shared" ref="AN56:AN61" si="106">J56*Q56</f>
        <v>0</v>
      </c>
      <c r="AO56" s="534">
        <f t="shared" ref="AO56:AO61" si="107">J56*R56</f>
        <v>0</v>
      </c>
      <c r="AP56" s="535">
        <f t="shared" ref="AP56:AP61" si="108">J56*S56</f>
        <v>0</v>
      </c>
      <c r="AQ56" s="535">
        <f t="shared" ref="AQ56:AQ61" si="109">J56*T56</f>
        <v>0</v>
      </c>
      <c r="AR56" s="536">
        <f t="shared" ref="AR56:AR61" si="110">J56*U56</f>
        <v>0</v>
      </c>
      <c r="AS56" s="537">
        <f t="shared" ref="AS56:AS61" si="111">J56*V56</f>
        <v>0</v>
      </c>
      <c r="AT56" s="538">
        <f t="shared" ref="AT56:AT61" si="112">J56*W56</f>
        <v>0</v>
      </c>
      <c r="AU56" s="539">
        <f t="shared" ref="AU56:AU61" si="113">J56*X56</f>
        <v>0</v>
      </c>
      <c r="AV56" s="540">
        <f t="shared" ref="AV56:AV61" si="114">J56*Y56</f>
        <v>0</v>
      </c>
      <c r="AW56" s="541">
        <f t="shared" ref="AW56:AW61" si="115">J56*Z56</f>
        <v>0</v>
      </c>
      <c r="AX56" s="542">
        <f t="shared" ref="AX56:AX61" si="116">J56*AA56</f>
        <v>0</v>
      </c>
      <c r="AY56" s="306">
        <v>1</v>
      </c>
      <c r="AZ56" s="305">
        <v>9</v>
      </c>
      <c r="BA56" s="306"/>
      <c r="BB56" s="305"/>
      <c r="BD56" s="30">
        <f t="shared" si="70"/>
        <v>0</v>
      </c>
      <c r="BE56" s="30">
        <f t="shared" si="71"/>
        <v>0</v>
      </c>
      <c r="BF56" s="30">
        <f t="shared" si="72"/>
        <v>0</v>
      </c>
      <c r="BG56" s="30">
        <f t="shared" si="73"/>
        <v>0</v>
      </c>
      <c r="BH56" s="30">
        <f t="shared" si="74"/>
        <v>0</v>
      </c>
      <c r="BI56" s="30">
        <f t="shared" si="75"/>
        <v>0</v>
      </c>
      <c r="BJ56" s="30">
        <f t="shared" si="76"/>
        <v>0</v>
      </c>
      <c r="BK56" s="30">
        <f t="shared" si="77"/>
        <v>0</v>
      </c>
      <c r="BM56" s="203">
        <f t="shared" si="78"/>
        <v>0</v>
      </c>
      <c r="BN56" s="203">
        <f t="shared" si="79"/>
        <v>0</v>
      </c>
      <c r="BP56" s="30">
        <f t="shared" si="80"/>
        <v>0</v>
      </c>
      <c r="BQ56" s="30">
        <f t="shared" si="81"/>
        <v>0</v>
      </c>
      <c r="BR56" s="30">
        <f t="shared" si="82"/>
        <v>0</v>
      </c>
      <c r="BS56" s="30">
        <f t="shared" si="83"/>
        <v>0</v>
      </c>
      <c r="BT56" s="30">
        <f t="shared" si="84"/>
        <v>0</v>
      </c>
      <c r="BU56" s="30">
        <f t="shared" si="85"/>
        <v>0</v>
      </c>
      <c r="BV56" s="30">
        <f t="shared" si="86"/>
        <v>0</v>
      </c>
      <c r="BW56" s="30">
        <f t="shared" si="87"/>
        <v>0</v>
      </c>
      <c r="BX56" s="30">
        <f t="shared" si="88"/>
        <v>0</v>
      </c>
      <c r="BY56" s="30">
        <f t="shared" si="89"/>
        <v>0</v>
      </c>
      <c r="BZ56" s="30">
        <f t="shared" si="90"/>
        <v>0</v>
      </c>
      <c r="CA56" s="30">
        <f t="shared" si="91"/>
        <v>0</v>
      </c>
      <c r="CB56" s="30">
        <f t="shared" si="92"/>
        <v>0</v>
      </c>
      <c r="CC56" s="30">
        <f t="shared" si="93"/>
        <v>0</v>
      </c>
      <c r="CD56" s="30">
        <f t="shared" si="94"/>
        <v>0</v>
      </c>
      <c r="CE56" s="30">
        <f t="shared" si="95"/>
        <v>0</v>
      </c>
      <c r="CF56" s="30">
        <f t="shared" si="96"/>
        <v>0</v>
      </c>
      <c r="CG56" s="30">
        <f t="shared" si="97"/>
        <v>0</v>
      </c>
      <c r="CH56" s="30">
        <f t="shared" si="98"/>
        <v>0</v>
      </c>
      <c r="CI56" s="30"/>
      <c r="CJ56" s="30">
        <f t="shared" si="99"/>
        <v>0</v>
      </c>
    </row>
    <row r="57" spans="2:89" ht="90" customHeight="1">
      <c r="B57" s="436"/>
      <c r="C57" s="30"/>
      <c r="D57" s="308" t="s">
        <v>199</v>
      </c>
      <c r="E57" s="309"/>
      <c r="F57" s="309"/>
      <c r="G57" s="313" t="s">
        <v>190</v>
      </c>
      <c r="H57" s="309" t="s">
        <v>1443</v>
      </c>
      <c r="I57" s="309" t="s">
        <v>164</v>
      </c>
      <c r="J57" s="309">
        <v>1</v>
      </c>
      <c r="K57" s="309">
        <v>21</v>
      </c>
      <c r="L57" s="309" t="s">
        <v>1474</v>
      </c>
      <c r="M57" s="616">
        <v>313.63499999999999</v>
      </c>
      <c r="N57" s="415"/>
      <c r="O57" s="249"/>
      <c r="P57" s="249"/>
      <c r="Q57" s="249"/>
      <c r="R57" s="249"/>
      <c r="S57" s="249"/>
      <c r="T57" s="220"/>
      <c r="U57" s="704"/>
      <c r="V57" s="704"/>
      <c r="W57" s="704"/>
      <c r="X57" s="704"/>
      <c r="Y57" s="704"/>
      <c r="Z57" s="704"/>
      <c r="AA57" s="704"/>
      <c r="AB57" s="839">
        <f t="shared" si="100"/>
        <v>0</v>
      </c>
      <c r="AC57" s="349" t="str">
        <f t="shared" si="101"/>
        <v>No</v>
      </c>
      <c r="AD57" s="350" t="str">
        <f t="shared" si="102"/>
        <v>No</v>
      </c>
      <c r="AF57" s="216">
        <v>1</v>
      </c>
      <c r="AG57" s="217">
        <f t="shared" si="34"/>
        <v>0</v>
      </c>
      <c r="AI57" s="492">
        <v>12.57</v>
      </c>
      <c r="AJ57" s="445">
        <f t="shared" si="35"/>
        <v>0</v>
      </c>
      <c r="AK57" s="304">
        <f t="shared" si="103"/>
        <v>0</v>
      </c>
      <c r="AL57" s="381">
        <f t="shared" si="104"/>
        <v>0</v>
      </c>
      <c r="AM57" s="532">
        <f t="shared" si="105"/>
        <v>0</v>
      </c>
      <c r="AN57" s="533">
        <f t="shared" si="106"/>
        <v>0</v>
      </c>
      <c r="AO57" s="534">
        <f t="shared" si="107"/>
        <v>0</v>
      </c>
      <c r="AP57" s="535">
        <f t="shared" si="108"/>
        <v>0</v>
      </c>
      <c r="AQ57" s="535">
        <f t="shared" si="109"/>
        <v>0</v>
      </c>
      <c r="AR57" s="536">
        <f t="shared" si="110"/>
        <v>0</v>
      </c>
      <c r="AS57" s="537">
        <f t="shared" si="111"/>
        <v>0</v>
      </c>
      <c r="AT57" s="538">
        <f t="shared" si="112"/>
        <v>0</v>
      </c>
      <c r="AU57" s="539">
        <f t="shared" si="113"/>
        <v>0</v>
      </c>
      <c r="AV57" s="540">
        <f t="shared" si="114"/>
        <v>0</v>
      </c>
      <c r="AW57" s="541">
        <f t="shared" si="115"/>
        <v>0</v>
      </c>
      <c r="AX57" s="542">
        <f t="shared" si="116"/>
        <v>0</v>
      </c>
      <c r="AY57" s="312">
        <v>1</v>
      </c>
      <c r="AZ57" s="311">
        <v>9</v>
      </c>
      <c r="BA57" s="312"/>
      <c r="BB57" s="311"/>
      <c r="BD57" s="30">
        <f t="shared" si="70"/>
        <v>0</v>
      </c>
      <c r="BE57" s="30">
        <f t="shared" si="71"/>
        <v>0</v>
      </c>
      <c r="BF57" s="30">
        <f t="shared" si="72"/>
        <v>0</v>
      </c>
      <c r="BG57" s="30">
        <f t="shared" si="73"/>
        <v>0</v>
      </c>
      <c r="BH57" s="30">
        <f t="shared" si="74"/>
        <v>0</v>
      </c>
      <c r="BI57" s="30">
        <f t="shared" si="75"/>
        <v>0</v>
      </c>
      <c r="BJ57" s="30">
        <f t="shared" si="76"/>
        <v>0</v>
      </c>
      <c r="BK57" s="30">
        <f t="shared" si="77"/>
        <v>0</v>
      </c>
      <c r="BM57" s="203">
        <f t="shared" si="78"/>
        <v>0</v>
      </c>
      <c r="BN57" s="203">
        <f t="shared" si="79"/>
        <v>0</v>
      </c>
      <c r="BP57" s="30">
        <f t="shared" si="80"/>
        <v>0</v>
      </c>
      <c r="BQ57" s="30">
        <f t="shared" si="81"/>
        <v>0</v>
      </c>
      <c r="BR57" s="30">
        <f t="shared" si="82"/>
        <v>0</v>
      </c>
      <c r="BS57" s="30">
        <f t="shared" si="83"/>
        <v>0</v>
      </c>
      <c r="BT57" s="30">
        <f t="shared" si="84"/>
        <v>0</v>
      </c>
      <c r="BU57" s="30">
        <f t="shared" si="85"/>
        <v>0</v>
      </c>
      <c r="BV57" s="30">
        <f t="shared" si="86"/>
        <v>0</v>
      </c>
      <c r="BW57" s="30">
        <f t="shared" si="87"/>
        <v>0</v>
      </c>
      <c r="BX57" s="30">
        <f t="shared" si="88"/>
        <v>0</v>
      </c>
      <c r="BY57" s="30">
        <f t="shared" si="89"/>
        <v>0</v>
      </c>
      <c r="BZ57" s="30">
        <f t="shared" si="90"/>
        <v>0</v>
      </c>
      <c r="CA57" s="30">
        <f t="shared" si="91"/>
        <v>0</v>
      </c>
      <c r="CB57" s="30">
        <f t="shared" si="92"/>
        <v>0</v>
      </c>
      <c r="CC57" s="30">
        <f t="shared" si="93"/>
        <v>0</v>
      </c>
      <c r="CD57" s="30">
        <f t="shared" si="94"/>
        <v>0</v>
      </c>
      <c r="CE57" s="30">
        <f t="shared" si="95"/>
        <v>0</v>
      </c>
      <c r="CF57" s="30">
        <f t="shared" si="96"/>
        <v>0</v>
      </c>
      <c r="CG57" s="30">
        <f t="shared" si="97"/>
        <v>0</v>
      </c>
      <c r="CH57" s="30">
        <f t="shared" si="98"/>
        <v>0</v>
      </c>
      <c r="CI57" s="30"/>
      <c r="CJ57" s="30">
        <f t="shared" si="99"/>
        <v>0</v>
      </c>
    </row>
    <row r="58" spans="2:89" ht="90" customHeight="1">
      <c r="B58" s="436"/>
      <c r="C58" s="30"/>
      <c r="D58" s="314" t="s">
        <v>201</v>
      </c>
      <c r="E58" s="315"/>
      <c r="F58" s="315"/>
      <c r="G58" s="316" t="s">
        <v>190</v>
      </c>
      <c r="H58" s="317" t="s">
        <v>1444</v>
      </c>
      <c r="I58" s="315" t="s">
        <v>165</v>
      </c>
      <c r="J58" s="315">
        <v>2</v>
      </c>
      <c r="K58" s="315">
        <v>34</v>
      </c>
      <c r="L58" s="315" t="s">
        <v>1474</v>
      </c>
      <c r="M58" s="617">
        <v>519.12</v>
      </c>
      <c r="N58" s="420"/>
      <c r="O58" s="247"/>
      <c r="P58" s="247"/>
      <c r="Q58" s="247"/>
      <c r="R58" s="247"/>
      <c r="S58" s="247"/>
      <c r="T58" s="215"/>
      <c r="U58" s="705"/>
      <c r="V58" s="705"/>
      <c r="W58" s="705"/>
      <c r="X58" s="705"/>
      <c r="Y58" s="705"/>
      <c r="Z58" s="705"/>
      <c r="AA58" s="705"/>
      <c r="AB58" s="351">
        <f t="shared" si="100"/>
        <v>0</v>
      </c>
      <c r="AC58" s="352" t="str">
        <f t="shared" si="101"/>
        <v>No</v>
      </c>
      <c r="AD58" s="353" t="str">
        <f t="shared" si="102"/>
        <v>No</v>
      </c>
      <c r="AF58" s="216">
        <v>2</v>
      </c>
      <c r="AG58" s="217">
        <f t="shared" si="34"/>
        <v>0</v>
      </c>
      <c r="AI58" s="492">
        <v>14.26</v>
      </c>
      <c r="AJ58" s="445">
        <f t="shared" si="35"/>
        <v>0</v>
      </c>
      <c r="AK58" s="304">
        <f t="shared" si="103"/>
        <v>0</v>
      </c>
      <c r="AL58" s="381">
        <f t="shared" si="104"/>
        <v>0</v>
      </c>
      <c r="AM58" s="532">
        <f t="shared" si="105"/>
        <v>0</v>
      </c>
      <c r="AN58" s="533">
        <f t="shared" si="106"/>
        <v>0</v>
      </c>
      <c r="AO58" s="534">
        <f t="shared" si="107"/>
        <v>0</v>
      </c>
      <c r="AP58" s="535">
        <f t="shared" si="108"/>
        <v>0</v>
      </c>
      <c r="AQ58" s="535">
        <f t="shared" si="109"/>
        <v>0</v>
      </c>
      <c r="AR58" s="536">
        <f t="shared" si="110"/>
        <v>0</v>
      </c>
      <c r="AS58" s="537">
        <f t="shared" si="111"/>
        <v>0</v>
      </c>
      <c r="AT58" s="538">
        <f t="shared" si="112"/>
        <v>0</v>
      </c>
      <c r="AU58" s="539">
        <f t="shared" si="113"/>
        <v>0</v>
      </c>
      <c r="AV58" s="540">
        <f t="shared" si="114"/>
        <v>0</v>
      </c>
      <c r="AW58" s="541">
        <f t="shared" si="115"/>
        <v>0</v>
      </c>
      <c r="AX58" s="542">
        <f t="shared" si="116"/>
        <v>0</v>
      </c>
      <c r="AY58" s="312">
        <v>2</v>
      </c>
      <c r="AZ58" s="311">
        <v>16</v>
      </c>
      <c r="BA58" s="312"/>
      <c r="BB58" s="311"/>
      <c r="BD58" s="30">
        <f t="shared" si="70"/>
        <v>0</v>
      </c>
      <c r="BE58" s="30">
        <f t="shared" si="71"/>
        <v>0</v>
      </c>
      <c r="BF58" s="30">
        <f t="shared" si="72"/>
        <v>0</v>
      </c>
      <c r="BG58" s="30">
        <f t="shared" si="73"/>
        <v>0</v>
      </c>
      <c r="BH58" s="30">
        <f t="shared" si="74"/>
        <v>0</v>
      </c>
      <c r="BI58" s="30">
        <f t="shared" si="75"/>
        <v>0</v>
      </c>
      <c r="BJ58" s="30">
        <f t="shared" si="76"/>
        <v>0</v>
      </c>
      <c r="BK58" s="30">
        <f t="shared" si="77"/>
        <v>0</v>
      </c>
      <c r="BM58" s="203">
        <f t="shared" si="78"/>
        <v>0</v>
      </c>
      <c r="BN58" s="203">
        <f t="shared" si="79"/>
        <v>0</v>
      </c>
      <c r="BP58" s="30">
        <f t="shared" si="80"/>
        <v>0</v>
      </c>
      <c r="BQ58" s="30">
        <f t="shared" si="81"/>
        <v>0</v>
      </c>
      <c r="BR58" s="30">
        <f t="shared" si="82"/>
        <v>0</v>
      </c>
      <c r="BS58" s="30">
        <f t="shared" si="83"/>
        <v>0</v>
      </c>
      <c r="BT58" s="30">
        <f t="shared" si="84"/>
        <v>0</v>
      </c>
      <c r="BU58" s="30">
        <f t="shared" si="85"/>
        <v>0</v>
      </c>
      <c r="BV58" s="30">
        <f t="shared" si="86"/>
        <v>0</v>
      </c>
      <c r="BW58" s="30">
        <f t="shared" si="87"/>
        <v>0</v>
      </c>
      <c r="BX58" s="30">
        <f t="shared" si="88"/>
        <v>0</v>
      </c>
      <c r="BY58" s="30">
        <f t="shared" si="89"/>
        <v>0</v>
      </c>
      <c r="BZ58" s="30">
        <f t="shared" si="90"/>
        <v>0</v>
      </c>
      <c r="CA58" s="30">
        <f t="shared" si="91"/>
        <v>0</v>
      </c>
      <c r="CB58" s="30">
        <f t="shared" si="92"/>
        <v>0</v>
      </c>
      <c r="CC58" s="30">
        <f t="shared" si="93"/>
        <v>0</v>
      </c>
      <c r="CD58" s="30">
        <f t="shared" si="94"/>
        <v>0</v>
      </c>
      <c r="CE58" s="30">
        <f t="shared" si="95"/>
        <v>0</v>
      </c>
      <c r="CF58" s="30">
        <f t="shared" si="96"/>
        <v>0</v>
      </c>
      <c r="CG58" s="30">
        <f t="shared" si="97"/>
        <v>0</v>
      </c>
      <c r="CH58" s="30">
        <f t="shared" si="98"/>
        <v>0</v>
      </c>
      <c r="CI58" s="30"/>
      <c r="CJ58" s="30">
        <f t="shared" si="99"/>
        <v>0</v>
      </c>
    </row>
    <row r="59" spans="2:89" ht="90" customHeight="1">
      <c r="B59" s="436"/>
      <c r="C59" s="30"/>
      <c r="D59" s="308" t="s">
        <v>202</v>
      </c>
      <c r="E59" s="309"/>
      <c r="F59" s="309"/>
      <c r="G59" s="313" t="s">
        <v>190</v>
      </c>
      <c r="H59" s="309" t="s">
        <v>1445</v>
      </c>
      <c r="I59" s="309" t="s">
        <v>80</v>
      </c>
      <c r="J59" s="309">
        <v>2</v>
      </c>
      <c r="K59" s="309">
        <v>22</v>
      </c>
      <c r="L59" s="309" t="s">
        <v>1474</v>
      </c>
      <c r="M59" s="616">
        <v>378.52500000000003</v>
      </c>
      <c r="N59" s="415"/>
      <c r="O59" s="249"/>
      <c r="P59" s="249"/>
      <c r="Q59" s="249"/>
      <c r="R59" s="249"/>
      <c r="S59" s="249"/>
      <c r="T59" s="220"/>
      <c r="U59" s="704"/>
      <c r="V59" s="704"/>
      <c r="W59" s="704"/>
      <c r="X59" s="704"/>
      <c r="Y59" s="704"/>
      <c r="Z59" s="704"/>
      <c r="AA59" s="704"/>
      <c r="AB59" s="839">
        <f t="shared" si="100"/>
        <v>0</v>
      </c>
      <c r="AC59" s="349" t="str">
        <f t="shared" si="101"/>
        <v>No</v>
      </c>
      <c r="AD59" s="350" t="str">
        <f t="shared" si="102"/>
        <v>No</v>
      </c>
      <c r="AF59" s="216">
        <v>2</v>
      </c>
      <c r="AG59" s="217">
        <f t="shared" si="34"/>
        <v>0</v>
      </c>
      <c r="AI59" s="492">
        <v>8.02</v>
      </c>
      <c r="AJ59" s="445">
        <f t="shared" si="35"/>
        <v>0</v>
      </c>
      <c r="AK59" s="304">
        <f t="shared" si="103"/>
        <v>0</v>
      </c>
      <c r="AL59" s="381">
        <f t="shared" si="104"/>
        <v>0</v>
      </c>
      <c r="AM59" s="532">
        <f t="shared" si="105"/>
        <v>0</v>
      </c>
      <c r="AN59" s="533">
        <f t="shared" si="106"/>
        <v>0</v>
      </c>
      <c r="AO59" s="534">
        <f t="shared" si="107"/>
        <v>0</v>
      </c>
      <c r="AP59" s="535">
        <f t="shared" si="108"/>
        <v>0</v>
      </c>
      <c r="AQ59" s="535">
        <f t="shared" si="109"/>
        <v>0</v>
      </c>
      <c r="AR59" s="536">
        <f t="shared" si="110"/>
        <v>0</v>
      </c>
      <c r="AS59" s="537">
        <f t="shared" si="111"/>
        <v>0</v>
      </c>
      <c r="AT59" s="538">
        <f t="shared" si="112"/>
        <v>0</v>
      </c>
      <c r="AU59" s="539">
        <f t="shared" si="113"/>
        <v>0</v>
      </c>
      <c r="AV59" s="540">
        <f t="shared" si="114"/>
        <v>0</v>
      </c>
      <c r="AW59" s="541">
        <f t="shared" si="115"/>
        <v>0</v>
      </c>
      <c r="AX59" s="542">
        <f t="shared" si="116"/>
        <v>0</v>
      </c>
      <c r="AY59" s="312">
        <v>2</v>
      </c>
      <c r="AZ59" s="311">
        <v>16</v>
      </c>
      <c r="BA59" s="312"/>
      <c r="BB59" s="311"/>
      <c r="BD59" s="30">
        <f t="shared" si="70"/>
        <v>0</v>
      </c>
      <c r="BE59" s="30">
        <f t="shared" si="71"/>
        <v>0</v>
      </c>
      <c r="BF59" s="30">
        <f t="shared" si="72"/>
        <v>0</v>
      </c>
      <c r="BG59" s="30">
        <f t="shared" si="73"/>
        <v>0</v>
      </c>
      <c r="BH59" s="30">
        <f t="shared" si="74"/>
        <v>0</v>
      </c>
      <c r="BI59" s="30">
        <f t="shared" si="75"/>
        <v>0</v>
      </c>
      <c r="BJ59" s="30">
        <f t="shared" si="76"/>
        <v>0</v>
      </c>
      <c r="BK59" s="30">
        <f t="shared" si="77"/>
        <v>0</v>
      </c>
      <c r="BM59" s="203">
        <f t="shared" si="78"/>
        <v>0</v>
      </c>
      <c r="BN59" s="203">
        <f t="shared" si="79"/>
        <v>0</v>
      </c>
      <c r="BP59" s="30">
        <f t="shared" si="80"/>
        <v>0</v>
      </c>
      <c r="BQ59" s="30">
        <f t="shared" si="81"/>
        <v>0</v>
      </c>
      <c r="BR59" s="30">
        <f t="shared" si="82"/>
        <v>0</v>
      </c>
      <c r="BS59" s="30">
        <f t="shared" si="83"/>
        <v>0</v>
      </c>
      <c r="BT59" s="30">
        <f t="shared" si="84"/>
        <v>0</v>
      </c>
      <c r="BU59" s="30">
        <f t="shared" si="85"/>
        <v>0</v>
      </c>
      <c r="BV59" s="30">
        <f t="shared" si="86"/>
        <v>0</v>
      </c>
      <c r="BW59" s="30">
        <f t="shared" si="87"/>
        <v>0</v>
      </c>
      <c r="BX59" s="30">
        <f t="shared" si="88"/>
        <v>0</v>
      </c>
      <c r="BY59" s="30">
        <f t="shared" si="89"/>
        <v>0</v>
      </c>
      <c r="BZ59" s="30">
        <f t="shared" si="90"/>
        <v>0</v>
      </c>
      <c r="CA59" s="30">
        <f t="shared" si="91"/>
        <v>0</v>
      </c>
      <c r="CB59" s="30">
        <f t="shared" si="92"/>
        <v>0</v>
      </c>
      <c r="CC59" s="30">
        <f t="shared" si="93"/>
        <v>0</v>
      </c>
      <c r="CD59" s="30">
        <f t="shared" si="94"/>
        <v>0</v>
      </c>
      <c r="CE59" s="30">
        <f t="shared" si="95"/>
        <v>0</v>
      </c>
      <c r="CF59" s="30">
        <f t="shared" si="96"/>
        <v>0</v>
      </c>
      <c r="CG59" s="30">
        <f t="shared" si="97"/>
        <v>0</v>
      </c>
      <c r="CH59" s="30">
        <f t="shared" si="98"/>
        <v>0</v>
      </c>
      <c r="CI59" s="30"/>
      <c r="CJ59" s="30">
        <f t="shared" si="99"/>
        <v>0</v>
      </c>
    </row>
    <row r="60" spans="2:89" ht="90" customHeight="1">
      <c r="B60" s="436"/>
      <c r="C60" s="30"/>
      <c r="D60" s="314" t="s">
        <v>203</v>
      </c>
      <c r="E60" s="315"/>
      <c r="F60" s="315"/>
      <c r="G60" s="316" t="s">
        <v>190</v>
      </c>
      <c r="H60" s="315" t="s">
        <v>1446</v>
      </c>
      <c r="I60" s="315" t="s">
        <v>223</v>
      </c>
      <c r="J60" s="315">
        <v>2</v>
      </c>
      <c r="K60" s="315">
        <v>12</v>
      </c>
      <c r="L60" s="315" t="s">
        <v>1474</v>
      </c>
      <c r="M60" s="617">
        <v>335.26499999999999</v>
      </c>
      <c r="N60" s="420"/>
      <c r="O60" s="247"/>
      <c r="P60" s="247"/>
      <c r="Q60" s="247"/>
      <c r="R60" s="247"/>
      <c r="S60" s="247"/>
      <c r="T60" s="215"/>
      <c r="U60" s="705"/>
      <c r="V60" s="705"/>
      <c r="W60" s="705"/>
      <c r="X60" s="705"/>
      <c r="Y60" s="705"/>
      <c r="Z60" s="705"/>
      <c r="AA60" s="705"/>
      <c r="AB60" s="351">
        <f t="shared" si="100"/>
        <v>0</v>
      </c>
      <c r="AC60" s="352" t="str">
        <f t="shared" si="101"/>
        <v>No</v>
      </c>
      <c r="AD60" s="353" t="str">
        <f t="shared" si="102"/>
        <v>No</v>
      </c>
      <c r="AF60" s="216">
        <v>2</v>
      </c>
      <c r="AG60" s="217">
        <f t="shared" si="34"/>
        <v>0</v>
      </c>
      <c r="AI60" s="492">
        <v>3.54</v>
      </c>
      <c r="AJ60" s="445">
        <f t="shared" si="35"/>
        <v>0</v>
      </c>
      <c r="AK60" s="304">
        <f t="shared" si="103"/>
        <v>0</v>
      </c>
      <c r="AL60" s="381">
        <f t="shared" si="104"/>
        <v>0</v>
      </c>
      <c r="AM60" s="532">
        <f t="shared" si="105"/>
        <v>0</v>
      </c>
      <c r="AN60" s="533">
        <f t="shared" si="106"/>
        <v>0</v>
      </c>
      <c r="AO60" s="534">
        <f t="shared" si="107"/>
        <v>0</v>
      </c>
      <c r="AP60" s="535">
        <f t="shared" si="108"/>
        <v>0</v>
      </c>
      <c r="AQ60" s="535">
        <f t="shared" si="109"/>
        <v>0</v>
      </c>
      <c r="AR60" s="536">
        <f t="shared" si="110"/>
        <v>0</v>
      </c>
      <c r="AS60" s="537">
        <f t="shared" si="111"/>
        <v>0</v>
      </c>
      <c r="AT60" s="538">
        <f t="shared" si="112"/>
        <v>0</v>
      </c>
      <c r="AU60" s="539">
        <f t="shared" si="113"/>
        <v>0</v>
      </c>
      <c r="AV60" s="540">
        <f t="shared" si="114"/>
        <v>0</v>
      </c>
      <c r="AW60" s="541">
        <f t="shared" si="115"/>
        <v>0</v>
      </c>
      <c r="AX60" s="542">
        <f t="shared" si="116"/>
        <v>0</v>
      </c>
      <c r="AY60" s="312">
        <v>2</v>
      </c>
      <c r="AZ60" s="311">
        <v>12</v>
      </c>
      <c r="BA60" s="312"/>
      <c r="BB60" s="311"/>
      <c r="BD60" s="30">
        <f t="shared" si="70"/>
        <v>0</v>
      </c>
      <c r="BE60" s="30">
        <f t="shared" si="71"/>
        <v>0</v>
      </c>
      <c r="BF60" s="30">
        <f t="shared" si="72"/>
        <v>0</v>
      </c>
      <c r="BG60" s="30">
        <f t="shared" si="73"/>
        <v>0</v>
      </c>
      <c r="BH60" s="30">
        <f t="shared" si="74"/>
        <v>0</v>
      </c>
      <c r="BI60" s="30">
        <f t="shared" si="75"/>
        <v>0</v>
      </c>
      <c r="BJ60" s="30">
        <f t="shared" si="76"/>
        <v>0</v>
      </c>
      <c r="BK60" s="30">
        <f t="shared" si="77"/>
        <v>0</v>
      </c>
      <c r="BM60" s="203">
        <f t="shared" si="78"/>
        <v>0</v>
      </c>
      <c r="BN60" s="203">
        <f t="shared" si="79"/>
        <v>0</v>
      </c>
      <c r="BP60" s="30">
        <f t="shared" si="80"/>
        <v>0</v>
      </c>
      <c r="BQ60" s="30">
        <f t="shared" si="81"/>
        <v>0</v>
      </c>
      <c r="BR60" s="30">
        <f t="shared" si="82"/>
        <v>0</v>
      </c>
      <c r="BS60" s="30">
        <f t="shared" si="83"/>
        <v>0</v>
      </c>
      <c r="BT60" s="30">
        <f t="shared" si="84"/>
        <v>0</v>
      </c>
      <c r="BU60" s="30">
        <f t="shared" si="85"/>
        <v>0</v>
      </c>
      <c r="BV60" s="30">
        <f t="shared" si="86"/>
        <v>0</v>
      </c>
      <c r="BW60" s="30">
        <f t="shared" si="87"/>
        <v>0</v>
      </c>
      <c r="BX60" s="30">
        <f t="shared" si="88"/>
        <v>0</v>
      </c>
      <c r="BY60" s="30">
        <f t="shared" si="89"/>
        <v>0</v>
      </c>
      <c r="BZ60" s="30">
        <f t="shared" si="90"/>
        <v>0</v>
      </c>
      <c r="CA60" s="30">
        <f t="shared" si="91"/>
        <v>0</v>
      </c>
      <c r="CB60" s="30">
        <f t="shared" si="92"/>
        <v>0</v>
      </c>
      <c r="CC60" s="30">
        <f t="shared" si="93"/>
        <v>0</v>
      </c>
      <c r="CD60" s="30">
        <f t="shared" si="94"/>
        <v>0</v>
      </c>
      <c r="CE60" s="30">
        <f t="shared" si="95"/>
        <v>0</v>
      </c>
      <c r="CF60" s="30">
        <f t="shared" si="96"/>
        <v>0</v>
      </c>
      <c r="CG60" s="30">
        <f t="shared" si="97"/>
        <v>0</v>
      </c>
      <c r="CH60" s="30">
        <f t="shared" si="98"/>
        <v>0</v>
      </c>
      <c r="CI60" s="30"/>
      <c r="CJ60" s="30">
        <f t="shared" si="99"/>
        <v>0</v>
      </c>
    </row>
    <row r="61" spans="2:89" ht="90" customHeight="1">
      <c r="B61" s="435"/>
      <c r="C61" s="33"/>
      <c r="D61" s="318" t="s">
        <v>204</v>
      </c>
      <c r="E61" s="319"/>
      <c r="F61" s="319"/>
      <c r="G61" s="322" t="s">
        <v>190</v>
      </c>
      <c r="H61" s="319" t="s">
        <v>1447</v>
      </c>
      <c r="I61" s="319" t="s">
        <v>224</v>
      </c>
      <c r="J61" s="319">
        <v>2</v>
      </c>
      <c r="K61" s="319">
        <v>6</v>
      </c>
      <c r="L61" s="319" t="s">
        <v>1474</v>
      </c>
      <c r="M61" s="618">
        <v>302.82</v>
      </c>
      <c r="N61" s="843"/>
      <c r="O61" s="245"/>
      <c r="P61" s="245"/>
      <c r="Q61" s="245"/>
      <c r="R61" s="245"/>
      <c r="S61" s="245"/>
      <c r="T61" s="244"/>
      <c r="U61" s="844"/>
      <c r="V61" s="844"/>
      <c r="W61" s="844"/>
      <c r="X61" s="844"/>
      <c r="Y61" s="844"/>
      <c r="Z61" s="844"/>
      <c r="AA61" s="844"/>
      <c r="AB61" s="839">
        <f t="shared" si="100"/>
        <v>0</v>
      </c>
      <c r="AC61" s="354" t="str">
        <f t="shared" si="101"/>
        <v>No</v>
      </c>
      <c r="AD61" s="355" t="str">
        <f t="shared" si="102"/>
        <v>No</v>
      </c>
      <c r="AF61" s="226">
        <v>2</v>
      </c>
      <c r="AG61" s="217">
        <f t="shared" si="34"/>
        <v>0</v>
      </c>
      <c r="AI61" s="491">
        <v>1.36</v>
      </c>
      <c r="AJ61" s="445">
        <f t="shared" si="35"/>
        <v>0</v>
      </c>
      <c r="AK61" s="304">
        <f t="shared" si="103"/>
        <v>0</v>
      </c>
      <c r="AL61" s="381">
        <f t="shared" si="104"/>
        <v>0</v>
      </c>
      <c r="AM61" s="532">
        <f t="shared" si="105"/>
        <v>0</v>
      </c>
      <c r="AN61" s="533">
        <f t="shared" si="106"/>
        <v>0</v>
      </c>
      <c r="AO61" s="534">
        <f t="shared" si="107"/>
        <v>0</v>
      </c>
      <c r="AP61" s="535">
        <f t="shared" si="108"/>
        <v>0</v>
      </c>
      <c r="AQ61" s="535">
        <f t="shared" si="109"/>
        <v>0</v>
      </c>
      <c r="AR61" s="536">
        <f t="shared" si="110"/>
        <v>0</v>
      </c>
      <c r="AS61" s="537">
        <f t="shared" si="111"/>
        <v>0</v>
      </c>
      <c r="AT61" s="538">
        <f t="shared" si="112"/>
        <v>0</v>
      </c>
      <c r="AU61" s="539">
        <f t="shared" si="113"/>
        <v>0</v>
      </c>
      <c r="AV61" s="540">
        <f t="shared" si="114"/>
        <v>0</v>
      </c>
      <c r="AW61" s="541">
        <f t="shared" si="115"/>
        <v>0</v>
      </c>
      <c r="AX61" s="542">
        <f t="shared" si="116"/>
        <v>0</v>
      </c>
      <c r="AY61" s="321">
        <v>2</v>
      </c>
      <c r="AZ61" s="320">
        <v>8</v>
      </c>
      <c r="BA61" s="321"/>
      <c r="BB61" s="320"/>
      <c r="BD61" s="30">
        <f t="shared" si="70"/>
        <v>0</v>
      </c>
      <c r="BE61" s="30">
        <f t="shared" si="71"/>
        <v>0</v>
      </c>
      <c r="BF61" s="30">
        <f t="shared" si="72"/>
        <v>0</v>
      </c>
      <c r="BG61" s="30">
        <f t="shared" si="73"/>
        <v>0</v>
      </c>
      <c r="BH61" s="30">
        <f t="shared" si="74"/>
        <v>0</v>
      </c>
      <c r="BI61" s="30">
        <f t="shared" si="75"/>
        <v>0</v>
      </c>
      <c r="BJ61" s="30">
        <f t="shared" si="76"/>
        <v>0</v>
      </c>
      <c r="BK61" s="30">
        <f t="shared" si="77"/>
        <v>0</v>
      </c>
      <c r="BM61" s="203">
        <f t="shared" si="78"/>
        <v>0</v>
      </c>
      <c r="BN61" s="203">
        <f t="shared" si="79"/>
        <v>0</v>
      </c>
      <c r="BP61" s="30">
        <f t="shared" si="80"/>
        <v>0</v>
      </c>
      <c r="BQ61" s="30">
        <f t="shared" si="81"/>
        <v>0</v>
      </c>
      <c r="BR61" s="30">
        <f t="shared" si="82"/>
        <v>0</v>
      </c>
      <c r="BS61" s="30">
        <f t="shared" si="83"/>
        <v>0</v>
      </c>
      <c r="BT61" s="30">
        <f t="shared" si="84"/>
        <v>0</v>
      </c>
      <c r="BU61" s="30">
        <f t="shared" si="85"/>
        <v>0</v>
      </c>
      <c r="BV61" s="30">
        <f t="shared" si="86"/>
        <v>0</v>
      </c>
      <c r="BW61" s="30">
        <f t="shared" si="87"/>
        <v>0</v>
      </c>
      <c r="BX61" s="30">
        <f t="shared" si="88"/>
        <v>0</v>
      </c>
      <c r="BY61" s="30">
        <f t="shared" si="89"/>
        <v>0</v>
      </c>
      <c r="BZ61" s="30">
        <f t="shared" si="90"/>
        <v>0</v>
      </c>
      <c r="CA61" s="30">
        <f t="shared" si="91"/>
        <v>0</v>
      </c>
      <c r="CB61" s="30">
        <f t="shared" si="92"/>
        <v>0</v>
      </c>
      <c r="CC61" s="30">
        <f t="shared" si="93"/>
        <v>0</v>
      </c>
      <c r="CD61" s="30">
        <f t="shared" si="94"/>
        <v>0</v>
      </c>
      <c r="CE61" s="30">
        <f t="shared" si="95"/>
        <v>0</v>
      </c>
      <c r="CF61" s="30">
        <f t="shared" si="96"/>
        <v>0</v>
      </c>
      <c r="CG61" s="30">
        <f t="shared" si="97"/>
        <v>0</v>
      </c>
      <c r="CH61" s="30">
        <f t="shared" si="98"/>
        <v>0</v>
      </c>
      <c r="CI61" s="30"/>
      <c r="CJ61" s="30">
        <f t="shared" si="99"/>
        <v>0</v>
      </c>
    </row>
    <row r="62" spans="2:89" ht="49.2" customHeight="1">
      <c r="B62" s="437"/>
      <c r="D62" s="629" t="s">
        <v>1026</v>
      </c>
      <c r="M62" s="629"/>
      <c r="N62" s="840"/>
      <c r="O62" s="219"/>
      <c r="P62" s="219"/>
      <c r="Q62" s="219"/>
      <c r="R62" s="219"/>
      <c r="S62" s="219"/>
      <c r="T62" s="219"/>
      <c r="U62" s="219"/>
      <c r="V62" s="219"/>
      <c r="W62" s="219"/>
      <c r="X62" s="219"/>
      <c r="Y62" s="219"/>
      <c r="Z62" s="219"/>
      <c r="AA62" s="219"/>
      <c r="AB62" s="628"/>
      <c r="AC62" s="354"/>
      <c r="AD62" s="356"/>
      <c r="AF62" s="203"/>
      <c r="AG62" s="217"/>
      <c r="AI62" s="494"/>
      <c r="AJ62" s="445"/>
      <c r="AK62" s="304"/>
      <c r="AL62" s="381"/>
      <c r="AM62" s="532"/>
      <c r="AN62" s="533"/>
      <c r="AO62" s="534"/>
      <c r="AP62" s="535"/>
      <c r="AQ62" s="535"/>
      <c r="AR62" s="536"/>
      <c r="AS62" s="537"/>
      <c r="AT62" s="538"/>
      <c r="AU62" s="539"/>
      <c r="AV62" s="540"/>
      <c r="AW62" s="541"/>
      <c r="AX62" s="542"/>
      <c r="BD62" s="30">
        <f t="shared" si="70"/>
        <v>0</v>
      </c>
      <c r="BE62" s="30">
        <f t="shared" si="71"/>
        <v>0</v>
      </c>
      <c r="BF62" s="30">
        <f t="shared" si="72"/>
        <v>0</v>
      </c>
      <c r="BG62" s="30">
        <f t="shared" si="73"/>
        <v>0</v>
      </c>
      <c r="BH62" s="30">
        <f t="shared" si="74"/>
        <v>0</v>
      </c>
      <c r="BI62" s="30">
        <f t="shared" si="75"/>
        <v>0</v>
      </c>
      <c r="BJ62" s="30">
        <f t="shared" si="76"/>
        <v>0</v>
      </c>
      <c r="BK62" s="30">
        <f t="shared" si="77"/>
        <v>0</v>
      </c>
      <c r="BM62" s="203">
        <f t="shared" si="78"/>
        <v>0</v>
      </c>
      <c r="BN62" s="203">
        <f t="shared" si="79"/>
        <v>0</v>
      </c>
      <c r="BP62" s="30">
        <f t="shared" si="80"/>
        <v>0</v>
      </c>
      <c r="BQ62" s="30">
        <f t="shared" si="81"/>
        <v>0</v>
      </c>
      <c r="BR62" s="30">
        <f t="shared" si="82"/>
        <v>0</v>
      </c>
      <c r="BS62" s="30">
        <f t="shared" si="83"/>
        <v>0</v>
      </c>
      <c r="BT62" s="30">
        <f t="shared" si="84"/>
        <v>0</v>
      </c>
      <c r="BU62" s="30">
        <f t="shared" si="85"/>
        <v>0</v>
      </c>
      <c r="BV62" s="30">
        <f t="shared" si="86"/>
        <v>0</v>
      </c>
      <c r="BW62" s="30">
        <f t="shared" si="87"/>
        <v>0</v>
      </c>
      <c r="BX62" s="30">
        <f t="shared" si="88"/>
        <v>0</v>
      </c>
      <c r="BY62" s="30">
        <f t="shared" si="89"/>
        <v>0</v>
      </c>
      <c r="BZ62" s="30">
        <f t="shared" si="90"/>
        <v>0</v>
      </c>
      <c r="CA62" s="30">
        <f t="shared" si="91"/>
        <v>0</v>
      </c>
      <c r="CB62" s="30">
        <f t="shared" si="92"/>
        <v>0</v>
      </c>
      <c r="CC62" s="30">
        <f t="shared" si="93"/>
        <v>0</v>
      </c>
      <c r="CD62" s="30">
        <f t="shared" si="94"/>
        <v>0</v>
      </c>
      <c r="CE62" s="30">
        <f t="shared" si="95"/>
        <v>0</v>
      </c>
      <c r="CF62" s="30">
        <f t="shared" si="96"/>
        <v>0</v>
      </c>
      <c r="CG62" s="30">
        <f t="shared" si="97"/>
        <v>0</v>
      </c>
      <c r="CH62" s="30">
        <f t="shared" si="98"/>
        <v>0</v>
      </c>
      <c r="CI62" s="30"/>
      <c r="CJ62" s="30">
        <f t="shared" si="99"/>
        <v>0</v>
      </c>
    </row>
    <row r="63" spans="2:89" ht="90" customHeight="1">
      <c r="B63" s="434"/>
      <c r="C63" s="162"/>
      <c r="D63" s="302" t="s">
        <v>206</v>
      </c>
      <c r="E63" s="323"/>
      <c r="F63" s="323"/>
      <c r="G63" s="307" t="s">
        <v>190</v>
      </c>
      <c r="H63" s="303" t="s">
        <v>1440</v>
      </c>
      <c r="I63" s="303" t="s">
        <v>224</v>
      </c>
      <c r="J63" s="303">
        <v>1</v>
      </c>
      <c r="K63" s="303">
        <v>0</v>
      </c>
      <c r="L63" s="303" t="s">
        <v>1474</v>
      </c>
      <c r="M63" s="615">
        <v>146.0025</v>
      </c>
      <c r="N63" s="841"/>
      <c r="O63" s="242"/>
      <c r="P63" s="242"/>
      <c r="Q63" s="242"/>
      <c r="R63" s="242"/>
      <c r="S63" s="242"/>
      <c r="T63" s="241"/>
      <c r="U63" s="240"/>
      <c r="V63" s="240"/>
      <c r="W63" s="240"/>
      <c r="X63" s="240"/>
      <c r="Y63" s="240"/>
      <c r="Z63" s="240"/>
      <c r="AA63" s="240"/>
      <c r="AB63" s="845">
        <f>M63*N63+M63*O63+M63*P63+M63*Q63+M63*R63+M63*S63+M63*U63+M63*V63+M63*W63+M63*X63+M63*Y63+M63*Z63+M63*AA63+M63*T63</f>
        <v>0</v>
      </c>
      <c r="AC63" s="347" t="str">
        <f t="shared" ref="AC63:AC74" si="117">IF(SUM(N63:AA63)&gt;0,"Yes","No")</f>
        <v>No</v>
      </c>
      <c r="AD63" s="348" t="str">
        <f t="shared" ref="AD63:AD74" si="118">IF(B63="New","Yes","No")</f>
        <v>No</v>
      </c>
      <c r="AF63" s="211">
        <v>1</v>
      </c>
      <c r="AG63" s="217">
        <f t="shared" si="34"/>
        <v>0</v>
      </c>
      <c r="AI63" s="492">
        <v>1.05</v>
      </c>
      <c r="AJ63" s="445">
        <f t="shared" si="35"/>
        <v>0</v>
      </c>
      <c r="AK63" s="304">
        <f t="shared" ref="AK63:AK74" si="119">J63*N63</f>
        <v>0</v>
      </c>
      <c r="AL63" s="381">
        <f t="shared" ref="AL63:AL74" si="120">J63*O63</f>
        <v>0</v>
      </c>
      <c r="AM63" s="532">
        <f t="shared" ref="AM63:AM74" si="121">J63*P63</f>
        <v>0</v>
      </c>
      <c r="AN63" s="533">
        <f t="shared" ref="AN63:AN74" si="122">J63*Q63</f>
        <v>0</v>
      </c>
      <c r="AO63" s="534">
        <f t="shared" ref="AO63:AO74" si="123">J63*R63</f>
        <v>0</v>
      </c>
      <c r="AP63" s="535">
        <f t="shared" ref="AP63:AP74" si="124">J63*S63</f>
        <v>0</v>
      </c>
      <c r="AQ63" s="535">
        <f t="shared" ref="AQ63:AQ74" si="125">J63*T63</f>
        <v>0</v>
      </c>
      <c r="AR63" s="536">
        <f t="shared" ref="AR63:AR74" si="126">J63*U63</f>
        <v>0</v>
      </c>
      <c r="AS63" s="537">
        <f t="shared" ref="AS63:AS74" si="127">J63*V63</f>
        <v>0</v>
      </c>
      <c r="AT63" s="538">
        <f t="shared" ref="AT63:AT74" si="128">J63*W63</f>
        <v>0</v>
      </c>
      <c r="AU63" s="539">
        <f t="shared" ref="AU63:AU74" si="129">J63*X63</f>
        <v>0</v>
      </c>
      <c r="AV63" s="540">
        <f t="shared" ref="AV63:AV74" si="130">J63*Y63</f>
        <v>0</v>
      </c>
      <c r="AW63" s="541">
        <f t="shared" ref="AW63:AW74" si="131">J63*Z63</f>
        <v>0</v>
      </c>
      <c r="AX63" s="542">
        <f t="shared" ref="AX63:AX74" si="132">J63*AA63</f>
        <v>0</v>
      </c>
      <c r="AY63" s="306">
        <v>1</v>
      </c>
      <c r="AZ63" s="305">
        <v>4</v>
      </c>
      <c r="BA63" s="306"/>
      <c r="BB63" s="305"/>
      <c r="BD63" s="30">
        <f t="shared" si="70"/>
        <v>0</v>
      </c>
      <c r="BE63" s="30">
        <f t="shared" si="71"/>
        <v>0</v>
      </c>
      <c r="BF63" s="30">
        <f t="shared" si="72"/>
        <v>0</v>
      </c>
      <c r="BG63" s="30">
        <f t="shared" si="73"/>
        <v>0</v>
      </c>
      <c r="BH63" s="30">
        <f t="shared" si="74"/>
        <v>0</v>
      </c>
      <c r="BI63" s="30">
        <f t="shared" si="75"/>
        <v>0</v>
      </c>
      <c r="BJ63" s="30">
        <f t="shared" si="76"/>
        <v>0</v>
      </c>
      <c r="BK63" s="30">
        <f t="shared" si="77"/>
        <v>0</v>
      </c>
      <c r="BM63" s="203">
        <f t="shared" si="78"/>
        <v>0</v>
      </c>
      <c r="BN63" s="203">
        <f t="shared" si="79"/>
        <v>0</v>
      </c>
      <c r="BP63" s="30">
        <f t="shared" si="80"/>
        <v>0</v>
      </c>
      <c r="BQ63" s="30">
        <f t="shared" si="81"/>
        <v>0</v>
      </c>
      <c r="BR63" s="30">
        <f t="shared" si="82"/>
        <v>0</v>
      </c>
      <c r="BS63" s="30">
        <f t="shared" si="83"/>
        <v>0</v>
      </c>
      <c r="BT63" s="30">
        <f t="shared" si="84"/>
        <v>0</v>
      </c>
      <c r="BU63" s="30">
        <f t="shared" si="85"/>
        <v>0</v>
      </c>
      <c r="BV63" s="30">
        <f t="shared" si="86"/>
        <v>0</v>
      </c>
      <c r="BW63" s="30">
        <f t="shared" si="87"/>
        <v>0</v>
      </c>
      <c r="BX63" s="30">
        <f t="shared" si="88"/>
        <v>0</v>
      </c>
      <c r="BY63" s="30">
        <f t="shared" si="89"/>
        <v>0</v>
      </c>
      <c r="BZ63" s="30">
        <f t="shared" si="90"/>
        <v>0</v>
      </c>
      <c r="CA63" s="30">
        <f t="shared" si="91"/>
        <v>0</v>
      </c>
      <c r="CB63" s="30">
        <f t="shared" si="92"/>
        <v>0</v>
      </c>
      <c r="CC63" s="30">
        <f t="shared" si="93"/>
        <v>0</v>
      </c>
      <c r="CD63" s="30">
        <f t="shared" si="94"/>
        <v>0</v>
      </c>
      <c r="CE63" s="30">
        <f t="shared" si="95"/>
        <v>0</v>
      </c>
      <c r="CF63" s="30">
        <f t="shared" si="96"/>
        <v>0</v>
      </c>
      <c r="CG63" s="30">
        <f t="shared" si="97"/>
        <v>0</v>
      </c>
      <c r="CH63" s="30">
        <f t="shared" si="98"/>
        <v>0</v>
      </c>
      <c r="CI63" s="30"/>
      <c r="CJ63" s="30">
        <f t="shared" si="99"/>
        <v>0</v>
      </c>
    </row>
    <row r="64" spans="2:89" ht="90" customHeight="1">
      <c r="B64" s="436"/>
      <c r="D64" s="308" t="s">
        <v>207</v>
      </c>
      <c r="E64" s="77"/>
      <c r="F64" s="77"/>
      <c r="G64" s="313" t="s">
        <v>190</v>
      </c>
      <c r="H64" s="309" t="s">
        <v>1440</v>
      </c>
      <c r="I64" s="309" t="s">
        <v>224</v>
      </c>
      <c r="J64" s="309">
        <v>1</v>
      </c>
      <c r="K64" s="309">
        <v>0</v>
      </c>
      <c r="L64" s="309" t="s">
        <v>1474</v>
      </c>
      <c r="M64" s="616">
        <v>146.0025</v>
      </c>
      <c r="N64" s="415"/>
      <c r="O64" s="249"/>
      <c r="P64" s="249"/>
      <c r="Q64" s="249"/>
      <c r="R64" s="249"/>
      <c r="S64" s="249"/>
      <c r="T64" s="220"/>
      <c r="U64" s="704"/>
      <c r="V64" s="704"/>
      <c r="W64" s="704"/>
      <c r="X64" s="704"/>
      <c r="Y64" s="704"/>
      <c r="Z64" s="704"/>
      <c r="AA64" s="704"/>
      <c r="AB64" s="839">
        <f t="shared" ref="AB64:AB67" si="133">M64*N64+M64*O64+M64*P64+M64*Q64+M64*R64+M64*S64+M64*U64+M64*V64+M64*W64+M64*X64+M64*Y64+M64*Z64+M64*AA64+M64*T64</f>
        <v>0</v>
      </c>
      <c r="AC64" s="349" t="str">
        <f t="shared" si="117"/>
        <v>No</v>
      </c>
      <c r="AD64" s="350" t="str">
        <f t="shared" si="118"/>
        <v>No</v>
      </c>
      <c r="AF64" s="216">
        <v>1</v>
      </c>
      <c r="AG64" s="217">
        <f t="shared" si="34"/>
        <v>0</v>
      </c>
      <c r="AI64" s="492">
        <v>1.05</v>
      </c>
      <c r="AJ64" s="445">
        <f t="shared" si="35"/>
        <v>0</v>
      </c>
      <c r="AK64" s="304">
        <f t="shared" si="119"/>
        <v>0</v>
      </c>
      <c r="AL64" s="381">
        <f t="shared" si="120"/>
        <v>0</v>
      </c>
      <c r="AM64" s="532">
        <f t="shared" si="121"/>
        <v>0</v>
      </c>
      <c r="AN64" s="533">
        <f t="shared" si="122"/>
        <v>0</v>
      </c>
      <c r="AO64" s="534">
        <f t="shared" si="123"/>
        <v>0</v>
      </c>
      <c r="AP64" s="535">
        <f t="shared" si="124"/>
        <v>0</v>
      </c>
      <c r="AQ64" s="535">
        <f t="shared" si="125"/>
        <v>0</v>
      </c>
      <c r="AR64" s="536">
        <f t="shared" si="126"/>
        <v>0</v>
      </c>
      <c r="AS64" s="537">
        <f t="shared" si="127"/>
        <v>0</v>
      </c>
      <c r="AT64" s="538">
        <f t="shared" si="128"/>
        <v>0</v>
      </c>
      <c r="AU64" s="539">
        <f t="shared" si="129"/>
        <v>0</v>
      </c>
      <c r="AV64" s="540">
        <f t="shared" si="130"/>
        <v>0</v>
      </c>
      <c r="AW64" s="541">
        <f t="shared" si="131"/>
        <v>0</v>
      </c>
      <c r="AX64" s="542">
        <f t="shared" si="132"/>
        <v>0</v>
      </c>
      <c r="AY64" s="312">
        <v>1</v>
      </c>
      <c r="AZ64" s="311">
        <v>4</v>
      </c>
      <c r="BA64" s="312"/>
      <c r="BB64" s="311"/>
      <c r="BD64" s="30">
        <f t="shared" si="70"/>
        <v>0</v>
      </c>
      <c r="BE64" s="30">
        <f t="shared" si="71"/>
        <v>0</v>
      </c>
      <c r="BF64" s="30">
        <f t="shared" si="72"/>
        <v>0</v>
      </c>
      <c r="BG64" s="30">
        <f t="shared" si="73"/>
        <v>0</v>
      </c>
      <c r="BH64" s="30">
        <f t="shared" si="74"/>
        <v>0</v>
      </c>
      <c r="BI64" s="30">
        <f t="shared" si="75"/>
        <v>0</v>
      </c>
      <c r="BJ64" s="30">
        <f t="shared" si="76"/>
        <v>0</v>
      </c>
      <c r="BK64" s="30">
        <f t="shared" si="77"/>
        <v>0</v>
      </c>
      <c r="BM64" s="203">
        <f t="shared" si="78"/>
        <v>0</v>
      </c>
      <c r="BN64" s="203">
        <f t="shared" si="79"/>
        <v>0</v>
      </c>
      <c r="BP64" s="30">
        <f t="shared" si="80"/>
        <v>0</v>
      </c>
      <c r="BQ64" s="30">
        <f t="shared" si="81"/>
        <v>0</v>
      </c>
      <c r="BR64" s="30">
        <f t="shared" si="82"/>
        <v>0</v>
      </c>
      <c r="BS64" s="30">
        <f t="shared" si="83"/>
        <v>0</v>
      </c>
      <c r="BT64" s="30">
        <f t="shared" si="84"/>
        <v>0</v>
      </c>
      <c r="BU64" s="30">
        <f t="shared" si="85"/>
        <v>0</v>
      </c>
      <c r="BV64" s="30">
        <f t="shared" si="86"/>
        <v>0</v>
      </c>
      <c r="BW64" s="30">
        <f t="shared" si="87"/>
        <v>0</v>
      </c>
      <c r="BX64" s="30">
        <f t="shared" si="88"/>
        <v>0</v>
      </c>
      <c r="BY64" s="30">
        <f t="shared" si="89"/>
        <v>0</v>
      </c>
      <c r="BZ64" s="30">
        <f t="shared" si="90"/>
        <v>0</v>
      </c>
      <c r="CA64" s="30">
        <f t="shared" si="91"/>
        <v>0</v>
      </c>
      <c r="CB64" s="30">
        <f t="shared" si="92"/>
        <v>0</v>
      </c>
      <c r="CC64" s="30">
        <f t="shared" si="93"/>
        <v>0</v>
      </c>
      <c r="CD64" s="30">
        <f t="shared" si="94"/>
        <v>0</v>
      </c>
      <c r="CE64" s="30">
        <f t="shared" si="95"/>
        <v>0</v>
      </c>
      <c r="CF64" s="30">
        <f t="shared" si="96"/>
        <v>0</v>
      </c>
      <c r="CG64" s="30">
        <f t="shared" si="97"/>
        <v>0</v>
      </c>
      <c r="CH64" s="30">
        <f t="shared" si="98"/>
        <v>0</v>
      </c>
      <c r="CI64" s="30"/>
      <c r="CJ64" s="30">
        <f t="shared" si="99"/>
        <v>0</v>
      </c>
    </row>
    <row r="65" spans="1:88" ht="90" customHeight="1">
      <c r="B65" s="436"/>
      <c r="D65" s="314" t="s">
        <v>208</v>
      </c>
      <c r="E65" s="324"/>
      <c r="F65" s="324"/>
      <c r="G65" s="316" t="s">
        <v>190</v>
      </c>
      <c r="H65" s="315" t="s">
        <v>250</v>
      </c>
      <c r="I65" s="315" t="s">
        <v>223</v>
      </c>
      <c r="J65" s="315">
        <v>1</v>
      </c>
      <c r="K65" s="315">
        <v>0</v>
      </c>
      <c r="L65" s="315" t="s">
        <v>1474</v>
      </c>
      <c r="M65" s="617">
        <v>162.22499999999999</v>
      </c>
      <c r="N65" s="420"/>
      <c r="O65" s="247"/>
      <c r="P65" s="247"/>
      <c r="Q65" s="247"/>
      <c r="R65" s="247"/>
      <c r="S65" s="247"/>
      <c r="T65" s="215"/>
      <c r="U65" s="705"/>
      <c r="V65" s="705"/>
      <c r="W65" s="705"/>
      <c r="X65" s="705"/>
      <c r="Y65" s="705"/>
      <c r="Z65" s="705"/>
      <c r="AA65" s="705"/>
      <c r="AB65" s="351">
        <f t="shared" si="133"/>
        <v>0</v>
      </c>
      <c r="AC65" s="352" t="str">
        <f t="shared" si="117"/>
        <v>No</v>
      </c>
      <c r="AD65" s="353" t="str">
        <f t="shared" si="118"/>
        <v>No</v>
      </c>
      <c r="AF65" s="216">
        <v>1</v>
      </c>
      <c r="AG65" s="217">
        <f t="shared" si="34"/>
        <v>0</v>
      </c>
      <c r="AI65" s="492">
        <v>1.45</v>
      </c>
      <c r="AJ65" s="445">
        <f t="shared" si="35"/>
        <v>0</v>
      </c>
      <c r="AK65" s="304">
        <f t="shared" si="119"/>
        <v>0</v>
      </c>
      <c r="AL65" s="381">
        <f t="shared" si="120"/>
        <v>0</v>
      </c>
      <c r="AM65" s="532">
        <f t="shared" si="121"/>
        <v>0</v>
      </c>
      <c r="AN65" s="533">
        <f t="shared" si="122"/>
        <v>0</v>
      </c>
      <c r="AO65" s="534">
        <f t="shared" si="123"/>
        <v>0</v>
      </c>
      <c r="AP65" s="535">
        <f t="shared" si="124"/>
        <v>0</v>
      </c>
      <c r="AQ65" s="535">
        <f t="shared" si="125"/>
        <v>0</v>
      </c>
      <c r="AR65" s="536">
        <f t="shared" si="126"/>
        <v>0</v>
      </c>
      <c r="AS65" s="537">
        <f t="shared" si="127"/>
        <v>0</v>
      </c>
      <c r="AT65" s="538">
        <f t="shared" si="128"/>
        <v>0</v>
      </c>
      <c r="AU65" s="539">
        <f t="shared" si="129"/>
        <v>0</v>
      </c>
      <c r="AV65" s="540">
        <f t="shared" si="130"/>
        <v>0</v>
      </c>
      <c r="AW65" s="541">
        <f t="shared" si="131"/>
        <v>0</v>
      </c>
      <c r="AX65" s="542">
        <f t="shared" si="132"/>
        <v>0</v>
      </c>
      <c r="AY65" s="312">
        <v>1</v>
      </c>
      <c r="AZ65" s="311">
        <v>4</v>
      </c>
      <c r="BA65" s="312"/>
      <c r="BB65" s="311"/>
      <c r="BD65" s="30">
        <f t="shared" si="70"/>
        <v>0</v>
      </c>
      <c r="BE65" s="30">
        <f t="shared" si="71"/>
        <v>0</v>
      </c>
      <c r="BF65" s="30">
        <f t="shared" si="72"/>
        <v>0</v>
      </c>
      <c r="BG65" s="30">
        <f t="shared" si="73"/>
        <v>0</v>
      </c>
      <c r="BH65" s="30">
        <f t="shared" si="74"/>
        <v>0</v>
      </c>
      <c r="BI65" s="30">
        <f t="shared" si="75"/>
        <v>0</v>
      </c>
      <c r="BJ65" s="30">
        <f t="shared" si="76"/>
        <v>0</v>
      </c>
      <c r="BK65" s="30">
        <f t="shared" si="77"/>
        <v>0</v>
      </c>
      <c r="BM65" s="203">
        <f t="shared" si="78"/>
        <v>0</v>
      </c>
      <c r="BN65" s="203">
        <f t="shared" si="79"/>
        <v>0</v>
      </c>
      <c r="BP65" s="30">
        <f t="shared" si="80"/>
        <v>0</v>
      </c>
      <c r="BQ65" s="30">
        <f t="shared" si="81"/>
        <v>0</v>
      </c>
      <c r="BR65" s="30">
        <f t="shared" si="82"/>
        <v>0</v>
      </c>
      <c r="BS65" s="30">
        <f t="shared" si="83"/>
        <v>0</v>
      </c>
      <c r="BT65" s="30">
        <f t="shared" si="84"/>
        <v>0</v>
      </c>
      <c r="BU65" s="30">
        <f t="shared" si="85"/>
        <v>0</v>
      </c>
      <c r="BV65" s="30">
        <f t="shared" si="86"/>
        <v>0</v>
      </c>
      <c r="BW65" s="30">
        <f t="shared" si="87"/>
        <v>0</v>
      </c>
      <c r="BX65" s="30">
        <f t="shared" si="88"/>
        <v>0</v>
      </c>
      <c r="BY65" s="30">
        <f t="shared" si="89"/>
        <v>0</v>
      </c>
      <c r="BZ65" s="30">
        <f t="shared" si="90"/>
        <v>0</v>
      </c>
      <c r="CA65" s="30">
        <f t="shared" si="91"/>
        <v>0</v>
      </c>
      <c r="CB65" s="30">
        <f t="shared" si="92"/>
        <v>0</v>
      </c>
      <c r="CC65" s="30">
        <f t="shared" si="93"/>
        <v>0</v>
      </c>
      <c r="CD65" s="30">
        <f t="shared" si="94"/>
        <v>0</v>
      </c>
      <c r="CE65" s="30">
        <f t="shared" si="95"/>
        <v>0</v>
      </c>
      <c r="CF65" s="30">
        <f t="shared" si="96"/>
        <v>0</v>
      </c>
      <c r="CG65" s="30">
        <f t="shared" si="97"/>
        <v>0</v>
      </c>
      <c r="CH65" s="30">
        <f t="shared" si="98"/>
        <v>0</v>
      </c>
      <c r="CI65" s="30"/>
      <c r="CJ65" s="30">
        <f t="shared" si="99"/>
        <v>0</v>
      </c>
    </row>
    <row r="66" spans="1:88" ht="90" customHeight="1">
      <c r="B66" s="436"/>
      <c r="D66" s="308" t="s">
        <v>209</v>
      </c>
      <c r="E66" s="77"/>
      <c r="F66" s="77"/>
      <c r="G66" s="313" t="s">
        <v>190</v>
      </c>
      <c r="H66" s="309" t="s">
        <v>250</v>
      </c>
      <c r="I66" s="309" t="s">
        <v>223</v>
      </c>
      <c r="J66" s="309">
        <v>1</v>
      </c>
      <c r="K66" s="309">
        <v>0</v>
      </c>
      <c r="L66" s="309" t="s">
        <v>1474</v>
      </c>
      <c r="M66" s="616">
        <v>162.22499999999999</v>
      </c>
      <c r="N66" s="415"/>
      <c r="O66" s="249"/>
      <c r="P66" s="249"/>
      <c r="Q66" s="249"/>
      <c r="R66" s="249"/>
      <c r="S66" s="249"/>
      <c r="T66" s="220"/>
      <c r="U66" s="704"/>
      <c r="V66" s="704"/>
      <c r="W66" s="704"/>
      <c r="X66" s="704"/>
      <c r="Y66" s="704"/>
      <c r="Z66" s="704"/>
      <c r="AA66" s="704"/>
      <c r="AB66" s="839">
        <f t="shared" si="133"/>
        <v>0</v>
      </c>
      <c r="AC66" s="349" t="str">
        <f t="shared" si="117"/>
        <v>No</v>
      </c>
      <c r="AD66" s="350" t="str">
        <f t="shared" si="118"/>
        <v>No</v>
      </c>
      <c r="AF66" s="216">
        <v>1</v>
      </c>
      <c r="AG66" s="217">
        <f t="shared" si="34"/>
        <v>0</v>
      </c>
      <c r="AI66" s="492">
        <v>1.45</v>
      </c>
      <c r="AJ66" s="445">
        <f t="shared" si="35"/>
        <v>0</v>
      </c>
      <c r="AK66" s="304">
        <f t="shared" si="119"/>
        <v>0</v>
      </c>
      <c r="AL66" s="381">
        <f t="shared" si="120"/>
        <v>0</v>
      </c>
      <c r="AM66" s="532">
        <f t="shared" si="121"/>
        <v>0</v>
      </c>
      <c r="AN66" s="533">
        <f t="shared" si="122"/>
        <v>0</v>
      </c>
      <c r="AO66" s="534">
        <f t="shared" si="123"/>
        <v>0</v>
      </c>
      <c r="AP66" s="535">
        <f t="shared" si="124"/>
        <v>0</v>
      </c>
      <c r="AQ66" s="535">
        <f t="shared" si="125"/>
        <v>0</v>
      </c>
      <c r="AR66" s="536">
        <f t="shared" si="126"/>
        <v>0</v>
      </c>
      <c r="AS66" s="537">
        <f t="shared" si="127"/>
        <v>0</v>
      </c>
      <c r="AT66" s="538">
        <f t="shared" si="128"/>
        <v>0</v>
      </c>
      <c r="AU66" s="539">
        <f t="shared" si="129"/>
        <v>0</v>
      </c>
      <c r="AV66" s="540">
        <f t="shared" si="130"/>
        <v>0</v>
      </c>
      <c r="AW66" s="541">
        <f t="shared" si="131"/>
        <v>0</v>
      </c>
      <c r="AX66" s="542">
        <f t="shared" si="132"/>
        <v>0</v>
      </c>
      <c r="AY66" s="312">
        <v>1</v>
      </c>
      <c r="AZ66" s="311">
        <v>4</v>
      </c>
      <c r="BA66" s="312"/>
      <c r="BB66" s="311"/>
      <c r="BD66" s="30">
        <f t="shared" si="70"/>
        <v>0</v>
      </c>
      <c r="BE66" s="30">
        <f t="shared" si="71"/>
        <v>0</v>
      </c>
      <c r="BF66" s="30">
        <f t="shared" si="72"/>
        <v>0</v>
      </c>
      <c r="BG66" s="30">
        <f t="shared" si="73"/>
        <v>0</v>
      </c>
      <c r="BH66" s="30">
        <f t="shared" si="74"/>
        <v>0</v>
      </c>
      <c r="BI66" s="30">
        <f t="shared" si="75"/>
        <v>0</v>
      </c>
      <c r="BJ66" s="30">
        <f t="shared" si="76"/>
        <v>0</v>
      </c>
      <c r="BK66" s="30">
        <f t="shared" si="77"/>
        <v>0</v>
      </c>
      <c r="BM66" s="203">
        <f t="shared" si="78"/>
        <v>0</v>
      </c>
      <c r="BN66" s="203">
        <f t="shared" si="79"/>
        <v>0</v>
      </c>
      <c r="BP66" s="30">
        <f t="shared" si="80"/>
        <v>0</v>
      </c>
      <c r="BQ66" s="30">
        <f t="shared" si="81"/>
        <v>0</v>
      </c>
      <c r="BR66" s="30">
        <f t="shared" si="82"/>
        <v>0</v>
      </c>
      <c r="BS66" s="30">
        <f t="shared" si="83"/>
        <v>0</v>
      </c>
      <c r="BT66" s="30">
        <f t="shared" si="84"/>
        <v>0</v>
      </c>
      <c r="BU66" s="30">
        <f t="shared" si="85"/>
        <v>0</v>
      </c>
      <c r="BV66" s="30">
        <f t="shared" si="86"/>
        <v>0</v>
      </c>
      <c r="BW66" s="30">
        <f t="shared" si="87"/>
        <v>0</v>
      </c>
      <c r="BX66" s="30">
        <f t="shared" si="88"/>
        <v>0</v>
      </c>
      <c r="BY66" s="30">
        <f t="shared" si="89"/>
        <v>0</v>
      </c>
      <c r="BZ66" s="30">
        <f t="shared" si="90"/>
        <v>0</v>
      </c>
      <c r="CA66" s="30">
        <f t="shared" si="91"/>
        <v>0</v>
      </c>
      <c r="CB66" s="30">
        <f t="shared" si="92"/>
        <v>0</v>
      </c>
      <c r="CC66" s="30">
        <f t="shared" si="93"/>
        <v>0</v>
      </c>
      <c r="CD66" s="30">
        <f t="shared" si="94"/>
        <v>0</v>
      </c>
      <c r="CE66" s="30">
        <f t="shared" si="95"/>
        <v>0</v>
      </c>
      <c r="CF66" s="30">
        <f t="shared" si="96"/>
        <v>0</v>
      </c>
      <c r="CG66" s="30">
        <f t="shared" si="97"/>
        <v>0</v>
      </c>
      <c r="CH66" s="30">
        <f t="shared" si="98"/>
        <v>0</v>
      </c>
      <c r="CI66" s="30"/>
      <c r="CJ66" s="30">
        <f t="shared" si="99"/>
        <v>0</v>
      </c>
    </row>
    <row r="67" spans="1:88" ht="90" customHeight="1">
      <c r="B67" s="436"/>
      <c r="D67" s="314" t="s">
        <v>210</v>
      </c>
      <c r="E67" s="324"/>
      <c r="F67" s="324"/>
      <c r="G67" s="316" t="s">
        <v>190</v>
      </c>
      <c r="H67" s="315" t="s">
        <v>1441</v>
      </c>
      <c r="I67" s="315" t="s">
        <v>223</v>
      </c>
      <c r="J67" s="315">
        <v>1</v>
      </c>
      <c r="K67" s="315">
        <v>0</v>
      </c>
      <c r="L67" s="315" t="s">
        <v>1474</v>
      </c>
      <c r="M67" s="617">
        <v>167.63249999999999</v>
      </c>
      <c r="N67" s="420"/>
      <c r="O67" s="247"/>
      <c r="P67" s="247"/>
      <c r="Q67" s="247"/>
      <c r="R67" s="247"/>
      <c r="S67" s="247"/>
      <c r="T67" s="215"/>
      <c r="U67" s="705"/>
      <c r="V67" s="705"/>
      <c r="W67" s="705"/>
      <c r="X67" s="705"/>
      <c r="Y67" s="705"/>
      <c r="Z67" s="705"/>
      <c r="AA67" s="705"/>
      <c r="AB67" s="351">
        <f t="shared" si="133"/>
        <v>0</v>
      </c>
      <c r="AC67" s="352" t="str">
        <f t="shared" si="117"/>
        <v>No</v>
      </c>
      <c r="AD67" s="353" t="str">
        <f t="shared" si="118"/>
        <v>No</v>
      </c>
      <c r="AF67" s="216">
        <v>1</v>
      </c>
      <c r="AG67" s="217">
        <f t="shared" si="34"/>
        <v>0</v>
      </c>
      <c r="AI67" s="492">
        <v>2.5499999999999998</v>
      </c>
      <c r="AJ67" s="445">
        <f t="shared" si="35"/>
        <v>0</v>
      </c>
      <c r="AK67" s="304">
        <f t="shared" si="119"/>
        <v>0</v>
      </c>
      <c r="AL67" s="381">
        <f t="shared" si="120"/>
        <v>0</v>
      </c>
      <c r="AM67" s="532">
        <f t="shared" si="121"/>
        <v>0</v>
      </c>
      <c r="AN67" s="533">
        <f t="shared" si="122"/>
        <v>0</v>
      </c>
      <c r="AO67" s="534">
        <f t="shared" si="123"/>
        <v>0</v>
      </c>
      <c r="AP67" s="535">
        <f t="shared" si="124"/>
        <v>0</v>
      </c>
      <c r="AQ67" s="535">
        <f t="shared" si="125"/>
        <v>0</v>
      </c>
      <c r="AR67" s="536">
        <f t="shared" si="126"/>
        <v>0</v>
      </c>
      <c r="AS67" s="537">
        <f t="shared" si="127"/>
        <v>0</v>
      </c>
      <c r="AT67" s="538">
        <f t="shared" si="128"/>
        <v>0</v>
      </c>
      <c r="AU67" s="539">
        <f t="shared" si="129"/>
        <v>0</v>
      </c>
      <c r="AV67" s="540">
        <f t="shared" si="130"/>
        <v>0</v>
      </c>
      <c r="AW67" s="541">
        <f t="shared" si="131"/>
        <v>0</v>
      </c>
      <c r="AX67" s="542">
        <f t="shared" si="132"/>
        <v>0</v>
      </c>
      <c r="AY67" s="312">
        <v>1</v>
      </c>
      <c r="AZ67" s="311">
        <v>4</v>
      </c>
      <c r="BA67" s="312"/>
      <c r="BB67" s="311"/>
      <c r="BD67" s="30">
        <f t="shared" si="70"/>
        <v>0</v>
      </c>
      <c r="BE67" s="30">
        <f t="shared" si="71"/>
        <v>0</v>
      </c>
      <c r="BF67" s="30">
        <f t="shared" si="72"/>
        <v>0</v>
      </c>
      <c r="BG67" s="30">
        <f t="shared" si="73"/>
        <v>0</v>
      </c>
      <c r="BH67" s="30">
        <f t="shared" si="74"/>
        <v>0</v>
      </c>
      <c r="BI67" s="30">
        <f t="shared" si="75"/>
        <v>0</v>
      </c>
      <c r="BJ67" s="30">
        <f t="shared" si="76"/>
        <v>0</v>
      </c>
      <c r="BK67" s="30">
        <f t="shared" si="77"/>
        <v>0</v>
      </c>
      <c r="BM67" s="203">
        <f t="shared" si="78"/>
        <v>0</v>
      </c>
      <c r="BN67" s="203">
        <f t="shared" si="79"/>
        <v>0</v>
      </c>
      <c r="BP67" s="30">
        <f t="shared" si="80"/>
        <v>0</v>
      </c>
      <c r="BQ67" s="30">
        <f t="shared" si="81"/>
        <v>0</v>
      </c>
      <c r="BR67" s="30">
        <f t="shared" si="82"/>
        <v>0</v>
      </c>
      <c r="BS67" s="30">
        <f t="shared" si="83"/>
        <v>0</v>
      </c>
      <c r="BT67" s="30">
        <f t="shared" si="84"/>
        <v>0</v>
      </c>
      <c r="BU67" s="30">
        <f t="shared" si="85"/>
        <v>0</v>
      </c>
      <c r="BV67" s="30">
        <f t="shared" si="86"/>
        <v>0</v>
      </c>
      <c r="BW67" s="30">
        <f t="shared" si="87"/>
        <v>0</v>
      </c>
      <c r="BX67" s="30">
        <f t="shared" si="88"/>
        <v>0</v>
      </c>
      <c r="BY67" s="30">
        <f t="shared" si="89"/>
        <v>0</v>
      </c>
      <c r="BZ67" s="30">
        <f t="shared" si="90"/>
        <v>0</v>
      </c>
      <c r="CA67" s="30">
        <f t="shared" si="91"/>
        <v>0</v>
      </c>
      <c r="CB67" s="30">
        <f t="shared" si="92"/>
        <v>0</v>
      </c>
      <c r="CC67" s="30">
        <f t="shared" si="93"/>
        <v>0</v>
      </c>
      <c r="CD67" s="30">
        <f t="shared" si="94"/>
        <v>0</v>
      </c>
      <c r="CE67" s="30">
        <f t="shared" si="95"/>
        <v>0</v>
      </c>
      <c r="CF67" s="30">
        <f t="shared" si="96"/>
        <v>0</v>
      </c>
      <c r="CG67" s="30">
        <f t="shared" si="97"/>
        <v>0</v>
      </c>
      <c r="CH67" s="30">
        <f t="shared" si="98"/>
        <v>0</v>
      </c>
      <c r="CI67" s="30"/>
      <c r="CJ67" s="30">
        <f t="shared" si="99"/>
        <v>0</v>
      </c>
    </row>
    <row r="68" spans="1:88" ht="90" customHeight="1">
      <c r="B68" s="436"/>
      <c r="D68" s="308" t="s">
        <v>211</v>
      </c>
      <c r="E68" s="77"/>
      <c r="F68" s="77"/>
      <c r="G68" s="313" t="s">
        <v>190</v>
      </c>
      <c r="H68" s="309" t="s">
        <v>1441</v>
      </c>
      <c r="I68" s="309" t="s">
        <v>223</v>
      </c>
      <c r="J68" s="309">
        <v>1</v>
      </c>
      <c r="K68" s="309">
        <v>0</v>
      </c>
      <c r="L68" s="309" t="s">
        <v>1474</v>
      </c>
      <c r="M68" s="616">
        <v>167.63249999999999</v>
      </c>
      <c r="N68" s="415"/>
      <c r="O68" s="249"/>
      <c r="P68" s="249"/>
      <c r="Q68" s="249"/>
      <c r="R68" s="249"/>
      <c r="S68" s="249"/>
      <c r="T68" s="220"/>
      <c r="U68" s="704"/>
      <c r="V68" s="704"/>
      <c r="W68" s="704"/>
      <c r="X68" s="704"/>
      <c r="Y68" s="704"/>
      <c r="Z68" s="704"/>
      <c r="AA68" s="704"/>
      <c r="AB68" s="839">
        <f t="shared" ref="AB68:AB73" si="134">M68*N68+M68*O68+M68*P68+M68*Q68+M68*R68+M68*S68+M68*U68+M68*V68+M68*W68+M68*X68+M68*Y68+M68*Z68+M68*AA68+M68*T68</f>
        <v>0</v>
      </c>
      <c r="AC68" s="349" t="str">
        <f t="shared" si="117"/>
        <v>No</v>
      </c>
      <c r="AD68" s="350" t="str">
        <f t="shared" si="118"/>
        <v>No</v>
      </c>
      <c r="AF68" s="216">
        <v>1</v>
      </c>
      <c r="AG68" s="217">
        <f t="shared" si="34"/>
        <v>0</v>
      </c>
      <c r="AI68" s="492">
        <v>2.5499999999999998</v>
      </c>
      <c r="AJ68" s="445">
        <f t="shared" si="35"/>
        <v>0</v>
      </c>
      <c r="AK68" s="304">
        <f t="shared" si="119"/>
        <v>0</v>
      </c>
      <c r="AL68" s="381">
        <f t="shared" si="120"/>
        <v>0</v>
      </c>
      <c r="AM68" s="532">
        <f t="shared" si="121"/>
        <v>0</v>
      </c>
      <c r="AN68" s="533">
        <f t="shared" si="122"/>
        <v>0</v>
      </c>
      <c r="AO68" s="534">
        <f t="shared" si="123"/>
        <v>0</v>
      </c>
      <c r="AP68" s="535">
        <f t="shared" si="124"/>
        <v>0</v>
      </c>
      <c r="AQ68" s="535">
        <f t="shared" si="125"/>
        <v>0</v>
      </c>
      <c r="AR68" s="536">
        <f t="shared" si="126"/>
        <v>0</v>
      </c>
      <c r="AS68" s="537">
        <f t="shared" si="127"/>
        <v>0</v>
      </c>
      <c r="AT68" s="538">
        <f t="shared" si="128"/>
        <v>0</v>
      </c>
      <c r="AU68" s="539">
        <f t="shared" si="129"/>
        <v>0</v>
      </c>
      <c r="AV68" s="540">
        <f t="shared" si="130"/>
        <v>0</v>
      </c>
      <c r="AW68" s="541">
        <f t="shared" si="131"/>
        <v>0</v>
      </c>
      <c r="AX68" s="542">
        <f t="shared" si="132"/>
        <v>0</v>
      </c>
      <c r="AY68" s="312">
        <v>1</v>
      </c>
      <c r="AZ68" s="311">
        <v>4</v>
      </c>
      <c r="BA68" s="312"/>
      <c r="BB68" s="311"/>
      <c r="BD68" s="30">
        <f t="shared" si="70"/>
        <v>0</v>
      </c>
      <c r="BE68" s="30">
        <f t="shared" si="71"/>
        <v>0</v>
      </c>
      <c r="BF68" s="30">
        <f t="shared" si="72"/>
        <v>0</v>
      </c>
      <c r="BG68" s="30">
        <f t="shared" si="73"/>
        <v>0</v>
      </c>
      <c r="BH68" s="30">
        <f t="shared" si="74"/>
        <v>0</v>
      </c>
      <c r="BI68" s="30">
        <f t="shared" si="75"/>
        <v>0</v>
      </c>
      <c r="BJ68" s="30">
        <f t="shared" si="76"/>
        <v>0</v>
      </c>
      <c r="BK68" s="30">
        <f t="shared" si="77"/>
        <v>0</v>
      </c>
      <c r="BM68" s="203">
        <f t="shared" si="78"/>
        <v>0</v>
      </c>
      <c r="BN68" s="203">
        <f t="shared" si="79"/>
        <v>0</v>
      </c>
      <c r="BP68" s="30">
        <f t="shared" si="80"/>
        <v>0</v>
      </c>
      <c r="BQ68" s="30">
        <f t="shared" si="81"/>
        <v>0</v>
      </c>
      <c r="BR68" s="30">
        <f t="shared" si="82"/>
        <v>0</v>
      </c>
      <c r="BS68" s="30">
        <f t="shared" si="83"/>
        <v>0</v>
      </c>
      <c r="BT68" s="30">
        <f t="shared" si="84"/>
        <v>0</v>
      </c>
      <c r="BU68" s="30">
        <f t="shared" si="85"/>
        <v>0</v>
      </c>
      <c r="BV68" s="30">
        <f t="shared" si="86"/>
        <v>0</v>
      </c>
      <c r="BW68" s="30">
        <f t="shared" si="87"/>
        <v>0</v>
      </c>
      <c r="BX68" s="30">
        <f t="shared" si="88"/>
        <v>0</v>
      </c>
      <c r="BY68" s="30">
        <f t="shared" si="89"/>
        <v>0</v>
      </c>
      <c r="BZ68" s="30">
        <f t="shared" si="90"/>
        <v>0</v>
      </c>
      <c r="CA68" s="30">
        <f t="shared" si="91"/>
        <v>0</v>
      </c>
      <c r="CB68" s="30">
        <f t="shared" si="92"/>
        <v>0</v>
      </c>
      <c r="CC68" s="30">
        <f t="shared" si="93"/>
        <v>0</v>
      </c>
      <c r="CD68" s="30">
        <f t="shared" si="94"/>
        <v>0</v>
      </c>
      <c r="CE68" s="30">
        <f t="shared" si="95"/>
        <v>0</v>
      </c>
      <c r="CF68" s="30">
        <f t="shared" si="96"/>
        <v>0</v>
      </c>
      <c r="CG68" s="30">
        <f t="shared" si="97"/>
        <v>0</v>
      </c>
      <c r="CH68" s="30">
        <f t="shared" si="98"/>
        <v>0</v>
      </c>
      <c r="CI68" s="30"/>
      <c r="CJ68" s="30">
        <f t="shared" si="99"/>
        <v>0</v>
      </c>
    </row>
    <row r="69" spans="1:88" ht="90" customHeight="1">
      <c r="A69" s="248"/>
      <c r="B69" s="436"/>
      <c r="D69" s="314" t="s">
        <v>212</v>
      </c>
      <c r="E69" s="324"/>
      <c r="F69" s="324"/>
      <c r="G69" s="316" t="s">
        <v>190</v>
      </c>
      <c r="H69" s="315" t="s">
        <v>1442</v>
      </c>
      <c r="I69" s="315" t="s">
        <v>223</v>
      </c>
      <c r="J69" s="315">
        <v>1</v>
      </c>
      <c r="K69" s="315">
        <v>0</v>
      </c>
      <c r="L69" s="315" t="s">
        <v>1474</v>
      </c>
      <c r="M69" s="617">
        <v>173.04</v>
      </c>
      <c r="N69" s="420"/>
      <c r="O69" s="247"/>
      <c r="P69" s="247"/>
      <c r="Q69" s="247"/>
      <c r="R69" s="247"/>
      <c r="S69" s="247"/>
      <c r="T69" s="215"/>
      <c r="U69" s="705"/>
      <c r="V69" s="705"/>
      <c r="W69" s="705"/>
      <c r="X69" s="705"/>
      <c r="Y69" s="705"/>
      <c r="Z69" s="705"/>
      <c r="AA69" s="705"/>
      <c r="AB69" s="351">
        <f t="shared" si="134"/>
        <v>0</v>
      </c>
      <c r="AC69" s="352" t="str">
        <f t="shared" si="117"/>
        <v>No</v>
      </c>
      <c r="AD69" s="353" t="str">
        <f t="shared" si="118"/>
        <v>No</v>
      </c>
      <c r="AF69" s="216">
        <v>1</v>
      </c>
      <c r="AG69" s="217">
        <f t="shared" si="34"/>
        <v>0</v>
      </c>
      <c r="AI69" s="492">
        <v>3.6</v>
      </c>
      <c r="AJ69" s="445">
        <f t="shared" si="35"/>
        <v>0</v>
      </c>
      <c r="AK69" s="304">
        <f t="shared" si="119"/>
        <v>0</v>
      </c>
      <c r="AL69" s="381">
        <f t="shared" si="120"/>
        <v>0</v>
      </c>
      <c r="AM69" s="532">
        <f t="shared" si="121"/>
        <v>0</v>
      </c>
      <c r="AN69" s="533">
        <f t="shared" si="122"/>
        <v>0</v>
      </c>
      <c r="AO69" s="534">
        <f t="shared" si="123"/>
        <v>0</v>
      </c>
      <c r="AP69" s="535">
        <f t="shared" si="124"/>
        <v>0</v>
      </c>
      <c r="AQ69" s="535">
        <f t="shared" si="125"/>
        <v>0</v>
      </c>
      <c r="AR69" s="536">
        <f t="shared" si="126"/>
        <v>0</v>
      </c>
      <c r="AS69" s="537">
        <f t="shared" si="127"/>
        <v>0</v>
      </c>
      <c r="AT69" s="538">
        <f t="shared" si="128"/>
        <v>0</v>
      </c>
      <c r="AU69" s="539">
        <f t="shared" si="129"/>
        <v>0</v>
      </c>
      <c r="AV69" s="540">
        <f t="shared" si="130"/>
        <v>0</v>
      </c>
      <c r="AW69" s="541">
        <f t="shared" si="131"/>
        <v>0</v>
      </c>
      <c r="AX69" s="542">
        <f t="shared" si="132"/>
        <v>0</v>
      </c>
      <c r="AY69" s="312">
        <v>1</v>
      </c>
      <c r="AZ69" s="311">
        <v>4</v>
      </c>
      <c r="BA69" s="312"/>
      <c r="BB69" s="311"/>
      <c r="BD69" s="30">
        <f t="shared" si="70"/>
        <v>0</v>
      </c>
      <c r="BE69" s="30">
        <f t="shared" si="71"/>
        <v>0</v>
      </c>
      <c r="BF69" s="30">
        <f t="shared" si="72"/>
        <v>0</v>
      </c>
      <c r="BG69" s="30">
        <f t="shared" si="73"/>
        <v>0</v>
      </c>
      <c r="BH69" s="30">
        <f t="shared" si="74"/>
        <v>0</v>
      </c>
      <c r="BI69" s="30">
        <f t="shared" si="75"/>
        <v>0</v>
      </c>
      <c r="BJ69" s="30">
        <f t="shared" si="76"/>
        <v>0</v>
      </c>
      <c r="BK69" s="30">
        <f t="shared" si="77"/>
        <v>0</v>
      </c>
      <c r="BM69" s="203">
        <f t="shared" si="78"/>
        <v>0</v>
      </c>
      <c r="BN69" s="203">
        <f t="shared" si="79"/>
        <v>0</v>
      </c>
      <c r="BP69" s="30">
        <f t="shared" si="80"/>
        <v>0</v>
      </c>
      <c r="BQ69" s="30">
        <f t="shared" si="81"/>
        <v>0</v>
      </c>
      <c r="BR69" s="30">
        <f t="shared" si="82"/>
        <v>0</v>
      </c>
      <c r="BS69" s="30">
        <f t="shared" si="83"/>
        <v>0</v>
      </c>
      <c r="BT69" s="30">
        <f t="shared" si="84"/>
        <v>0</v>
      </c>
      <c r="BU69" s="30">
        <f t="shared" si="85"/>
        <v>0</v>
      </c>
      <c r="BV69" s="30">
        <f t="shared" si="86"/>
        <v>0</v>
      </c>
      <c r="BW69" s="30">
        <f t="shared" si="87"/>
        <v>0</v>
      </c>
      <c r="BX69" s="30">
        <f t="shared" si="88"/>
        <v>0</v>
      </c>
      <c r="BY69" s="30">
        <f t="shared" si="89"/>
        <v>0</v>
      </c>
      <c r="BZ69" s="30">
        <f t="shared" si="90"/>
        <v>0</v>
      </c>
      <c r="CA69" s="30">
        <f t="shared" si="91"/>
        <v>0</v>
      </c>
      <c r="CB69" s="30">
        <f t="shared" si="92"/>
        <v>0</v>
      </c>
      <c r="CC69" s="30">
        <f t="shared" si="93"/>
        <v>0</v>
      </c>
      <c r="CD69" s="30">
        <f t="shared" si="94"/>
        <v>0</v>
      </c>
      <c r="CE69" s="30">
        <f t="shared" si="95"/>
        <v>0</v>
      </c>
      <c r="CF69" s="30">
        <f t="shared" si="96"/>
        <v>0</v>
      </c>
      <c r="CG69" s="30">
        <f t="shared" si="97"/>
        <v>0</v>
      </c>
      <c r="CH69" s="30">
        <f t="shared" si="98"/>
        <v>0</v>
      </c>
      <c r="CI69" s="30"/>
      <c r="CJ69" s="30">
        <f t="shared" si="99"/>
        <v>0</v>
      </c>
    </row>
    <row r="70" spans="1:88" ht="90" customHeight="1">
      <c r="B70" s="436"/>
      <c r="D70" s="308" t="s">
        <v>213</v>
      </c>
      <c r="E70" s="77"/>
      <c r="F70" s="77"/>
      <c r="G70" s="313" t="s">
        <v>190</v>
      </c>
      <c r="H70" s="309" t="s">
        <v>1442</v>
      </c>
      <c r="I70" s="309" t="s">
        <v>223</v>
      </c>
      <c r="J70" s="309">
        <v>1</v>
      </c>
      <c r="K70" s="309">
        <v>0</v>
      </c>
      <c r="L70" s="309" t="s">
        <v>1474</v>
      </c>
      <c r="M70" s="616">
        <v>173.04</v>
      </c>
      <c r="N70" s="415"/>
      <c r="O70" s="249"/>
      <c r="P70" s="249"/>
      <c r="Q70" s="249"/>
      <c r="R70" s="249"/>
      <c r="S70" s="249"/>
      <c r="T70" s="220"/>
      <c r="U70" s="704"/>
      <c r="V70" s="704"/>
      <c r="W70" s="704"/>
      <c r="X70" s="704"/>
      <c r="Y70" s="704"/>
      <c r="Z70" s="704"/>
      <c r="AA70" s="704"/>
      <c r="AB70" s="839">
        <f t="shared" si="134"/>
        <v>0</v>
      </c>
      <c r="AC70" s="349" t="str">
        <f t="shared" si="117"/>
        <v>No</v>
      </c>
      <c r="AD70" s="350" t="str">
        <f t="shared" si="118"/>
        <v>No</v>
      </c>
      <c r="AF70" s="216">
        <v>1</v>
      </c>
      <c r="AG70" s="217">
        <f t="shared" si="34"/>
        <v>0</v>
      </c>
      <c r="AI70" s="492">
        <v>3.6</v>
      </c>
      <c r="AJ70" s="445">
        <f t="shared" si="35"/>
        <v>0</v>
      </c>
      <c r="AK70" s="304">
        <f t="shared" si="119"/>
        <v>0</v>
      </c>
      <c r="AL70" s="381">
        <f t="shared" si="120"/>
        <v>0</v>
      </c>
      <c r="AM70" s="532">
        <f t="shared" si="121"/>
        <v>0</v>
      </c>
      <c r="AN70" s="533">
        <f t="shared" si="122"/>
        <v>0</v>
      </c>
      <c r="AO70" s="534">
        <f t="shared" si="123"/>
        <v>0</v>
      </c>
      <c r="AP70" s="535">
        <f t="shared" si="124"/>
        <v>0</v>
      </c>
      <c r="AQ70" s="535">
        <f t="shared" si="125"/>
        <v>0</v>
      </c>
      <c r="AR70" s="536">
        <f t="shared" si="126"/>
        <v>0</v>
      </c>
      <c r="AS70" s="537">
        <f t="shared" si="127"/>
        <v>0</v>
      </c>
      <c r="AT70" s="538">
        <f t="shared" si="128"/>
        <v>0</v>
      </c>
      <c r="AU70" s="539">
        <f t="shared" si="129"/>
        <v>0</v>
      </c>
      <c r="AV70" s="540">
        <f t="shared" si="130"/>
        <v>0</v>
      </c>
      <c r="AW70" s="541">
        <f t="shared" si="131"/>
        <v>0</v>
      </c>
      <c r="AX70" s="542">
        <f t="shared" si="132"/>
        <v>0</v>
      </c>
      <c r="AY70" s="312">
        <v>1</v>
      </c>
      <c r="AZ70" s="311">
        <v>4</v>
      </c>
      <c r="BA70" s="312"/>
      <c r="BB70" s="311"/>
      <c r="BD70" s="30">
        <f t="shared" si="70"/>
        <v>0</v>
      </c>
      <c r="BE70" s="30">
        <f t="shared" si="71"/>
        <v>0</v>
      </c>
      <c r="BF70" s="30">
        <f t="shared" si="72"/>
        <v>0</v>
      </c>
      <c r="BG70" s="30">
        <f t="shared" si="73"/>
        <v>0</v>
      </c>
      <c r="BH70" s="30">
        <f t="shared" si="74"/>
        <v>0</v>
      </c>
      <c r="BI70" s="30">
        <f t="shared" si="75"/>
        <v>0</v>
      </c>
      <c r="BJ70" s="30">
        <f t="shared" si="76"/>
        <v>0</v>
      </c>
      <c r="BK70" s="30">
        <f t="shared" si="77"/>
        <v>0</v>
      </c>
      <c r="BM70" s="203">
        <f t="shared" si="78"/>
        <v>0</v>
      </c>
      <c r="BN70" s="203">
        <f t="shared" si="79"/>
        <v>0</v>
      </c>
      <c r="BP70" s="30">
        <f t="shared" si="80"/>
        <v>0</v>
      </c>
      <c r="BQ70" s="30">
        <f t="shared" si="81"/>
        <v>0</v>
      </c>
      <c r="BR70" s="30">
        <f t="shared" si="82"/>
        <v>0</v>
      </c>
      <c r="BS70" s="30">
        <f t="shared" si="83"/>
        <v>0</v>
      </c>
      <c r="BT70" s="30">
        <f t="shared" si="84"/>
        <v>0</v>
      </c>
      <c r="BU70" s="30">
        <f t="shared" si="85"/>
        <v>0</v>
      </c>
      <c r="BV70" s="30">
        <f t="shared" si="86"/>
        <v>0</v>
      </c>
      <c r="BW70" s="30">
        <f t="shared" si="87"/>
        <v>0</v>
      </c>
      <c r="BX70" s="30">
        <f t="shared" si="88"/>
        <v>0</v>
      </c>
      <c r="BY70" s="30">
        <f t="shared" si="89"/>
        <v>0</v>
      </c>
      <c r="BZ70" s="30">
        <f t="shared" si="90"/>
        <v>0</v>
      </c>
      <c r="CA70" s="30">
        <f t="shared" si="91"/>
        <v>0</v>
      </c>
      <c r="CB70" s="30">
        <f t="shared" si="92"/>
        <v>0</v>
      </c>
      <c r="CC70" s="30">
        <f t="shared" si="93"/>
        <v>0</v>
      </c>
      <c r="CD70" s="30">
        <f t="shared" si="94"/>
        <v>0</v>
      </c>
      <c r="CE70" s="30">
        <f t="shared" si="95"/>
        <v>0</v>
      </c>
      <c r="CF70" s="30">
        <f t="shared" si="96"/>
        <v>0</v>
      </c>
      <c r="CG70" s="30">
        <f t="shared" si="97"/>
        <v>0</v>
      </c>
      <c r="CH70" s="30">
        <f t="shared" si="98"/>
        <v>0</v>
      </c>
      <c r="CI70" s="30"/>
      <c r="CJ70" s="30">
        <f t="shared" si="99"/>
        <v>0</v>
      </c>
    </row>
    <row r="71" spans="1:88" ht="90" customHeight="1">
      <c r="B71" s="436"/>
      <c r="D71" s="314" t="s">
        <v>214</v>
      </c>
      <c r="E71" s="324"/>
      <c r="F71" s="324"/>
      <c r="G71" s="316" t="s">
        <v>190</v>
      </c>
      <c r="H71" s="315" t="s">
        <v>251</v>
      </c>
      <c r="I71" s="315" t="s">
        <v>80</v>
      </c>
      <c r="J71" s="315">
        <v>1</v>
      </c>
      <c r="K71" s="315">
        <v>0</v>
      </c>
      <c r="L71" s="315" t="s">
        <v>1474</v>
      </c>
      <c r="M71" s="617">
        <v>205.48500000000001</v>
      </c>
      <c r="N71" s="420"/>
      <c r="O71" s="247"/>
      <c r="P71" s="247"/>
      <c r="Q71" s="247"/>
      <c r="R71" s="247"/>
      <c r="S71" s="247"/>
      <c r="T71" s="215"/>
      <c r="U71" s="705"/>
      <c r="V71" s="705"/>
      <c r="W71" s="705"/>
      <c r="X71" s="705"/>
      <c r="Y71" s="705"/>
      <c r="Z71" s="705"/>
      <c r="AA71" s="705"/>
      <c r="AB71" s="351">
        <f t="shared" si="134"/>
        <v>0</v>
      </c>
      <c r="AC71" s="352" t="str">
        <f t="shared" si="117"/>
        <v>No</v>
      </c>
      <c r="AD71" s="353" t="str">
        <f t="shared" si="118"/>
        <v>No</v>
      </c>
      <c r="AF71" s="216">
        <v>1</v>
      </c>
      <c r="AG71" s="217">
        <f t="shared" si="34"/>
        <v>0</v>
      </c>
      <c r="AI71" s="492">
        <v>4.4000000000000004</v>
      </c>
      <c r="AJ71" s="445">
        <f t="shared" si="35"/>
        <v>0</v>
      </c>
      <c r="AK71" s="304">
        <f t="shared" si="119"/>
        <v>0</v>
      </c>
      <c r="AL71" s="381">
        <f t="shared" si="120"/>
        <v>0</v>
      </c>
      <c r="AM71" s="532">
        <f t="shared" si="121"/>
        <v>0</v>
      </c>
      <c r="AN71" s="533">
        <f t="shared" si="122"/>
        <v>0</v>
      </c>
      <c r="AO71" s="534">
        <f t="shared" si="123"/>
        <v>0</v>
      </c>
      <c r="AP71" s="535">
        <f t="shared" si="124"/>
        <v>0</v>
      </c>
      <c r="AQ71" s="535">
        <f t="shared" si="125"/>
        <v>0</v>
      </c>
      <c r="AR71" s="536">
        <f t="shared" si="126"/>
        <v>0</v>
      </c>
      <c r="AS71" s="537">
        <f t="shared" si="127"/>
        <v>0</v>
      </c>
      <c r="AT71" s="538">
        <f t="shared" si="128"/>
        <v>0</v>
      </c>
      <c r="AU71" s="539">
        <f t="shared" si="129"/>
        <v>0</v>
      </c>
      <c r="AV71" s="540">
        <f t="shared" si="130"/>
        <v>0</v>
      </c>
      <c r="AW71" s="541">
        <f t="shared" si="131"/>
        <v>0</v>
      </c>
      <c r="AX71" s="542">
        <f t="shared" si="132"/>
        <v>0</v>
      </c>
      <c r="AY71" s="312">
        <v>1</v>
      </c>
      <c r="AZ71" s="311">
        <v>4</v>
      </c>
      <c r="BA71" s="312"/>
      <c r="BB71" s="311"/>
      <c r="BD71" s="30">
        <f t="shared" si="70"/>
        <v>0</v>
      </c>
      <c r="BE71" s="30">
        <f t="shared" si="71"/>
        <v>0</v>
      </c>
      <c r="BF71" s="30">
        <f t="shared" si="72"/>
        <v>0</v>
      </c>
      <c r="BG71" s="30">
        <f t="shared" si="73"/>
        <v>0</v>
      </c>
      <c r="BH71" s="30">
        <f t="shared" si="74"/>
        <v>0</v>
      </c>
      <c r="BI71" s="30">
        <f t="shared" si="75"/>
        <v>0</v>
      </c>
      <c r="BJ71" s="30">
        <f t="shared" si="76"/>
        <v>0</v>
      </c>
      <c r="BK71" s="30">
        <f t="shared" si="77"/>
        <v>0</v>
      </c>
      <c r="BM71" s="203">
        <f t="shared" si="78"/>
        <v>0</v>
      </c>
      <c r="BN71" s="203">
        <f t="shared" si="79"/>
        <v>0</v>
      </c>
      <c r="BP71" s="30">
        <f t="shared" si="80"/>
        <v>0</v>
      </c>
      <c r="BQ71" s="30">
        <f t="shared" si="81"/>
        <v>0</v>
      </c>
      <c r="BR71" s="30">
        <f t="shared" si="82"/>
        <v>0</v>
      </c>
      <c r="BS71" s="30">
        <f t="shared" si="83"/>
        <v>0</v>
      </c>
      <c r="BT71" s="30">
        <f t="shared" si="84"/>
        <v>0</v>
      </c>
      <c r="BU71" s="30">
        <f t="shared" si="85"/>
        <v>0</v>
      </c>
      <c r="BV71" s="30">
        <f t="shared" si="86"/>
        <v>0</v>
      </c>
      <c r="BW71" s="30">
        <f t="shared" si="87"/>
        <v>0</v>
      </c>
      <c r="BX71" s="30">
        <f t="shared" si="88"/>
        <v>0</v>
      </c>
      <c r="BY71" s="30">
        <f t="shared" si="89"/>
        <v>0</v>
      </c>
      <c r="BZ71" s="30">
        <f t="shared" si="90"/>
        <v>0</v>
      </c>
      <c r="CA71" s="30">
        <f t="shared" si="91"/>
        <v>0</v>
      </c>
      <c r="CB71" s="30">
        <f t="shared" si="92"/>
        <v>0</v>
      </c>
      <c r="CC71" s="30">
        <f t="shared" si="93"/>
        <v>0</v>
      </c>
      <c r="CD71" s="30">
        <f t="shared" si="94"/>
        <v>0</v>
      </c>
      <c r="CE71" s="30">
        <f t="shared" si="95"/>
        <v>0</v>
      </c>
      <c r="CF71" s="30">
        <f t="shared" si="96"/>
        <v>0</v>
      </c>
      <c r="CG71" s="30">
        <f t="shared" si="97"/>
        <v>0</v>
      </c>
      <c r="CH71" s="30">
        <f t="shared" si="98"/>
        <v>0</v>
      </c>
      <c r="CI71" s="30"/>
      <c r="CJ71" s="30">
        <f t="shared" si="99"/>
        <v>0</v>
      </c>
    </row>
    <row r="72" spans="1:88" ht="90" customHeight="1">
      <c r="B72" s="436"/>
      <c r="D72" s="308" t="s">
        <v>215</v>
      </c>
      <c r="E72" s="77"/>
      <c r="F72" s="77"/>
      <c r="G72" s="313" t="s">
        <v>190</v>
      </c>
      <c r="H72" s="309" t="s">
        <v>251</v>
      </c>
      <c r="I72" s="309" t="s">
        <v>80</v>
      </c>
      <c r="J72" s="309">
        <v>1</v>
      </c>
      <c r="K72" s="309">
        <v>0</v>
      </c>
      <c r="L72" s="309" t="s">
        <v>1474</v>
      </c>
      <c r="M72" s="616">
        <v>205.48500000000001</v>
      </c>
      <c r="N72" s="415"/>
      <c r="O72" s="249"/>
      <c r="P72" s="249"/>
      <c r="Q72" s="249"/>
      <c r="R72" s="249"/>
      <c r="S72" s="249"/>
      <c r="T72" s="220"/>
      <c r="U72" s="704"/>
      <c r="V72" s="704"/>
      <c r="W72" s="704"/>
      <c r="X72" s="704"/>
      <c r="Y72" s="704"/>
      <c r="Z72" s="704"/>
      <c r="AA72" s="704"/>
      <c r="AB72" s="839">
        <f t="shared" si="134"/>
        <v>0</v>
      </c>
      <c r="AC72" s="349" t="str">
        <f t="shared" si="117"/>
        <v>No</v>
      </c>
      <c r="AD72" s="350" t="str">
        <f t="shared" si="118"/>
        <v>No</v>
      </c>
      <c r="AF72" s="216">
        <v>1</v>
      </c>
      <c r="AG72" s="217">
        <f t="shared" si="34"/>
        <v>0</v>
      </c>
      <c r="AI72" s="492">
        <v>4.4000000000000004</v>
      </c>
      <c r="AJ72" s="445">
        <f t="shared" si="35"/>
        <v>0</v>
      </c>
      <c r="AK72" s="304">
        <f t="shared" si="119"/>
        <v>0</v>
      </c>
      <c r="AL72" s="381">
        <f t="shared" si="120"/>
        <v>0</v>
      </c>
      <c r="AM72" s="532">
        <f t="shared" si="121"/>
        <v>0</v>
      </c>
      <c r="AN72" s="533">
        <f t="shared" si="122"/>
        <v>0</v>
      </c>
      <c r="AO72" s="534">
        <f t="shared" si="123"/>
        <v>0</v>
      </c>
      <c r="AP72" s="535">
        <f t="shared" si="124"/>
        <v>0</v>
      </c>
      <c r="AQ72" s="535">
        <f t="shared" si="125"/>
        <v>0</v>
      </c>
      <c r="AR72" s="536">
        <f t="shared" si="126"/>
        <v>0</v>
      </c>
      <c r="AS72" s="537">
        <f t="shared" si="127"/>
        <v>0</v>
      </c>
      <c r="AT72" s="538">
        <f t="shared" si="128"/>
        <v>0</v>
      </c>
      <c r="AU72" s="539">
        <f t="shared" si="129"/>
        <v>0</v>
      </c>
      <c r="AV72" s="540">
        <f t="shared" si="130"/>
        <v>0</v>
      </c>
      <c r="AW72" s="541">
        <f t="shared" si="131"/>
        <v>0</v>
      </c>
      <c r="AX72" s="542">
        <f t="shared" si="132"/>
        <v>0</v>
      </c>
      <c r="AY72" s="312">
        <v>1</v>
      </c>
      <c r="AZ72" s="311">
        <v>4</v>
      </c>
      <c r="BA72" s="312"/>
      <c r="BB72" s="311"/>
      <c r="BD72" s="30">
        <f t="shared" si="70"/>
        <v>0</v>
      </c>
      <c r="BE72" s="30">
        <f t="shared" si="71"/>
        <v>0</v>
      </c>
      <c r="BF72" s="30">
        <f t="shared" si="72"/>
        <v>0</v>
      </c>
      <c r="BG72" s="30">
        <f t="shared" si="73"/>
        <v>0</v>
      </c>
      <c r="BH72" s="30">
        <f t="shared" si="74"/>
        <v>0</v>
      </c>
      <c r="BI72" s="30">
        <f t="shared" si="75"/>
        <v>0</v>
      </c>
      <c r="BJ72" s="30">
        <f t="shared" si="76"/>
        <v>0</v>
      </c>
      <c r="BK72" s="30">
        <f t="shared" si="77"/>
        <v>0</v>
      </c>
      <c r="BM72" s="203">
        <f t="shared" si="78"/>
        <v>0</v>
      </c>
      <c r="BN72" s="203">
        <f t="shared" si="79"/>
        <v>0</v>
      </c>
      <c r="BP72" s="30">
        <f t="shared" si="80"/>
        <v>0</v>
      </c>
      <c r="BQ72" s="30">
        <f t="shared" si="81"/>
        <v>0</v>
      </c>
      <c r="BR72" s="30">
        <f t="shared" si="82"/>
        <v>0</v>
      </c>
      <c r="BS72" s="30">
        <f t="shared" si="83"/>
        <v>0</v>
      </c>
      <c r="BT72" s="30">
        <f t="shared" si="84"/>
        <v>0</v>
      </c>
      <c r="BU72" s="30">
        <f t="shared" si="85"/>
        <v>0</v>
      </c>
      <c r="BV72" s="30">
        <f t="shared" si="86"/>
        <v>0</v>
      </c>
      <c r="BW72" s="30">
        <f t="shared" si="87"/>
        <v>0</v>
      </c>
      <c r="BX72" s="30">
        <f t="shared" si="88"/>
        <v>0</v>
      </c>
      <c r="BY72" s="30">
        <f t="shared" si="89"/>
        <v>0</v>
      </c>
      <c r="BZ72" s="30">
        <f t="shared" si="90"/>
        <v>0</v>
      </c>
      <c r="CA72" s="30">
        <f t="shared" si="91"/>
        <v>0</v>
      </c>
      <c r="CB72" s="30">
        <f t="shared" si="92"/>
        <v>0</v>
      </c>
      <c r="CC72" s="30">
        <f t="shared" si="93"/>
        <v>0</v>
      </c>
      <c r="CD72" s="30">
        <f t="shared" si="94"/>
        <v>0</v>
      </c>
      <c r="CE72" s="30">
        <f t="shared" si="95"/>
        <v>0</v>
      </c>
      <c r="CF72" s="30">
        <f t="shared" si="96"/>
        <v>0</v>
      </c>
      <c r="CG72" s="30">
        <f t="shared" si="97"/>
        <v>0</v>
      </c>
      <c r="CH72" s="30">
        <f t="shared" si="98"/>
        <v>0</v>
      </c>
      <c r="CI72" s="30"/>
      <c r="CJ72" s="30">
        <f t="shared" si="99"/>
        <v>0</v>
      </c>
    </row>
    <row r="73" spans="1:88" ht="90" customHeight="1">
      <c r="B73" s="436"/>
      <c r="D73" s="314" t="s">
        <v>216</v>
      </c>
      <c r="E73" s="324"/>
      <c r="F73" s="324"/>
      <c r="G73" s="316" t="s">
        <v>190</v>
      </c>
      <c r="H73" s="315" t="s">
        <v>259</v>
      </c>
      <c r="I73" s="315" t="s">
        <v>80</v>
      </c>
      <c r="J73" s="315">
        <v>1</v>
      </c>
      <c r="K73" s="315">
        <v>0</v>
      </c>
      <c r="L73" s="315" t="s">
        <v>1474</v>
      </c>
      <c r="M73" s="617">
        <v>227.11500000000001</v>
      </c>
      <c r="N73" s="420"/>
      <c r="O73" s="247"/>
      <c r="P73" s="247"/>
      <c r="Q73" s="247"/>
      <c r="R73" s="247"/>
      <c r="S73" s="247"/>
      <c r="T73" s="215"/>
      <c r="U73" s="705"/>
      <c r="V73" s="705"/>
      <c r="W73" s="705"/>
      <c r="X73" s="705"/>
      <c r="Y73" s="705"/>
      <c r="Z73" s="705"/>
      <c r="AA73" s="705"/>
      <c r="AB73" s="351">
        <f t="shared" si="134"/>
        <v>0</v>
      </c>
      <c r="AC73" s="352" t="str">
        <f t="shared" si="117"/>
        <v>No</v>
      </c>
      <c r="AD73" s="353" t="str">
        <f t="shared" si="118"/>
        <v>No</v>
      </c>
      <c r="AF73" s="216">
        <v>1</v>
      </c>
      <c r="AG73" s="217">
        <f t="shared" si="34"/>
        <v>0</v>
      </c>
      <c r="AI73" s="492">
        <v>6.3</v>
      </c>
      <c r="AJ73" s="445">
        <f t="shared" si="35"/>
        <v>0</v>
      </c>
      <c r="AK73" s="304">
        <f t="shared" si="119"/>
        <v>0</v>
      </c>
      <c r="AL73" s="381">
        <f t="shared" si="120"/>
        <v>0</v>
      </c>
      <c r="AM73" s="532">
        <f t="shared" si="121"/>
        <v>0</v>
      </c>
      <c r="AN73" s="533">
        <f t="shared" si="122"/>
        <v>0</v>
      </c>
      <c r="AO73" s="534">
        <f t="shared" si="123"/>
        <v>0</v>
      </c>
      <c r="AP73" s="535">
        <f t="shared" si="124"/>
        <v>0</v>
      </c>
      <c r="AQ73" s="535">
        <f t="shared" si="125"/>
        <v>0</v>
      </c>
      <c r="AR73" s="536">
        <f t="shared" si="126"/>
        <v>0</v>
      </c>
      <c r="AS73" s="537">
        <f t="shared" si="127"/>
        <v>0</v>
      </c>
      <c r="AT73" s="538">
        <f t="shared" si="128"/>
        <v>0</v>
      </c>
      <c r="AU73" s="539">
        <f t="shared" si="129"/>
        <v>0</v>
      </c>
      <c r="AV73" s="540">
        <f t="shared" si="130"/>
        <v>0</v>
      </c>
      <c r="AW73" s="541">
        <f t="shared" si="131"/>
        <v>0</v>
      </c>
      <c r="AX73" s="542">
        <f t="shared" si="132"/>
        <v>0</v>
      </c>
      <c r="AY73" s="312">
        <v>1</v>
      </c>
      <c r="AZ73" s="311">
        <v>7</v>
      </c>
      <c r="BA73" s="312"/>
      <c r="BB73" s="311"/>
      <c r="BD73" s="30">
        <f t="shared" si="70"/>
        <v>0</v>
      </c>
      <c r="BE73" s="30">
        <f t="shared" si="71"/>
        <v>0</v>
      </c>
      <c r="BF73" s="30">
        <f t="shared" si="72"/>
        <v>0</v>
      </c>
      <c r="BG73" s="30">
        <f t="shared" si="73"/>
        <v>0</v>
      </c>
      <c r="BH73" s="30">
        <f t="shared" si="74"/>
        <v>0</v>
      </c>
      <c r="BI73" s="30">
        <f t="shared" si="75"/>
        <v>0</v>
      </c>
      <c r="BJ73" s="30">
        <f t="shared" si="76"/>
        <v>0</v>
      </c>
      <c r="BK73" s="30">
        <f t="shared" si="77"/>
        <v>0</v>
      </c>
      <c r="BM73" s="203">
        <f t="shared" si="78"/>
        <v>0</v>
      </c>
      <c r="BN73" s="203">
        <f t="shared" si="79"/>
        <v>0</v>
      </c>
      <c r="BP73" s="30">
        <f t="shared" si="80"/>
        <v>0</v>
      </c>
      <c r="BQ73" s="30">
        <f t="shared" si="81"/>
        <v>0</v>
      </c>
      <c r="BR73" s="30">
        <f t="shared" si="82"/>
        <v>0</v>
      </c>
      <c r="BS73" s="30">
        <f t="shared" si="83"/>
        <v>0</v>
      </c>
      <c r="BT73" s="30">
        <f t="shared" si="84"/>
        <v>0</v>
      </c>
      <c r="BU73" s="30">
        <f t="shared" si="85"/>
        <v>0</v>
      </c>
      <c r="BV73" s="30">
        <f t="shared" si="86"/>
        <v>0</v>
      </c>
      <c r="BW73" s="30">
        <f t="shared" si="87"/>
        <v>0</v>
      </c>
      <c r="BX73" s="30">
        <f t="shared" si="88"/>
        <v>0</v>
      </c>
      <c r="BY73" s="30">
        <f t="shared" si="89"/>
        <v>0</v>
      </c>
      <c r="BZ73" s="30">
        <f t="shared" si="90"/>
        <v>0</v>
      </c>
      <c r="CA73" s="30">
        <f t="shared" si="91"/>
        <v>0</v>
      </c>
      <c r="CB73" s="30">
        <f t="shared" si="92"/>
        <v>0</v>
      </c>
      <c r="CC73" s="30">
        <f t="shared" si="93"/>
        <v>0</v>
      </c>
      <c r="CD73" s="30">
        <f t="shared" si="94"/>
        <v>0</v>
      </c>
      <c r="CE73" s="30">
        <f t="shared" si="95"/>
        <v>0</v>
      </c>
      <c r="CF73" s="30">
        <f t="shared" si="96"/>
        <v>0</v>
      </c>
      <c r="CG73" s="30">
        <f t="shared" si="97"/>
        <v>0</v>
      </c>
      <c r="CH73" s="30">
        <f t="shared" si="98"/>
        <v>0</v>
      </c>
      <c r="CI73" s="30"/>
      <c r="CJ73" s="30">
        <f t="shared" si="99"/>
        <v>0</v>
      </c>
    </row>
    <row r="74" spans="1:88" ht="90" customHeight="1">
      <c r="B74" s="435"/>
      <c r="C74" s="32"/>
      <c r="D74" s="318" t="s">
        <v>217</v>
      </c>
      <c r="E74" s="325"/>
      <c r="F74" s="325"/>
      <c r="G74" s="322" t="s">
        <v>190</v>
      </c>
      <c r="H74" s="326" t="s">
        <v>259</v>
      </c>
      <c r="I74" s="326" t="s">
        <v>80</v>
      </c>
      <c r="J74" s="319">
        <v>1</v>
      </c>
      <c r="K74" s="319">
        <v>0</v>
      </c>
      <c r="L74" s="319" t="s">
        <v>1474</v>
      </c>
      <c r="M74" s="618">
        <v>227.11500000000001</v>
      </c>
      <c r="N74" s="843"/>
      <c r="O74" s="245"/>
      <c r="P74" s="245"/>
      <c r="Q74" s="245"/>
      <c r="R74" s="245"/>
      <c r="S74" s="245"/>
      <c r="T74" s="244"/>
      <c r="U74" s="844"/>
      <c r="V74" s="844"/>
      <c r="W74" s="844"/>
      <c r="X74" s="844"/>
      <c r="Y74" s="844"/>
      <c r="Z74" s="844"/>
      <c r="AA74" s="844"/>
      <c r="AB74" s="356">
        <f>M74*N74+M74*O74+M74*P74+M74*Q74+M74*R74+M74*S74+M74*U74+M74*V74+M74*W74+M74*X74+M74*Y74+M74*Z74+M74*AA74+M74*T74</f>
        <v>0</v>
      </c>
      <c r="AC74" s="354" t="str">
        <f t="shared" si="117"/>
        <v>No</v>
      </c>
      <c r="AD74" s="355" t="str">
        <f t="shared" si="118"/>
        <v>No</v>
      </c>
      <c r="AF74" s="226">
        <v>1</v>
      </c>
      <c r="AG74" s="217">
        <f t="shared" si="34"/>
        <v>0</v>
      </c>
      <c r="AI74" s="491">
        <v>6.3</v>
      </c>
      <c r="AJ74" s="445">
        <f t="shared" si="35"/>
        <v>0</v>
      </c>
      <c r="AK74" s="304">
        <f t="shared" si="119"/>
        <v>0</v>
      </c>
      <c r="AL74" s="381">
        <f t="shared" si="120"/>
        <v>0</v>
      </c>
      <c r="AM74" s="532">
        <f t="shared" si="121"/>
        <v>0</v>
      </c>
      <c r="AN74" s="533">
        <f t="shared" si="122"/>
        <v>0</v>
      </c>
      <c r="AO74" s="534">
        <f t="shared" si="123"/>
        <v>0</v>
      </c>
      <c r="AP74" s="535">
        <f t="shared" si="124"/>
        <v>0</v>
      </c>
      <c r="AQ74" s="535">
        <f t="shared" si="125"/>
        <v>0</v>
      </c>
      <c r="AR74" s="536">
        <f t="shared" si="126"/>
        <v>0</v>
      </c>
      <c r="AS74" s="537">
        <f t="shared" si="127"/>
        <v>0</v>
      </c>
      <c r="AT74" s="538">
        <f t="shared" si="128"/>
        <v>0</v>
      </c>
      <c r="AU74" s="539">
        <f t="shared" si="129"/>
        <v>0</v>
      </c>
      <c r="AV74" s="540">
        <f t="shared" si="130"/>
        <v>0</v>
      </c>
      <c r="AW74" s="541">
        <f t="shared" si="131"/>
        <v>0</v>
      </c>
      <c r="AX74" s="542">
        <f t="shared" si="132"/>
        <v>0</v>
      </c>
      <c r="AY74" s="321">
        <v>1</v>
      </c>
      <c r="AZ74" s="320">
        <v>7</v>
      </c>
      <c r="BA74" s="321"/>
      <c r="BB74" s="320"/>
      <c r="BD74" s="30">
        <f t="shared" si="70"/>
        <v>0</v>
      </c>
      <c r="BE74" s="30">
        <f t="shared" si="71"/>
        <v>0</v>
      </c>
      <c r="BF74" s="30">
        <f t="shared" si="72"/>
        <v>0</v>
      </c>
      <c r="BG74" s="30">
        <f t="shared" si="73"/>
        <v>0</v>
      </c>
      <c r="BH74" s="30">
        <f t="shared" si="74"/>
        <v>0</v>
      </c>
      <c r="BI74" s="30">
        <f t="shared" si="75"/>
        <v>0</v>
      </c>
      <c r="BJ74" s="30">
        <f t="shared" si="76"/>
        <v>0</v>
      </c>
      <c r="BK74" s="30">
        <f t="shared" si="77"/>
        <v>0</v>
      </c>
      <c r="BM74" s="203">
        <f t="shared" si="78"/>
        <v>0</v>
      </c>
      <c r="BN74" s="203">
        <f t="shared" si="79"/>
        <v>0</v>
      </c>
      <c r="BP74" s="30">
        <f t="shared" si="80"/>
        <v>0</v>
      </c>
      <c r="BQ74" s="30">
        <f t="shared" si="81"/>
        <v>0</v>
      </c>
      <c r="BR74" s="30">
        <f t="shared" si="82"/>
        <v>0</v>
      </c>
      <c r="BS74" s="30">
        <f t="shared" si="83"/>
        <v>0</v>
      </c>
      <c r="BT74" s="30">
        <f t="shared" si="84"/>
        <v>0</v>
      </c>
      <c r="BU74" s="30">
        <f t="shared" si="85"/>
        <v>0</v>
      </c>
      <c r="BV74" s="30">
        <f t="shared" si="86"/>
        <v>0</v>
      </c>
      <c r="BW74" s="30">
        <f t="shared" si="87"/>
        <v>0</v>
      </c>
      <c r="BX74" s="30">
        <f t="shared" si="88"/>
        <v>0</v>
      </c>
      <c r="BY74" s="30">
        <f t="shared" si="89"/>
        <v>0</v>
      </c>
      <c r="BZ74" s="30">
        <f t="shared" si="90"/>
        <v>0</v>
      </c>
      <c r="CA74" s="30">
        <f t="shared" si="91"/>
        <v>0</v>
      </c>
      <c r="CB74" s="30">
        <f t="shared" si="92"/>
        <v>0</v>
      </c>
      <c r="CC74" s="30">
        <f t="shared" si="93"/>
        <v>0</v>
      </c>
      <c r="CD74" s="30">
        <f t="shared" si="94"/>
        <v>0</v>
      </c>
      <c r="CE74" s="30">
        <f t="shared" si="95"/>
        <v>0</v>
      </c>
      <c r="CF74" s="30">
        <f t="shared" si="96"/>
        <v>0</v>
      </c>
      <c r="CG74" s="30">
        <f t="shared" si="97"/>
        <v>0</v>
      </c>
      <c r="CH74" s="30">
        <f t="shared" si="98"/>
        <v>0</v>
      </c>
      <c r="CI74" s="30"/>
      <c r="CJ74" s="30">
        <f t="shared" si="99"/>
        <v>0</v>
      </c>
    </row>
    <row r="75" spans="1:88">
      <c r="BM75" s="203"/>
      <c r="BN75" s="203"/>
    </row>
  </sheetData>
  <sheetProtection algorithmName="SHA-512" hashValue="iUb09Lal9z4tNaREbmFsSxuxclz+3AA2EKDl1rfRWveRhi/qhquhrM1SGvtmPJkUjl4XerXDNhi4uQGrRu3Kbw==" saltValue="8wOr11RO4rUCpCIC5S/42A==" spinCount="100000" sheet="1" sort="0" autoFilter="0"/>
  <autoFilter ref="AC8:AD74" xr:uid="{00000000-0001-0000-0200-000000000000}"/>
  <mergeCells count="7">
    <mergeCell ref="C1:C5"/>
    <mergeCell ref="CK3:CK5"/>
    <mergeCell ref="BE10:BO10"/>
    <mergeCell ref="M1:N1"/>
    <mergeCell ref="M2:N2"/>
    <mergeCell ref="M3:N3"/>
    <mergeCell ref="AB2:AC2"/>
  </mergeCells>
  <conditionalFormatting sqref="N10:N12 N14:N19 N21:N24 N26:N29 N31:N34 N36:N39 N41:N54 N56:N74">
    <cfRule type="notContainsBlanks" dxfId="114" priority="20">
      <formula>LEN(TRIM(N10))&gt;0</formula>
    </cfRule>
  </conditionalFormatting>
  <conditionalFormatting sqref="O10:O12 O14:O19 O21:O24 O26:O29 O31:O34 O36:O39 O41:O54 O56:O74">
    <cfRule type="notContainsBlanks" dxfId="113" priority="17">
      <formula>LEN(TRIM(O10))&gt;0</formula>
    </cfRule>
  </conditionalFormatting>
  <conditionalFormatting sqref="P10:P12 P14:P19 P21:P24 P26:P29 P31:P34 P36:P39 P41:P54 P56:P74">
    <cfRule type="notContainsBlanks" dxfId="112" priority="22">
      <formula>LEN(TRIM(P10))&gt;0</formula>
    </cfRule>
  </conditionalFormatting>
  <conditionalFormatting sqref="Q10:Q12 Q14:Q19 Q21:Q24 Q26:Q29 Q31:Q34 Q36:Q39 Q41:Q54 Q56:Q74">
    <cfRule type="notContainsBlanks" dxfId="111" priority="25">
      <formula>LEN(TRIM(Q10))&gt;0</formula>
    </cfRule>
  </conditionalFormatting>
  <conditionalFormatting sqref="R10:R12 R14:R19 R21:R24 R26:R29 R31:R34 R36:R39 R41:R54 R56:R74">
    <cfRule type="notContainsBlanks" dxfId="110" priority="27">
      <formula>LEN(TRIM(R10))&gt;0</formula>
    </cfRule>
  </conditionalFormatting>
  <conditionalFormatting sqref="S10:T10 S11:S12 S14:S19 S21:S24 S26:S29 S31:S34 S36:S39 S41:S54 S56:S74">
    <cfRule type="notContainsBlanks" dxfId="109" priority="26">
      <formula>LEN(TRIM(S10))&gt;0</formula>
    </cfRule>
  </conditionalFormatting>
  <conditionalFormatting sqref="T11:T74">
    <cfRule type="notContainsBlanks" dxfId="108" priority="1">
      <formula>LEN(TRIM(T11))&gt;0</formula>
    </cfRule>
  </conditionalFormatting>
  <conditionalFormatting sqref="U10:V12 U14:V19 U21:V24 U26:V29 U31:V34 U36:V39 U41:V54 U56:V74">
    <cfRule type="notContainsBlanks" dxfId="107" priority="24">
      <formula>LEN(TRIM(U10))&gt;0</formula>
    </cfRule>
  </conditionalFormatting>
  <conditionalFormatting sqref="V10:V12 V14:V19 V21:V24 V26:V29 V31:V34 V36:V39 V41:V54 V56:V74">
    <cfRule type="notContainsBlanks" dxfId="106" priority="2">
      <formula>LEN(TRIM(V10))&gt;0</formula>
    </cfRule>
  </conditionalFormatting>
  <conditionalFormatting sqref="W10:W12 W14:W19 W21:W24 W26:W29 W31:W34 W36:W39 W41:W54 W56:W74">
    <cfRule type="notContainsBlanks" dxfId="105" priority="23">
      <formula>LEN(TRIM(W10))&gt;0</formula>
    </cfRule>
  </conditionalFormatting>
  <conditionalFormatting sqref="X10:X12 X14:X19 X21:X24 X26:X29 X31:X34 X36:X39 X41:X54 X56:X74">
    <cfRule type="notContainsBlanks" dxfId="104" priority="6">
      <formula>LEN(TRIM(X10))&gt;0</formula>
    </cfRule>
  </conditionalFormatting>
  <conditionalFormatting sqref="Y10:Y12 Y14:Y19 Y21:Y24 Y26:Y29 Y31:Y34 Y36:Y39 Y41:Y54 Y56:Y74">
    <cfRule type="notContainsBlanks" dxfId="103" priority="5">
      <formula>LEN(TRIM(Y10))&gt;0</formula>
    </cfRule>
  </conditionalFormatting>
  <conditionalFormatting sqref="Z10:Z12 Z14:Z19 Z21:Z24 Z26:Z29 Z31:Z34 Z36:Z39 Z41:Z54 Z56:Z74">
    <cfRule type="notContainsBlanks" dxfId="102" priority="4">
      <formula>LEN(TRIM(Z10))&gt;0</formula>
    </cfRule>
  </conditionalFormatting>
  <conditionalFormatting sqref="AA10:AA12 AA14:AA19 AA21:AA24 AA26:AA29 AA31:AA34 AA36:AA39 AA41:AA54 AA56:AA74">
    <cfRule type="notContainsBlanks" dxfId="101" priority="3">
      <formula>LEN(TRIM(AA10))&gt;0</formula>
    </cfRule>
  </conditionalFormatting>
  <pageMargins left="0.25" right="0.25" top="0.75" bottom="0.75" header="0.3" footer="0.3"/>
  <pageSetup paperSize="9" scale="29" fitToHeight="0" orientation="portrait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ist3">
    <pageSetUpPr fitToPage="1"/>
  </sheetPr>
  <dimension ref="A1:U69"/>
  <sheetViews>
    <sheetView showGridLines="0" zoomScale="90" zoomScaleNormal="90" workbookViewId="0">
      <selection activeCell="C6" sqref="C6"/>
    </sheetView>
  </sheetViews>
  <sheetFormatPr baseColWidth="10" defaultColWidth="12.296875" defaultRowHeight="23.25" customHeight="1"/>
  <cols>
    <col min="1" max="1" width="11.69921875" style="9" customWidth="1"/>
    <col min="2" max="2" width="9" style="39" customWidth="1"/>
    <col min="3" max="16" width="7.296875" style="16" customWidth="1"/>
    <col min="17" max="17" width="5.796875" style="9" customWidth="1"/>
    <col min="18" max="18" width="6" style="9" customWidth="1"/>
    <col min="19" max="19" width="5.796875" style="9" customWidth="1"/>
    <col min="20" max="23" width="12.296875" style="9" customWidth="1"/>
    <col min="24" max="16384" width="12.296875" style="9"/>
  </cols>
  <sheetData>
    <row r="1" spans="1:21" ht="29.25" customHeight="1">
      <c r="A1" s="21"/>
      <c r="C1" s="21"/>
      <c r="D1" s="21"/>
      <c r="E1" s="21"/>
      <c r="F1" s="21"/>
      <c r="G1" s="21"/>
      <c r="H1" s="21"/>
      <c r="I1" s="21"/>
      <c r="J1" s="65" t="s">
        <v>68</v>
      </c>
      <c r="K1" s="70" t="s">
        <v>4</v>
      </c>
      <c r="M1" s="68"/>
      <c r="Q1" s="22"/>
      <c r="R1" s="21"/>
    </row>
    <row r="2" spans="1:21" ht="22.05" customHeight="1">
      <c r="C2" s="21"/>
      <c r="D2" s="21"/>
      <c r="E2" s="21"/>
      <c r="F2" s="21"/>
      <c r="G2" s="21"/>
      <c r="H2" s="21"/>
      <c r="I2" s="21"/>
      <c r="J2" s="156">
        <f>Q4</f>
        <v>0</v>
      </c>
      <c r="K2" s="816">
        <f>'Lynx PLYWOOD'!M3</f>
        <v>0</v>
      </c>
      <c r="M2" s="69"/>
      <c r="O2" s="64"/>
      <c r="P2" s="64"/>
      <c r="R2" s="21"/>
    </row>
    <row r="3" spans="1:21" ht="44.25" customHeight="1">
      <c r="A3" s="105"/>
      <c r="B3" s="106" t="s">
        <v>150</v>
      </c>
      <c r="C3" s="1033">
        <f>'PROD. lynx GRP'!C3</f>
        <v>0</v>
      </c>
      <c r="D3" s="1034"/>
      <c r="E3" s="1034"/>
      <c r="F3" s="1034"/>
      <c r="G3" s="1034"/>
      <c r="H3" s="1034"/>
      <c r="I3" s="1034"/>
      <c r="J3" s="1034"/>
      <c r="K3" s="1034"/>
      <c r="L3" s="1035"/>
      <c r="M3" s="17"/>
      <c r="N3" s="19" t="s">
        <v>33</v>
      </c>
      <c r="O3" s="1028">
        <f>'PROD. lynx GRP'!N3</f>
        <v>0</v>
      </c>
      <c r="P3" s="1029"/>
      <c r="Q3" s="1029"/>
      <c r="R3" s="1030"/>
    </row>
    <row r="4" spans="1:21" ht="21" customHeight="1">
      <c r="A4" s="23" t="s">
        <v>40</v>
      </c>
      <c r="J4" s="11"/>
      <c r="K4" s="11"/>
      <c r="L4" s="1024"/>
      <c r="M4" s="1024"/>
      <c r="Q4" s="16">
        <f>SUM(Q6:Q69)</f>
        <v>0</v>
      </c>
      <c r="R4" s="15">
        <f>SUM(R6:R69)</f>
        <v>0</v>
      </c>
      <c r="S4" s="9">
        <f>SUM(S6:S69)</f>
        <v>0</v>
      </c>
    </row>
    <row r="5" spans="1:21" ht="29.25" customHeight="1">
      <c r="A5" s="37" t="s">
        <v>13</v>
      </c>
      <c r="B5" s="41" t="s">
        <v>66</v>
      </c>
      <c r="C5" s="12" t="s">
        <v>1</v>
      </c>
      <c r="D5" s="2" t="s">
        <v>2</v>
      </c>
      <c r="E5" s="2" t="s">
        <v>8</v>
      </c>
      <c r="F5" s="2" t="s">
        <v>27</v>
      </c>
      <c r="G5" s="2" t="s">
        <v>3</v>
      </c>
      <c r="H5" s="99" t="s">
        <v>1602</v>
      </c>
      <c r="I5" s="99" t="s">
        <v>1504</v>
      </c>
      <c r="J5" s="99" t="s">
        <v>1603</v>
      </c>
      <c r="K5" s="99" t="s">
        <v>147</v>
      </c>
      <c r="L5" s="2" t="s">
        <v>12</v>
      </c>
      <c r="M5" s="2" t="s">
        <v>32</v>
      </c>
      <c r="N5" s="2" t="s">
        <v>14</v>
      </c>
      <c r="O5" s="2" t="s">
        <v>108</v>
      </c>
      <c r="P5" s="66" t="s">
        <v>109</v>
      </c>
      <c r="Q5" s="35" t="s">
        <v>17</v>
      </c>
      <c r="R5" s="828" t="s">
        <v>16</v>
      </c>
      <c r="S5" s="830" t="s">
        <v>2247</v>
      </c>
    </row>
    <row r="6" spans="1:21" ht="23.25" customHeight="1">
      <c r="A6" s="38" t="str">
        <f>'Lynx PLYWOOD'!D11</f>
        <v>L1-W</v>
      </c>
      <c r="B6" s="40">
        <f>'Lynx PLYWOOD'!E11</f>
        <v>21</v>
      </c>
      <c r="C6" s="107" t="str">
        <f>IF('Lynx PLYWOOD'!N11=0,"",'Lynx PLYWOOD'!N11)</f>
        <v/>
      </c>
      <c r="D6" s="107" t="str">
        <f>IF('Lynx PLYWOOD'!O11=0,"",'Lynx PLYWOOD'!O11)</f>
        <v/>
      </c>
      <c r="E6" s="107" t="str">
        <f>IF('Lynx PLYWOOD'!P11=0,"",'Lynx PLYWOOD'!P11)</f>
        <v/>
      </c>
      <c r="F6" s="107" t="str">
        <f>IF('Lynx PLYWOOD'!Q11=0,"",'Lynx PLYWOOD'!Q11)</f>
        <v/>
      </c>
      <c r="G6" s="107" t="str">
        <f>IF('Lynx PLYWOOD'!R11=0,"",'Lynx PLYWOOD'!R11)</f>
        <v/>
      </c>
      <c r="H6" s="107" t="str">
        <f>IF('Lynx PLYWOOD'!S11=0,"",'Lynx PLYWOOD'!S11)</f>
        <v/>
      </c>
      <c r="I6" s="107" t="str">
        <f>IF('Lynx PLYWOOD'!T11=0,"",'Lynx PLYWOOD'!T11)</f>
        <v/>
      </c>
      <c r="J6" s="107" t="str">
        <f>IF('Lynx PLYWOOD'!U11=0,"",'Lynx PLYWOOD'!U11)</f>
        <v/>
      </c>
      <c r="K6" s="107" t="str">
        <f>IF('Lynx PLYWOOD'!V11=0,"",'Lynx PLYWOOD'!V11)</f>
        <v/>
      </c>
      <c r="L6" s="107" t="str">
        <f>IF('Lynx PLYWOOD'!W11=0,"",'Lynx PLYWOOD'!W11)</f>
        <v/>
      </c>
      <c r="M6" s="107" t="str">
        <f>IF('Lynx PLYWOOD'!X11=0,"",'Lynx PLYWOOD'!X11)</f>
        <v/>
      </c>
      <c r="N6" s="107" t="str">
        <f>IF('Lynx PLYWOOD'!Y11=0,"",'Lynx PLYWOOD'!Y11)</f>
        <v/>
      </c>
      <c r="O6" s="107" t="str">
        <f>IF('Lynx PLYWOOD'!Z11=0,"",'Lynx PLYWOOD'!Z11)</f>
        <v/>
      </c>
      <c r="P6" s="107" t="str">
        <f>IF('Lynx PLYWOOD'!AA11=0,"",'Lynx PLYWOOD'!AA11)</f>
        <v/>
      </c>
      <c r="Q6" s="36">
        <f>R6*'Lynx PLYWOOD'!J11</f>
        <v>0</v>
      </c>
      <c r="R6" s="100">
        <f>SUM(C6:P6)</f>
        <v>0</v>
      </c>
      <c r="S6" s="829">
        <f>R6*'Lynx PLYWOOD'!AY11</f>
        <v>0</v>
      </c>
    </row>
    <row r="7" spans="1:21" ht="23.25" customHeight="1">
      <c r="A7" s="38" t="str">
        <f>'Lynx PLYWOOD'!D12</f>
        <v>L2-W</v>
      </c>
      <c r="B7" s="40" t="str">
        <f>'Lynx PLYWOOD'!E12</f>
        <v>22, 23, 24</v>
      </c>
      <c r="C7" s="107" t="str">
        <f>IF('Lynx PLYWOOD'!N12=0,"",'Lynx PLYWOOD'!N12)</f>
        <v/>
      </c>
      <c r="D7" s="107" t="str">
        <f>IF('Lynx PLYWOOD'!O12=0,"",'Lynx PLYWOOD'!O12)</f>
        <v/>
      </c>
      <c r="E7" s="107" t="str">
        <f>IF('Lynx PLYWOOD'!P12=0,"",'Lynx PLYWOOD'!P12)</f>
        <v/>
      </c>
      <c r="F7" s="107" t="str">
        <f>IF('Lynx PLYWOOD'!Q12=0,"",'Lynx PLYWOOD'!Q12)</f>
        <v/>
      </c>
      <c r="G7" s="107" t="str">
        <f>IF('Lynx PLYWOOD'!R12=0,"",'Lynx PLYWOOD'!R12)</f>
        <v/>
      </c>
      <c r="H7" s="107" t="str">
        <f>IF('Lynx PLYWOOD'!S12=0,"",'Lynx PLYWOOD'!S12)</f>
        <v/>
      </c>
      <c r="I7" s="107" t="str">
        <f>IF('Lynx PLYWOOD'!T12=0,"",'Lynx PLYWOOD'!T12)</f>
        <v/>
      </c>
      <c r="J7" s="107" t="str">
        <f>IF('Lynx PLYWOOD'!U12=0,"",'Lynx PLYWOOD'!U12)</f>
        <v/>
      </c>
      <c r="K7" s="107" t="str">
        <f>IF('Lynx PLYWOOD'!V12=0,"",'Lynx PLYWOOD'!V12)</f>
        <v/>
      </c>
      <c r="L7" s="107" t="str">
        <f>IF('Lynx PLYWOOD'!W12=0,"",'Lynx PLYWOOD'!W12)</f>
        <v/>
      </c>
      <c r="M7" s="107" t="str">
        <f>IF('Lynx PLYWOOD'!X12=0,"",'Lynx PLYWOOD'!X12)</f>
        <v/>
      </c>
      <c r="N7" s="107" t="str">
        <f>IF('Lynx PLYWOOD'!Y12=0,"",'Lynx PLYWOOD'!Y12)</f>
        <v/>
      </c>
      <c r="O7" s="107" t="str">
        <f>IF('Lynx PLYWOOD'!Z12=0,"",'Lynx PLYWOOD'!Z12)</f>
        <v/>
      </c>
      <c r="P7" s="107" t="str">
        <f>IF('Lynx PLYWOOD'!AA12=0,"",'Lynx PLYWOOD'!AA12)</f>
        <v/>
      </c>
      <c r="Q7" s="36">
        <f>R7*'Lynx PLYWOOD'!J12</f>
        <v>0</v>
      </c>
      <c r="R7" s="100">
        <f t="shared" ref="R7:R35" si="0">SUM(C7:P7)</f>
        <v>0</v>
      </c>
      <c r="S7" s="829">
        <f>R7*'Lynx PLYWOOD'!AY12</f>
        <v>0</v>
      </c>
    </row>
    <row r="8" spans="1:21" ht="23.25" customHeight="1">
      <c r="A8" s="38" t="str">
        <f>'Lynx PLYWOOD'!D13</f>
        <v>KITES</v>
      </c>
      <c r="B8" s="40">
        <f>'Lynx PLYWOOD'!E13</f>
        <v>0</v>
      </c>
      <c r="C8" s="107" t="str">
        <f>IF('Lynx PLYWOOD'!N13=0,"",'Lynx PLYWOOD'!N13)</f>
        <v/>
      </c>
      <c r="D8" s="107" t="str">
        <f>IF('Lynx PLYWOOD'!O13=0,"",'Lynx PLYWOOD'!O13)</f>
        <v/>
      </c>
      <c r="E8" s="107" t="str">
        <f>IF('Lynx PLYWOOD'!P13=0,"",'Lynx PLYWOOD'!P13)</f>
        <v/>
      </c>
      <c r="F8" s="107" t="str">
        <f>IF('Lynx PLYWOOD'!Q13=0,"",'Lynx PLYWOOD'!Q13)</f>
        <v/>
      </c>
      <c r="G8" s="107" t="str">
        <f>IF('Lynx PLYWOOD'!R13=0,"",'Lynx PLYWOOD'!R13)</f>
        <v/>
      </c>
      <c r="H8" s="107" t="str">
        <f>IF('Lynx PLYWOOD'!S13=0,"",'Lynx PLYWOOD'!S13)</f>
        <v/>
      </c>
      <c r="I8" s="107" t="str">
        <f>IF('Lynx PLYWOOD'!T13=0,"",'Lynx PLYWOOD'!T13)</f>
        <v/>
      </c>
      <c r="J8" s="107" t="str">
        <f>IF('Lynx PLYWOOD'!U13=0,"",'Lynx PLYWOOD'!U13)</f>
        <v/>
      </c>
      <c r="K8" s="107" t="str">
        <f>IF('Lynx PLYWOOD'!V13=0,"",'Lynx PLYWOOD'!V13)</f>
        <v/>
      </c>
      <c r="L8" s="107" t="str">
        <f>IF('Lynx PLYWOOD'!W13=0,"",'Lynx PLYWOOD'!W13)</f>
        <v/>
      </c>
      <c r="M8" s="107" t="str">
        <f>IF('Lynx PLYWOOD'!X13=0,"",'Lynx PLYWOOD'!X13)</f>
        <v/>
      </c>
      <c r="N8" s="107" t="str">
        <f>IF('Lynx PLYWOOD'!Y13=0,"",'Lynx PLYWOOD'!Y13)</f>
        <v/>
      </c>
      <c r="O8" s="107" t="str">
        <f>IF('Lynx PLYWOOD'!Z13=0,"",'Lynx PLYWOOD'!Z13)</f>
        <v/>
      </c>
      <c r="P8" s="107" t="str">
        <f>IF('Lynx PLYWOOD'!AA13=0,"",'Lynx PLYWOOD'!AA13)</f>
        <v/>
      </c>
      <c r="Q8" s="36">
        <f>R8*'Lynx PLYWOOD'!J13</f>
        <v>0</v>
      </c>
      <c r="R8" s="100">
        <f t="shared" si="0"/>
        <v>0</v>
      </c>
      <c r="S8" s="829">
        <f>R8*'Lynx PLYWOOD'!AY13</f>
        <v>0</v>
      </c>
    </row>
    <row r="9" spans="1:21" ht="23.25" customHeight="1">
      <c r="A9" s="38" t="str">
        <f>'Lynx PLYWOOD'!D14</f>
        <v>L11-W</v>
      </c>
      <c r="B9" s="40">
        <f>'Lynx PLYWOOD'!E14</f>
        <v>33</v>
      </c>
      <c r="C9" s="107" t="str">
        <f>IF('Lynx PLYWOOD'!N14=0,"",'Lynx PLYWOOD'!N14)</f>
        <v/>
      </c>
      <c r="D9" s="107" t="str">
        <f>IF('Lynx PLYWOOD'!O14=0,"",'Lynx PLYWOOD'!O14)</f>
        <v/>
      </c>
      <c r="E9" s="107" t="str">
        <f>IF('Lynx PLYWOOD'!P14=0,"",'Lynx PLYWOOD'!P14)</f>
        <v/>
      </c>
      <c r="F9" s="107" t="str">
        <f>IF('Lynx PLYWOOD'!Q14=0,"",'Lynx PLYWOOD'!Q14)</f>
        <v/>
      </c>
      <c r="G9" s="107" t="str">
        <f>IF('Lynx PLYWOOD'!R14=0,"",'Lynx PLYWOOD'!R14)</f>
        <v/>
      </c>
      <c r="H9" s="107" t="str">
        <f>IF('Lynx PLYWOOD'!S14=0,"",'Lynx PLYWOOD'!S14)</f>
        <v/>
      </c>
      <c r="I9" s="107" t="str">
        <f>IF('Lynx PLYWOOD'!T14=0,"",'Lynx PLYWOOD'!T14)</f>
        <v/>
      </c>
      <c r="J9" s="107" t="str">
        <f>IF('Lynx PLYWOOD'!U14=0,"",'Lynx PLYWOOD'!U14)</f>
        <v/>
      </c>
      <c r="K9" s="107" t="str">
        <f>IF('Lynx PLYWOOD'!V14=0,"",'Lynx PLYWOOD'!V14)</f>
        <v/>
      </c>
      <c r="L9" s="107" t="str">
        <f>IF('Lynx PLYWOOD'!W14=0,"",'Lynx PLYWOOD'!W14)</f>
        <v/>
      </c>
      <c r="M9" s="107" t="str">
        <f>IF('Lynx PLYWOOD'!X14=0,"",'Lynx PLYWOOD'!X14)</f>
        <v/>
      </c>
      <c r="N9" s="107" t="str">
        <f>IF('Lynx PLYWOOD'!Y14=0,"",'Lynx PLYWOOD'!Y14)</f>
        <v/>
      </c>
      <c r="O9" s="107" t="str">
        <f>IF('Lynx PLYWOOD'!Z14=0,"",'Lynx PLYWOOD'!Z14)</f>
        <v/>
      </c>
      <c r="P9" s="107" t="str">
        <f>IF('Lynx PLYWOOD'!AA14=0,"",'Lynx PLYWOOD'!AA14)</f>
        <v/>
      </c>
      <c r="Q9" s="36">
        <f>R9*'Lynx PLYWOOD'!J14</f>
        <v>0</v>
      </c>
      <c r="R9" s="100">
        <f t="shared" si="0"/>
        <v>0</v>
      </c>
      <c r="S9" s="829">
        <f>R9*'Lynx PLYWOOD'!AY14</f>
        <v>0</v>
      </c>
    </row>
    <row r="10" spans="1:21" ht="23.25" customHeight="1">
      <c r="A10" s="38" t="str">
        <f>'Lynx PLYWOOD'!D15</f>
        <v>L12-W</v>
      </c>
      <c r="B10" s="40">
        <f>'Lynx PLYWOOD'!E15</f>
        <v>37</v>
      </c>
      <c r="C10" s="107" t="str">
        <f>IF('Lynx PLYWOOD'!N15=0,"",'Lynx PLYWOOD'!N15)</f>
        <v/>
      </c>
      <c r="D10" s="107" t="str">
        <f>IF('Lynx PLYWOOD'!O15=0,"",'Lynx PLYWOOD'!O15)</f>
        <v/>
      </c>
      <c r="E10" s="107" t="str">
        <f>IF('Lynx PLYWOOD'!P15=0,"",'Lynx PLYWOOD'!P15)</f>
        <v/>
      </c>
      <c r="F10" s="107" t="str">
        <f>IF('Lynx PLYWOOD'!Q15=0,"",'Lynx PLYWOOD'!Q15)</f>
        <v/>
      </c>
      <c r="G10" s="107" t="str">
        <f>IF('Lynx PLYWOOD'!R15=0,"",'Lynx PLYWOOD'!R15)</f>
        <v/>
      </c>
      <c r="H10" s="107" t="str">
        <f>IF('Lynx PLYWOOD'!S15=0,"",'Lynx PLYWOOD'!S15)</f>
        <v/>
      </c>
      <c r="I10" s="107" t="str">
        <f>IF('Lynx PLYWOOD'!T15=0,"",'Lynx PLYWOOD'!T15)</f>
        <v/>
      </c>
      <c r="J10" s="107" t="str">
        <f>IF('Lynx PLYWOOD'!U15=0,"",'Lynx PLYWOOD'!U15)</f>
        <v/>
      </c>
      <c r="K10" s="107" t="str">
        <f>IF('Lynx PLYWOOD'!V15=0,"",'Lynx PLYWOOD'!V15)</f>
        <v/>
      </c>
      <c r="L10" s="107" t="str">
        <f>IF('Lynx PLYWOOD'!W15=0,"",'Lynx PLYWOOD'!W15)</f>
        <v/>
      </c>
      <c r="M10" s="107" t="str">
        <f>IF('Lynx PLYWOOD'!X15=0,"",'Lynx PLYWOOD'!X15)</f>
        <v/>
      </c>
      <c r="N10" s="107" t="str">
        <f>IF('Lynx PLYWOOD'!Y15=0,"",'Lynx PLYWOOD'!Y15)</f>
        <v/>
      </c>
      <c r="O10" s="107" t="str">
        <f>IF('Lynx PLYWOOD'!Z15=0,"",'Lynx PLYWOOD'!Z15)</f>
        <v/>
      </c>
      <c r="P10" s="107" t="str">
        <f>IF('Lynx PLYWOOD'!AA15=0,"",'Lynx PLYWOOD'!AA15)</f>
        <v/>
      </c>
      <c r="Q10" s="36">
        <f>R10*'Lynx PLYWOOD'!J15</f>
        <v>0</v>
      </c>
      <c r="R10" s="100">
        <f t="shared" si="0"/>
        <v>0</v>
      </c>
      <c r="S10" s="829">
        <f>R10*'Lynx PLYWOOD'!AY15</f>
        <v>0</v>
      </c>
    </row>
    <row r="11" spans="1:21" ht="23.25" customHeight="1">
      <c r="A11" s="38" t="str">
        <f>'Lynx PLYWOOD'!D16</f>
        <v>L13-W</v>
      </c>
      <c r="B11" s="40" t="str">
        <f>'Lynx PLYWOOD'!E16</f>
        <v>38, 34</v>
      </c>
      <c r="C11" s="107" t="str">
        <f>IF('Lynx PLYWOOD'!N16=0,"",'Lynx PLYWOOD'!N16)</f>
        <v/>
      </c>
      <c r="D11" s="107" t="str">
        <f>IF('Lynx PLYWOOD'!O16=0,"",'Lynx PLYWOOD'!O16)</f>
        <v/>
      </c>
      <c r="E11" s="107" t="str">
        <f>IF('Lynx PLYWOOD'!P16=0,"",'Lynx PLYWOOD'!P16)</f>
        <v/>
      </c>
      <c r="F11" s="107" t="str">
        <f>IF('Lynx PLYWOOD'!Q16=0,"",'Lynx PLYWOOD'!Q16)</f>
        <v/>
      </c>
      <c r="G11" s="107" t="str">
        <f>IF('Lynx PLYWOOD'!R16=0,"",'Lynx PLYWOOD'!R16)</f>
        <v/>
      </c>
      <c r="H11" s="107" t="str">
        <f>IF('Lynx PLYWOOD'!S16=0,"",'Lynx PLYWOOD'!S16)</f>
        <v/>
      </c>
      <c r="I11" s="107" t="str">
        <f>IF('Lynx PLYWOOD'!T16=0,"",'Lynx PLYWOOD'!T16)</f>
        <v/>
      </c>
      <c r="J11" s="107" t="str">
        <f>IF('Lynx PLYWOOD'!U16=0,"",'Lynx PLYWOOD'!U16)</f>
        <v/>
      </c>
      <c r="K11" s="107" t="str">
        <f>IF('Lynx PLYWOOD'!V16=0,"",'Lynx PLYWOOD'!V16)</f>
        <v/>
      </c>
      <c r="L11" s="107" t="str">
        <f>IF('Lynx PLYWOOD'!W16=0,"",'Lynx PLYWOOD'!W16)</f>
        <v/>
      </c>
      <c r="M11" s="107" t="str">
        <f>IF('Lynx PLYWOOD'!X16=0,"",'Lynx PLYWOOD'!X16)</f>
        <v/>
      </c>
      <c r="N11" s="107" t="str">
        <f>IF('Lynx PLYWOOD'!Y16=0,"",'Lynx PLYWOOD'!Y16)</f>
        <v/>
      </c>
      <c r="O11" s="107" t="str">
        <f>IF('Lynx PLYWOOD'!Z16=0,"",'Lynx PLYWOOD'!Z16)</f>
        <v/>
      </c>
      <c r="P11" s="107" t="str">
        <f>IF('Lynx PLYWOOD'!AA16=0,"",'Lynx PLYWOOD'!AA16)</f>
        <v/>
      </c>
      <c r="Q11" s="36">
        <f>R11*'Lynx PLYWOOD'!J16</f>
        <v>0</v>
      </c>
      <c r="R11" s="100">
        <f t="shared" si="0"/>
        <v>0</v>
      </c>
      <c r="S11" s="829">
        <f>R11*'Lynx PLYWOOD'!AY16</f>
        <v>0</v>
      </c>
      <c r="T11" s="16"/>
      <c r="U11" s="16"/>
    </row>
    <row r="12" spans="1:21" ht="23.25" customHeight="1">
      <c r="A12" s="38" t="str">
        <f>'Lynx PLYWOOD'!D17</f>
        <v>L14-W</v>
      </c>
      <c r="B12" s="40" t="str">
        <f>'Lynx PLYWOOD'!E17</f>
        <v>39, 35, 40, 
36</v>
      </c>
      <c r="C12" s="107" t="str">
        <f>IF('Lynx PLYWOOD'!N17=0,"",'Lynx PLYWOOD'!N17)</f>
        <v/>
      </c>
      <c r="D12" s="107" t="str">
        <f>IF('Lynx PLYWOOD'!O17=0,"",'Lynx PLYWOOD'!O17)</f>
        <v/>
      </c>
      <c r="E12" s="107" t="str">
        <f>IF('Lynx PLYWOOD'!P17=0,"",'Lynx PLYWOOD'!P17)</f>
        <v/>
      </c>
      <c r="F12" s="107" t="str">
        <f>IF('Lynx PLYWOOD'!Q17=0,"",'Lynx PLYWOOD'!Q17)</f>
        <v/>
      </c>
      <c r="G12" s="107" t="str">
        <f>IF('Lynx PLYWOOD'!R17=0,"",'Lynx PLYWOOD'!R17)</f>
        <v/>
      </c>
      <c r="H12" s="107" t="str">
        <f>IF('Lynx PLYWOOD'!S17=0,"",'Lynx PLYWOOD'!S17)</f>
        <v/>
      </c>
      <c r="I12" s="107" t="str">
        <f>IF('Lynx PLYWOOD'!T17=0,"",'Lynx PLYWOOD'!T17)</f>
        <v/>
      </c>
      <c r="J12" s="107" t="str">
        <f>IF('Lynx PLYWOOD'!U17=0,"",'Lynx PLYWOOD'!U17)</f>
        <v/>
      </c>
      <c r="K12" s="107" t="str">
        <f>IF('Lynx PLYWOOD'!V17=0,"",'Lynx PLYWOOD'!V17)</f>
        <v/>
      </c>
      <c r="L12" s="107" t="str">
        <f>IF('Lynx PLYWOOD'!W17=0,"",'Lynx PLYWOOD'!W17)</f>
        <v/>
      </c>
      <c r="M12" s="107" t="str">
        <f>IF('Lynx PLYWOOD'!X17=0,"",'Lynx PLYWOOD'!X17)</f>
        <v/>
      </c>
      <c r="N12" s="107" t="str">
        <f>IF('Lynx PLYWOOD'!Y17=0,"",'Lynx PLYWOOD'!Y17)</f>
        <v/>
      </c>
      <c r="O12" s="107" t="str">
        <f>IF('Lynx PLYWOOD'!Z17=0,"",'Lynx PLYWOOD'!Z17)</f>
        <v/>
      </c>
      <c r="P12" s="107" t="str">
        <f>IF('Lynx PLYWOOD'!AA17=0,"",'Lynx PLYWOOD'!AA17)</f>
        <v/>
      </c>
      <c r="Q12" s="36">
        <f>R12*'Lynx PLYWOOD'!J17</f>
        <v>0</v>
      </c>
      <c r="R12" s="100">
        <f t="shared" si="0"/>
        <v>0</v>
      </c>
      <c r="S12" s="829">
        <f>R12*'Lynx PLYWOOD'!AY17</f>
        <v>0</v>
      </c>
      <c r="T12" s="24"/>
      <c r="U12" s="16"/>
    </row>
    <row r="13" spans="1:21" ht="23.25" customHeight="1">
      <c r="A13" s="38" t="str">
        <f>'Lynx PLYWOOD'!D18</f>
        <v>L15-W</v>
      </c>
      <c r="B13" s="40">
        <f>'Lynx PLYWOOD'!E18</f>
        <v>0</v>
      </c>
      <c r="C13" s="107" t="str">
        <f>IF('Lynx PLYWOOD'!N18=0,"",'Lynx PLYWOOD'!N18)</f>
        <v/>
      </c>
      <c r="D13" s="107" t="str">
        <f>IF('Lynx PLYWOOD'!O18=0,"",'Lynx PLYWOOD'!O18)</f>
        <v/>
      </c>
      <c r="E13" s="107" t="str">
        <f>IF('Lynx PLYWOOD'!P18=0,"",'Lynx PLYWOOD'!P18)</f>
        <v/>
      </c>
      <c r="F13" s="107" t="str">
        <f>IF('Lynx PLYWOOD'!Q18=0,"",'Lynx PLYWOOD'!Q18)</f>
        <v/>
      </c>
      <c r="G13" s="107" t="str">
        <f>IF('Lynx PLYWOOD'!R18=0,"",'Lynx PLYWOOD'!R18)</f>
        <v/>
      </c>
      <c r="H13" s="107" t="str">
        <f>IF('Lynx PLYWOOD'!S18=0,"",'Lynx PLYWOOD'!S18)</f>
        <v/>
      </c>
      <c r="I13" s="107" t="str">
        <f>IF('Lynx PLYWOOD'!T18=0,"",'Lynx PLYWOOD'!T18)</f>
        <v/>
      </c>
      <c r="J13" s="107" t="str">
        <f>IF('Lynx PLYWOOD'!U18=0,"",'Lynx PLYWOOD'!U18)</f>
        <v/>
      </c>
      <c r="K13" s="107" t="str">
        <f>IF('Lynx PLYWOOD'!V18=0,"",'Lynx PLYWOOD'!V18)</f>
        <v/>
      </c>
      <c r="L13" s="107" t="str">
        <f>IF('Lynx PLYWOOD'!W18=0,"",'Lynx PLYWOOD'!W18)</f>
        <v/>
      </c>
      <c r="M13" s="107" t="str">
        <f>IF('Lynx PLYWOOD'!X18=0,"",'Lynx PLYWOOD'!X18)</f>
        <v/>
      </c>
      <c r="N13" s="107" t="str">
        <f>IF('Lynx PLYWOOD'!Y18=0,"",'Lynx PLYWOOD'!Y18)</f>
        <v/>
      </c>
      <c r="O13" s="107" t="str">
        <f>IF('Lynx PLYWOOD'!Z18=0,"",'Lynx PLYWOOD'!Z18)</f>
        <v/>
      </c>
      <c r="P13" s="107" t="str">
        <f>IF('Lynx PLYWOOD'!AA18=0,"",'Lynx PLYWOOD'!AA18)</f>
        <v/>
      </c>
      <c r="Q13" s="36">
        <f>R13*'Lynx PLYWOOD'!J18</f>
        <v>0</v>
      </c>
      <c r="R13" s="100">
        <f t="shared" si="0"/>
        <v>0</v>
      </c>
      <c r="S13" s="829">
        <f>R13*'Lynx PLYWOOD'!AY18</f>
        <v>0</v>
      </c>
    </row>
    <row r="14" spans="1:21" ht="23.25" customHeight="1">
      <c r="A14" s="38" t="str">
        <f>'Lynx PLYWOOD'!D19</f>
        <v>L16-W</v>
      </c>
      <c r="B14" s="40">
        <f>'Lynx PLYWOOD'!E19</f>
        <v>0</v>
      </c>
      <c r="C14" s="107" t="str">
        <f>IF('Lynx PLYWOOD'!N19=0,"",'Lynx PLYWOOD'!N19)</f>
        <v/>
      </c>
      <c r="D14" s="107" t="str">
        <f>IF('Lynx PLYWOOD'!O19=0,"",'Lynx PLYWOOD'!O19)</f>
        <v/>
      </c>
      <c r="E14" s="107" t="str">
        <f>IF('Lynx PLYWOOD'!P19=0,"",'Lynx PLYWOOD'!P19)</f>
        <v/>
      </c>
      <c r="F14" s="107" t="str">
        <f>IF('Lynx PLYWOOD'!Q19=0,"",'Lynx PLYWOOD'!Q19)</f>
        <v/>
      </c>
      <c r="G14" s="107" t="str">
        <f>IF('Lynx PLYWOOD'!R19=0,"",'Lynx PLYWOOD'!R19)</f>
        <v/>
      </c>
      <c r="H14" s="107" t="str">
        <f>IF('Lynx PLYWOOD'!S19=0,"",'Lynx PLYWOOD'!S19)</f>
        <v/>
      </c>
      <c r="I14" s="107" t="str">
        <f>IF('Lynx PLYWOOD'!T19=0,"",'Lynx PLYWOOD'!T19)</f>
        <v/>
      </c>
      <c r="J14" s="107" t="str">
        <f>IF('Lynx PLYWOOD'!U19=0,"",'Lynx PLYWOOD'!U19)</f>
        <v/>
      </c>
      <c r="K14" s="107" t="str">
        <f>IF('Lynx PLYWOOD'!V19=0,"",'Lynx PLYWOOD'!V19)</f>
        <v/>
      </c>
      <c r="L14" s="107" t="str">
        <f>IF('Lynx PLYWOOD'!W19=0,"",'Lynx PLYWOOD'!W19)</f>
        <v/>
      </c>
      <c r="M14" s="107" t="str">
        <f>IF('Lynx PLYWOOD'!X19=0,"",'Lynx PLYWOOD'!X19)</f>
        <v/>
      </c>
      <c r="N14" s="107" t="str">
        <f>IF('Lynx PLYWOOD'!Y19=0,"",'Lynx PLYWOOD'!Y19)</f>
        <v/>
      </c>
      <c r="O14" s="107" t="str">
        <f>IF('Lynx PLYWOOD'!Z19=0,"",'Lynx PLYWOOD'!Z19)</f>
        <v/>
      </c>
      <c r="P14" s="107" t="str">
        <f>IF('Lynx PLYWOOD'!AA19=0,"",'Lynx PLYWOOD'!AA19)</f>
        <v/>
      </c>
      <c r="Q14" s="36">
        <f>R14*'Lynx PLYWOOD'!J19</f>
        <v>0</v>
      </c>
      <c r="R14" s="100">
        <f t="shared" si="0"/>
        <v>0</v>
      </c>
      <c r="S14" s="829">
        <f>R14*'Lynx PLYWOOD'!AY19</f>
        <v>0</v>
      </c>
    </row>
    <row r="15" spans="1:21" ht="23.25" customHeight="1">
      <c r="A15" s="38" t="str">
        <f>'Lynx PLYWOOD'!D20</f>
        <v>LOW-S</v>
      </c>
      <c r="B15" s="40">
        <f>'Lynx PLYWOOD'!E20</f>
        <v>0</v>
      </c>
      <c r="C15" s="107" t="str">
        <f>IF('Lynx PLYWOOD'!N20=0,"",'Lynx PLYWOOD'!N20)</f>
        <v/>
      </c>
      <c r="D15" s="107" t="str">
        <f>IF('Lynx PLYWOOD'!O20=0,"",'Lynx PLYWOOD'!O20)</f>
        <v/>
      </c>
      <c r="E15" s="107" t="str">
        <f>IF('Lynx PLYWOOD'!P20=0,"",'Lynx PLYWOOD'!P20)</f>
        <v/>
      </c>
      <c r="F15" s="107" t="str">
        <f>IF('Lynx PLYWOOD'!Q20=0,"",'Lynx PLYWOOD'!Q20)</f>
        <v/>
      </c>
      <c r="G15" s="107" t="str">
        <f>IF('Lynx PLYWOOD'!R20=0,"",'Lynx PLYWOOD'!R20)</f>
        <v/>
      </c>
      <c r="H15" s="107" t="str">
        <f>IF('Lynx PLYWOOD'!S20=0,"",'Lynx PLYWOOD'!S20)</f>
        <v/>
      </c>
      <c r="I15" s="107" t="str">
        <f>IF('Lynx PLYWOOD'!T20=0,"",'Lynx PLYWOOD'!T20)</f>
        <v/>
      </c>
      <c r="J15" s="107" t="str">
        <f>IF('Lynx PLYWOOD'!U20=0,"",'Lynx PLYWOOD'!U20)</f>
        <v/>
      </c>
      <c r="K15" s="107" t="str">
        <f>IF('Lynx PLYWOOD'!V20=0,"",'Lynx PLYWOOD'!V20)</f>
        <v/>
      </c>
      <c r="L15" s="107" t="str">
        <f>IF('Lynx PLYWOOD'!W20=0,"",'Lynx PLYWOOD'!W20)</f>
        <v/>
      </c>
      <c r="M15" s="107" t="str">
        <f>IF('Lynx PLYWOOD'!X20=0,"",'Lynx PLYWOOD'!X20)</f>
        <v/>
      </c>
      <c r="N15" s="107" t="str">
        <f>IF('Lynx PLYWOOD'!Y20=0,"",'Lynx PLYWOOD'!Y20)</f>
        <v/>
      </c>
      <c r="O15" s="107" t="str">
        <f>IF('Lynx PLYWOOD'!Z20=0,"",'Lynx PLYWOOD'!Z20)</f>
        <v/>
      </c>
      <c r="P15" s="107" t="str">
        <f>IF('Lynx PLYWOOD'!AA20=0,"",'Lynx PLYWOOD'!AA20)</f>
        <v/>
      </c>
      <c r="Q15" s="36">
        <f>R15*'Lynx PLYWOOD'!J20</f>
        <v>0</v>
      </c>
      <c r="R15" s="100">
        <f t="shared" si="0"/>
        <v>0</v>
      </c>
      <c r="S15" s="829">
        <f>R15*'Lynx PLYWOOD'!AY20</f>
        <v>0</v>
      </c>
    </row>
    <row r="16" spans="1:21" ht="23.25" customHeight="1">
      <c r="A16" s="38" t="str">
        <f>'Lynx PLYWOOD'!D21</f>
        <v>L21-W</v>
      </c>
      <c r="B16" s="40">
        <f>'Lynx PLYWOOD'!E21</f>
        <v>41</v>
      </c>
      <c r="C16" s="107" t="str">
        <f>IF('Lynx PLYWOOD'!N21=0,"",'Lynx PLYWOOD'!N21)</f>
        <v/>
      </c>
      <c r="D16" s="107" t="str">
        <f>IF('Lynx PLYWOOD'!O21=0,"",'Lynx PLYWOOD'!O21)</f>
        <v/>
      </c>
      <c r="E16" s="107" t="str">
        <f>IF('Lynx PLYWOOD'!P21=0,"",'Lynx PLYWOOD'!P21)</f>
        <v/>
      </c>
      <c r="F16" s="107" t="str">
        <f>IF('Lynx PLYWOOD'!Q21=0,"",'Lynx PLYWOOD'!Q21)</f>
        <v/>
      </c>
      <c r="G16" s="107" t="str">
        <f>IF('Lynx PLYWOOD'!R21=0,"",'Lynx PLYWOOD'!R21)</f>
        <v/>
      </c>
      <c r="H16" s="107" t="str">
        <f>IF('Lynx PLYWOOD'!S21=0,"",'Lynx PLYWOOD'!S21)</f>
        <v/>
      </c>
      <c r="I16" s="107" t="str">
        <f>IF('Lynx PLYWOOD'!T21=0,"",'Lynx PLYWOOD'!T21)</f>
        <v/>
      </c>
      <c r="J16" s="107" t="str">
        <f>IF('Lynx PLYWOOD'!U21=0,"",'Lynx PLYWOOD'!U21)</f>
        <v/>
      </c>
      <c r="K16" s="107" t="str">
        <f>IF('Lynx PLYWOOD'!V21=0,"",'Lynx PLYWOOD'!V21)</f>
        <v/>
      </c>
      <c r="L16" s="107" t="str">
        <f>IF('Lynx PLYWOOD'!W21=0,"",'Lynx PLYWOOD'!W21)</f>
        <v/>
      </c>
      <c r="M16" s="107" t="str">
        <f>IF('Lynx PLYWOOD'!X21=0,"",'Lynx PLYWOOD'!X21)</f>
        <v/>
      </c>
      <c r="N16" s="107" t="str">
        <f>IF('Lynx PLYWOOD'!Y21=0,"",'Lynx PLYWOOD'!Y21)</f>
        <v/>
      </c>
      <c r="O16" s="107" t="str">
        <f>IF('Lynx PLYWOOD'!Z21=0,"",'Lynx PLYWOOD'!Z21)</f>
        <v/>
      </c>
      <c r="P16" s="107" t="str">
        <f>IF('Lynx PLYWOOD'!AA21=0,"",'Lynx PLYWOOD'!AA21)</f>
        <v/>
      </c>
      <c r="Q16" s="36">
        <f>R16*'Lynx PLYWOOD'!J21</f>
        <v>0</v>
      </c>
      <c r="R16" s="100">
        <f t="shared" si="0"/>
        <v>0</v>
      </c>
      <c r="S16" s="829">
        <f>R16*'Lynx PLYWOOD'!AY21</f>
        <v>0</v>
      </c>
    </row>
    <row r="17" spans="1:19" ht="23.25" customHeight="1">
      <c r="A17" s="38" t="str">
        <f>'Lynx PLYWOOD'!D22</f>
        <v>L22-W</v>
      </c>
      <c r="B17" s="40">
        <f>'Lynx PLYWOOD'!E22</f>
        <v>46</v>
      </c>
      <c r="C17" s="107" t="str">
        <f>IF('Lynx PLYWOOD'!N22=0,"",'Lynx PLYWOOD'!N22)</f>
        <v/>
      </c>
      <c r="D17" s="107" t="str">
        <f>IF('Lynx PLYWOOD'!O22=0,"",'Lynx PLYWOOD'!O22)</f>
        <v/>
      </c>
      <c r="E17" s="107" t="str">
        <f>IF('Lynx PLYWOOD'!P22=0,"",'Lynx PLYWOOD'!P22)</f>
        <v/>
      </c>
      <c r="F17" s="107" t="str">
        <f>IF('Lynx PLYWOOD'!Q22=0,"",'Lynx PLYWOOD'!Q22)</f>
        <v/>
      </c>
      <c r="G17" s="107" t="str">
        <f>IF('Lynx PLYWOOD'!R22=0,"",'Lynx PLYWOOD'!R22)</f>
        <v/>
      </c>
      <c r="H17" s="107" t="str">
        <f>IF('Lynx PLYWOOD'!S22=0,"",'Lynx PLYWOOD'!S22)</f>
        <v/>
      </c>
      <c r="I17" s="107" t="str">
        <f>IF('Lynx PLYWOOD'!T22=0,"",'Lynx PLYWOOD'!T22)</f>
        <v/>
      </c>
      <c r="J17" s="107" t="str">
        <f>IF('Lynx PLYWOOD'!U22=0,"",'Lynx PLYWOOD'!U22)</f>
        <v/>
      </c>
      <c r="K17" s="107" t="str">
        <f>IF('Lynx PLYWOOD'!V22=0,"",'Lynx PLYWOOD'!V22)</f>
        <v/>
      </c>
      <c r="L17" s="107" t="str">
        <f>IF('Lynx PLYWOOD'!W22=0,"",'Lynx PLYWOOD'!W22)</f>
        <v/>
      </c>
      <c r="M17" s="107" t="str">
        <f>IF('Lynx PLYWOOD'!X22=0,"",'Lynx PLYWOOD'!X22)</f>
        <v/>
      </c>
      <c r="N17" s="107" t="str">
        <f>IF('Lynx PLYWOOD'!Y22=0,"",'Lynx PLYWOOD'!Y22)</f>
        <v/>
      </c>
      <c r="O17" s="107" t="str">
        <f>IF('Lynx PLYWOOD'!Z22=0,"",'Lynx PLYWOOD'!Z22)</f>
        <v/>
      </c>
      <c r="P17" s="107" t="str">
        <f>IF('Lynx PLYWOOD'!AA22=0,"",'Lynx PLYWOOD'!AA22)</f>
        <v/>
      </c>
      <c r="Q17" s="36">
        <f>R17*'Lynx PLYWOOD'!J22</f>
        <v>0</v>
      </c>
      <c r="R17" s="100">
        <f t="shared" si="0"/>
        <v>0</v>
      </c>
      <c r="S17" s="829">
        <f>R17*'Lynx PLYWOOD'!AY22</f>
        <v>0</v>
      </c>
    </row>
    <row r="18" spans="1:19" ht="23.25" customHeight="1">
      <c r="A18" s="38" t="str">
        <f>'Lynx PLYWOOD'!D23</f>
        <v>L23-W</v>
      </c>
      <c r="B18" s="40" t="str">
        <f>'Lynx PLYWOOD'!E23</f>
        <v>47, 52</v>
      </c>
      <c r="C18" s="107" t="str">
        <f>IF('Lynx PLYWOOD'!N23=0,"",'Lynx PLYWOOD'!N23)</f>
        <v/>
      </c>
      <c r="D18" s="107" t="str">
        <f>IF('Lynx PLYWOOD'!O23=0,"",'Lynx PLYWOOD'!O23)</f>
        <v/>
      </c>
      <c r="E18" s="107" t="str">
        <f>IF('Lynx PLYWOOD'!P23=0,"",'Lynx PLYWOOD'!P23)</f>
        <v/>
      </c>
      <c r="F18" s="107" t="str">
        <f>IF('Lynx PLYWOOD'!Q23=0,"",'Lynx PLYWOOD'!Q23)</f>
        <v/>
      </c>
      <c r="G18" s="107" t="str">
        <f>IF('Lynx PLYWOOD'!R23=0,"",'Lynx PLYWOOD'!R23)</f>
        <v/>
      </c>
      <c r="H18" s="107" t="str">
        <f>IF('Lynx PLYWOOD'!S23=0,"",'Lynx PLYWOOD'!S23)</f>
        <v/>
      </c>
      <c r="I18" s="107" t="str">
        <f>IF('Lynx PLYWOOD'!T23=0,"",'Lynx PLYWOOD'!T23)</f>
        <v/>
      </c>
      <c r="J18" s="107" t="str">
        <f>IF('Lynx PLYWOOD'!U23=0,"",'Lynx PLYWOOD'!U23)</f>
        <v/>
      </c>
      <c r="K18" s="107" t="str">
        <f>IF('Lynx PLYWOOD'!V23=0,"",'Lynx PLYWOOD'!V23)</f>
        <v/>
      </c>
      <c r="L18" s="107" t="str">
        <f>IF('Lynx PLYWOOD'!W23=0,"",'Lynx PLYWOOD'!W23)</f>
        <v/>
      </c>
      <c r="M18" s="107" t="str">
        <f>IF('Lynx PLYWOOD'!X23=0,"",'Lynx PLYWOOD'!X23)</f>
        <v/>
      </c>
      <c r="N18" s="107" t="str">
        <f>IF('Lynx PLYWOOD'!Y23=0,"",'Lynx PLYWOOD'!Y23)</f>
        <v/>
      </c>
      <c r="O18" s="107" t="str">
        <f>IF('Lynx PLYWOOD'!Z23=0,"",'Lynx PLYWOOD'!Z23)</f>
        <v/>
      </c>
      <c r="P18" s="107" t="str">
        <f>IF('Lynx PLYWOOD'!AA23=0,"",'Lynx PLYWOOD'!AA23)</f>
        <v/>
      </c>
      <c r="Q18" s="36">
        <f>R18*'Lynx PLYWOOD'!J23</f>
        <v>0</v>
      </c>
      <c r="R18" s="100">
        <f t="shared" si="0"/>
        <v>0</v>
      </c>
      <c r="S18" s="829">
        <f>R18*'Lynx PLYWOOD'!AY23</f>
        <v>0</v>
      </c>
    </row>
    <row r="19" spans="1:19" ht="23.25" customHeight="1">
      <c r="A19" s="38" t="str">
        <f>'Lynx PLYWOOD'!D24</f>
        <v>L24-W</v>
      </c>
      <c r="B19" s="40" t="str">
        <f>'Lynx PLYWOOD'!E24</f>
        <v>53, 58, 59, 64</v>
      </c>
      <c r="C19" s="107" t="str">
        <f>IF('Lynx PLYWOOD'!N24=0,"",'Lynx PLYWOOD'!N24)</f>
        <v/>
      </c>
      <c r="D19" s="107" t="str">
        <f>IF('Lynx PLYWOOD'!O24=0,"",'Lynx PLYWOOD'!O24)</f>
        <v/>
      </c>
      <c r="E19" s="107" t="str">
        <f>IF('Lynx PLYWOOD'!P24=0,"",'Lynx PLYWOOD'!P24)</f>
        <v/>
      </c>
      <c r="F19" s="107" t="str">
        <f>IF('Lynx PLYWOOD'!Q24=0,"",'Lynx PLYWOOD'!Q24)</f>
        <v/>
      </c>
      <c r="G19" s="107" t="str">
        <f>IF('Lynx PLYWOOD'!R24=0,"",'Lynx PLYWOOD'!R24)</f>
        <v/>
      </c>
      <c r="H19" s="107" t="str">
        <f>IF('Lynx PLYWOOD'!S24=0,"",'Lynx PLYWOOD'!S24)</f>
        <v/>
      </c>
      <c r="I19" s="107" t="str">
        <f>IF('Lynx PLYWOOD'!T24=0,"",'Lynx PLYWOOD'!T24)</f>
        <v/>
      </c>
      <c r="J19" s="107" t="str">
        <f>IF('Lynx PLYWOOD'!U24=0,"",'Lynx PLYWOOD'!U24)</f>
        <v/>
      </c>
      <c r="K19" s="107" t="str">
        <f>IF('Lynx PLYWOOD'!V24=0,"",'Lynx PLYWOOD'!V24)</f>
        <v/>
      </c>
      <c r="L19" s="107" t="str">
        <f>IF('Lynx PLYWOOD'!W24=0,"",'Lynx PLYWOOD'!W24)</f>
        <v/>
      </c>
      <c r="M19" s="107" t="str">
        <f>IF('Lynx PLYWOOD'!X24=0,"",'Lynx PLYWOOD'!X24)</f>
        <v/>
      </c>
      <c r="N19" s="107" t="str">
        <f>IF('Lynx PLYWOOD'!Y24=0,"",'Lynx PLYWOOD'!Y24)</f>
        <v/>
      </c>
      <c r="O19" s="107" t="str">
        <f>IF('Lynx PLYWOOD'!Z24=0,"",'Lynx PLYWOOD'!Z24)</f>
        <v/>
      </c>
      <c r="P19" s="107" t="str">
        <f>IF('Lynx PLYWOOD'!AA24=0,"",'Lynx PLYWOOD'!AA24)</f>
        <v/>
      </c>
      <c r="Q19" s="36">
        <f>R19*'Lynx PLYWOOD'!J24</f>
        <v>0</v>
      </c>
      <c r="R19" s="100">
        <f t="shared" si="0"/>
        <v>0</v>
      </c>
      <c r="S19" s="829">
        <f>R19*'Lynx PLYWOOD'!AY24</f>
        <v>0</v>
      </c>
    </row>
    <row r="20" spans="1:19" ht="23.25" customHeight="1">
      <c r="A20" s="38" t="str">
        <f>'Lynx PLYWOOD'!D25</f>
        <v>MIDDLE-S</v>
      </c>
      <c r="B20" s="40">
        <f>'Lynx PLYWOOD'!E25</f>
        <v>0</v>
      </c>
      <c r="C20" s="107" t="str">
        <f>IF('Lynx PLYWOOD'!N25=0,"",'Lynx PLYWOOD'!N25)</f>
        <v/>
      </c>
      <c r="D20" s="107" t="str">
        <f>IF('Lynx PLYWOOD'!O25=0,"",'Lynx PLYWOOD'!O25)</f>
        <v/>
      </c>
      <c r="E20" s="107" t="str">
        <f>IF('Lynx PLYWOOD'!P25=0,"",'Lynx PLYWOOD'!P25)</f>
        <v/>
      </c>
      <c r="F20" s="107" t="str">
        <f>IF('Lynx PLYWOOD'!Q25=0,"",'Lynx PLYWOOD'!Q25)</f>
        <v/>
      </c>
      <c r="G20" s="107" t="str">
        <f>IF('Lynx PLYWOOD'!R25=0,"",'Lynx PLYWOOD'!R25)</f>
        <v/>
      </c>
      <c r="H20" s="107" t="str">
        <f>IF('Lynx PLYWOOD'!S25=0,"",'Lynx PLYWOOD'!S25)</f>
        <v/>
      </c>
      <c r="I20" s="107" t="str">
        <f>IF('Lynx PLYWOOD'!T25=0,"",'Lynx PLYWOOD'!T25)</f>
        <v/>
      </c>
      <c r="J20" s="107" t="str">
        <f>IF('Lynx PLYWOOD'!U25=0,"",'Lynx PLYWOOD'!U25)</f>
        <v/>
      </c>
      <c r="K20" s="107" t="str">
        <f>IF('Lynx PLYWOOD'!V25=0,"",'Lynx PLYWOOD'!V25)</f>
        <v/>
      </c>
      <c r="L20" s="107" t="str">
        <f>IF('Lynx PLYWOOD'!W25=0,"",'Lynx PLYWOOD'!W25)</f>
        <v/>
      </c>
      <c r="M20" s="107" t="str">
        <f>IF('Lynx PLYWOOD'!X25=0,"",'Lynx PLYWOOD'!X25)</f>
        <v/>
      </c>
      <c r="N20" s="107" t="str">
        <f>IF('Lynx PLYWOOD'!Y25=0,"",'Lynx PLYWOOD'!Y25)</f>
        <v/>
      </c>
      <c r="O20" s="107" t="str">
        <f>IF('Lynx PLYWOOD'!Z25=0,"",'Lynx PLYWOOD'!Z25)</f>
        <v/>
      </c>
      <c r="P20" s="107" t="str">
        <f>IF('Lynx PLYWOOD'!AA25=0,"",'Lynx PLYWOOD'!AA25)</f>
        <v/>
      </c>
      <c r="Q20" s="36">
        <f>R20*'Lynx PLYWOOD'!J25</f>
        <v>0</v>
      </c>
      <c r="R20" s="100">
        <f t="shared" si="0"/>
        <v>0</v>
      </c>
      <c r="S20" s="829">
        <f>R20*'Lynx PLYWOOD'!AY25</f>
        <v>0</v>
      </c>
    </row>
    <row r="21" spans="1:19" ht="23.25" customHeight="1">
      <c r="A21" s="38" t="str">
        <f>'Lynx PLYWOOD'!D26</f>
        <v>L31-W</v>
      </c>
      <c r="B21" s="40">
        <f>'Lynx PLYWOOD'!E26</f>
        <v>42</v>
      </c>
      <c r="C21" s="107" t="str">
        <f>IF('Lynx PLYWOOD'!N26=0,"",'Lynx PLYWOOD'!N26)</f>
        <v/>
      </c>
      <c r="D21" s="107" t="str">
        <f>IF('Lynx PLYWOOD'!O26=0,"",'Lynx PLYWOOD'!O26)</f>
        <v/>
      </c>
      <c r="E21" s="107" t="str">
        <f>IF('Lynx PLYWOOD'!P26=0,"",'Lynx PLYWOOD'!P26)</f>
        <v/>
      </c>
      <c r="F21" s="107" t="str">
        <f>IF('Lynx PLYWOOD'!Q26=0,"",'Lynx PLYWOOD'!Q26)</f>
        <v/>
      </c>
      <c r="G21" s="107" t="str">
        <f>IF('Lynx PLYWOOD'!R26=0,"",'Lynx PLYWOOD'!R26)</f>
        <v/>
      </c>
      <c r="H21" s="107" t="str">
        <f>IF('Lynx PLYWOOD'!S26=0,"",'Lynx PLYWOOD'!S26)</f>
        <v/>
      </c>
      <c r="I21" s="107" t="str">
        <f>IF('Lynx PLYWOOD'!T26=0,"",'Lynx PLYWOOD'!T26)</f>
        <v/>
      </c>
      <c r="J21" s="107" t="str">
        <f>IF('Lynx PLYWOOD'!U26=0,"",'Lynx PLYWOOD'!U26)</f>
        <v/>
      </c>
      <c r="K21" s="107" t="str">
        <f>IF('Lynx PLYWOOD'!V26=0,"",'Lynx PLYWOOD'!V26)</f>
        <v/>
      </c>
      <c r="L21" s="107" t="str">
        <f>IF('Lynx PLYWOOD'!W26=0,"",'Lynx PLYWOOD'!W26)</f>
        <v/>
      </c>
      <c r="M21" s="107" t="str">
        <f>IF('Lynx PLYWOOD'!X26=0,"",'Lynx PLYWOOD'!X26)</f>
        <v/>
      </c>
      <c r="N21" s="107" t="str">
        <f>IF('Lynx PLYWOOD'!Y26=0,"",'Lynx PLYWOOD'!Y26)</f>
        <v/>
      </c>
      <c r="O21" s="107" t="str">
        <f>IF('Lynx PLYWOOD'!Z26=0,"",'Lynx PLYWOOD'!Z26)</f>
        <v/>
      </c>
      <c r="P21" s="107" t="str">
        <f>IF('Lynx PLYWOOD'!AA26=0,"",'Lynx PLYWOOD'!AA26)</f>
        <v/>
      </c>
      <c r="Q21" s="36">
        <f>R21*'Lynx PLYWOOD'!J26</f>
        <v>0</v>
      </c>
      <c r="R21" s="100">
        <f t="shared" si="0"/>
        <v>0</v>
      </c>
      <c r="S21" s="829">
        <f>R21*'Lynx PLYWOOD'!AY26</f>
        <v>0</v>
      </c>
    </row>
    <row r="22" spans="1:19" ht="23.25" customHeight="1">
      <c r="A22" s="38" t="str">
        <f>'Lynx PLYWOOD'!D27</f>
        <v>L32-W</v>
      </c>
      <c r="B22" s="40">
        <f>'Lynx PLYWOOD'!E27</f>
        <v>45</v>
      </c>
      <c r="C22" s="107" t="str">
        <f>IF('Lynx PLYWOOD'!N27=0,"",'Lynx PLYWOOD'!N27)</f>
        <v/>
      </c>
      <c r="D22" s="107" t="str">
        <f>IF('Lynx PLYWOOD'!O27=0,"",'Lynx PLYWOOD'!O27)</f>
        <v/>
      </c>
      <c r="E22" s="107" t="str">
        <f>IF('Lynx PLYWOOD'!P27=0,"",'Lynx PLYWOOD'!P27)</f>
        <v/>
      </c>
      <c r="F22" s="107" t="str">
        <f>IF('Lynx PLYWOOD'!Q27=0,"",'Lynx PLYWOOD'!Q27)</f>
        <v/>
      </c>
      <c r="G22" s="107" t="str">
        <f>IF('Lynx PLYWOOD'!R27=0,"",'Lynx PLYWOOD'!R27)</f>
        <v/>
      </c>
      <c r="H22" s="107" t="str">
        <f>IF('Lynx PLYWOOD'!S27=0,"",'Lynx PLYWOOD'!S27)</f>
        <v/>
      </c>
      <c r="I22" s="107" t="str">
        <f>IF('Lynx PLYWOOD'!T27=0,"",'Lynx PLYWOOD'!T27)</f>
        <v/>
      </c>
      <c r="J22" s="107" t="str">
        <f>IF('Lynx PLYWOOD'!U27=0,"",'Lynx PLYWOOD'!U27)</f>
        <v/>
      </c>
      <c r="K22" s="107" t="str">
        <f>IF('Lynx PLYWOOD'!V27=0,"",'Lynx PLYWOOD'!V27)</f>
        <v/>
      </c>
      <c r="L22" s="107" t="str">
        <f>IF('Lynx PLYWOOD'!W27=0,"",'Lynx PLYWOOD'!W27)</f>
        <v/>
      </c>
      <c r="M22" s="107" t="str">
        <f>IF('Lynx PLYWOOD'!X27=0,"",'Lynx PLYWOOD'!X27)</f>
        <v/>
      </c>
      <c r="N22" s="107" t="str">
        <f>IF('Lynx PLYWOOD'!Y27=0,"",'Lynx PLYWOOD'!Y27)</f>
        <v/>
      </c>
      <c r="O22" s="107" t="str">
        <f>IF('Lynx PLYWOOD'!Z27=0,"",'Lynx PLYWOOD'!Z27)</f>
        <v/>
      </c>
      <c r="P22" s="107" t="str">
        <f>IF('Lynx PLYWOOD'!AA27=0,"",'Lynx PLYWOOD'!AA27)</f>
        <v/>
      </c>
      <c r="Q22" s="36">
        <f>R22*'Lynx PLYWOOD'!J27</f>
        <v>0</v>
      </c>
      <c r="R22" s="100">
        <f t="shared" si="0"/>
        <v>0</v>
      </c>
      <c r="S22" s="829">
        <f>R22*'Lynx PLYWOOD'!AY27</f>
        <v>0</v>
      </c>
    </row>
    <row r="23" spans="1:19" ht="23.25" customHeight="1">
      <c r="A23" s="38" t="str">
        <f>'Lynx PLYWOOD'!D28</f>
        <v>L33-W</v>
      </c>
      <c r="B23" s="40" t="str">
        <f>'Lynx PLYWOOD'!E28</f>
        <v>48, 51</v>
      </c>
      <c r="C23" s="107" t="str">
        <f>IF('Lynx PLYWOOD'!N28=0,"",'Lynx PLYWOOD'!N28)</f>
        <v/>
      </c>
      <c r="D23" s="107" t="str">
        <f>IF('Lynx PLYWOOD'!O28=0,"",'Lynx PLYWOOD'!O28)</f>
        <v/>
      </c>
      <c r="E23" s="107" t="str">
        <f>IF('Lynx PLYWOOD'!P28=0,"",'Lynx PLYWOOD'!P28)</f>
        <v/>
      </c>
      <c r="F23" s="107" t="str">
        <f>IF('Lynx PLYWOOD'!Q28=0,"",'Lynx PLYWOOD'!Q28)</f>
        <v/>
      </c>
      <c r="G23" s="107" t="str">
        <f>IF('Lynx PLYWOOD'!R28=0,"",'Lynx PLYWOOD'!R28)</f>
        <v/>
      </c>
      <c r="H23" s="107" t="str">
        <f>IF('Lynx PLYWOOD'!S28=0,"",'Lynx PLYWOOD'!S28)</f>
        <v/>
      </c>
      <c r="I23" s="107" t="str">
        <f>IF('Lynx PLYWOOD'!T28=0,"",'Lynx PLYWOOD'!T28)</f>
        <v/>
      </c>
      <c r="J23" s="107" t="str">
        <f>IF('Lynx PLYWOOD'!U28=0,"",'Lynx PLYWOOD'!U28)</f>
        <v/>
      </c>
      <c r="K23" s="107" t="str">
        <f>IF('Lynx PLYWOOD'!V28=0,"",'Lynx PLYWOOD'!V28)</f>
        <v/>
      </c>
      <c r="L23" s="107" t="str">
        <f>IF('Lynx PLYWOOD'!W28=0,"",'Lynx PLYWOOD'!W28)</f>
        <v/>
      </c>
      <c r="M23" s="107" t="str">
        <f>IF('Lynx PLYWOOD'!X28=0,"",'Lynx PLYWOOD'!X28)</f>
        <v/>
      </c>
      <c r="N23" s="107" t="str">
        <f>IF('Lynx PLYWOOD'!Y28=0,"",'Lynx PLYWOOD'!Y28)</f>
        <v/>
      </c>
      <c r="O23" s="107" t="str">
        <f>IF('Lynx PLYWOOD'!Z28=0,"",'Lynx PLYWOOD'!Z28)</f>
        <v/>
      </c>
      <c r="P23" s="107" t="str">
        <f>IF('Lynx PLYWOOD'!AA28=0,"",'Lynx PLYWOOD'!AA28)</f>
        <v/>
      </c>
      <c r="Q23" s="36">
        <f>R23*'Lynx PLYWOOD'!J28</f>
        <v>0</v>
      </c>
      <c r="R23" s="100">
        <f t="shared" si="0"/>
        <v>0</v>
      </c>
      <c r="S23" s="829">
        <f>R23*'Lynx PLYWOOD'!AY28</f>
        <v>0</v>
      </c>
    </row>
    <row r="24" spans="1:19" ht="23.25" customHeight="1">
      <c r="A24" s="38" t="str">
        <f>'Lynx PLYWOOD'!D29</f>
        <v>L34-W</v>
      </c>
      <c r="B24" s="40" t="str">
        <f>'Lynx PLYWOOD'!E29</f>
        <v>54, 57, 60, 63</v>
      </c>
      <c r="C24" s="107" t="str">
        <f>IF('Lynx PLYWOOD'!N29=0,"",'Lynx PLYWOOD'!N29)</f>
        <v/>
      </c>
      <c r="D24" s="107" t="str">
        <f>IF('Lynx PLYWOOD'!O29=0,"",'Lynx PLYWOOD'!O29)</f>
        <v/>
      </c>
      <c r="E24" s="107" t="str">
        <f>IF('Lynx PLYWOOD'!P29=0,"",'Lynx PLYWOOD'!P29)</f>
        <v/>
      </c>
      <c r="F24" s="107" t="str">
        <f>IF('Lynx PLYWOOD'!Q29=0,"",'Lynx PLYWOOD'!Q29)</f>
        <v/>
      </c>
      <c r="G24" s="107" t="str">
        <f>IF('Lynx PLYWOOD'!R29=0,"",'Lynx PLYWOOD'!R29)</f>
        <v/>
      </c>
      <c r="H24" s="107" t="str">
        <f>IF('Lynx PLYWOOD'!S29=0,"",'Lynx PLYWOOD'!S29)</f>
        <v/>
      </c>
      <c r="I24" s="107" t="str">
        <f>IF('Lynx PLYWOOD'!T29=0,"",'Lynx PLYWOOD'!T29)</f>
        <v/>
      </c>
      <c r="J24" s="107" t="str">
        <f>IF('Lynx PLYWOOD'!U29=0,"",'Lynx PLYWOOD'!U29)</f>
        <v/>
      </c>
      <c r="K24" s="107" t="str">
        <f>IF('Lynx PLYWOOD'!V29=0,"",'Lynx PLYWOOD'!V29)</f>
        <v/>
      </c>
      <c r="L24" s="107" t="str">
        <f>IF('Lynx PLYWOOD'!W29=0,"",'Lynx PLYWOOD'!W29)</f>
        <v/>
      </c>
      <c r="M24" s="107" t="str">
        <f>IF('Lynx PLYWOOD'!X29=0,"",'Lynx PLYWOOD'!X29)</f>
        <v/>
      </c>
      <c r="N24" s="107" t="str">
        <f>IF('Lynx PLYWOOD'!Y29=0,"",'Lynx PLYWOOD'!Y29)</f>
        <v/>
      </c>
      <c r="O24" s="107" t="str">
        <f>IF('Lynx PLYWOOD'!Z29=0,"",'Lynx PLYWOOD'!Z29)</f>
        <v/>
      </c>
      <c r="P24" s="107" t="str">
        <f>IF('Lynx PLYWOOD'!AA29=0,"",'Lynx PLYWOOD'!AA29)</f>
        <v/>
      </c>
      <c r="Q24" s="36">
        <f>R24*'Lynx PLYWOOD'!J29</f>
        <v>0</v>
      </c>
      <c r="R24" s="100">
        <f t="shared" si="0"/>
        <v>0</v>
      </c>
      <c r="S24" s="829">
        <f>R24*'Lynx PLYWOOD'!AY29</f>
        <v>0</v>
      </c>
    </row>
    <row r="25" spans="1:19" ht="23.25" customHeight="1">
      <c r="A25" s="38" t="str">
        <f>'Lynx PLYWOOD'!D30</f>
        <v>HIGH-S</v>
      </c>
      <c r="B25" s="40">
        <f>'Lynx PLYWOOD'!E30</f>
        <v>0</v>
      </c>
      <c r="C25" s="107" t="str">
        <f>IF('Lynx PLYWOOD'!N30=0,"",'Lynx PLYWOOD'!N30)</f>
        <v/>
      </c>
      <c r="D25" s="107" t="str">
        <f>IF('Lynx PLYWOOD'!O30=0,"",'Lynx PLYWOOD'!O30)</f>
        <v/>
      </c>
      <c r="E25" s="107" t="str">
        <f>IF('Lynx PLYWOOD'!P30=0,"",'Lynx PLYWOOD'!P30)</f>
        <v/>
      </c>
      <c r="F25" s="107" t="str">
        <f>IF('Lynx PLYWOOD'!Q30=0,"",'Lynx PLYWOOD'!Q30)</f>
        <v/>
      </c>
      <c r="G25" s="107" t="str">
        <f>IF('Lynx PLYWOOD'!R30=0,"",'Lynx PLYWOOD'!R30)</f>
        <v/>
      </c>
      <c r="H25" s="107" t="str">
        <f>IF('Lynx PLYWOOD'!S30=0,"",'Lynx PLYWOOD'!S30)</f>
        <v/>
      </c>
      <c r="I25" s="107" t="str">
        <f>IF('Lynx PLYWOOD'!T30=0,"",'Lynx PLYWOOD'!T30)</f>
        <v/>
      </c>
      <c r="J25" s="107" t="str">
        <f>IF('Lynx PLYWOOD'!U30=0,"",'Lynx PLYWOOD'!U30)</f>
        <v/>
      </c>
      <c r="K25" s="107" t="str">
        <f>IF('Lynx PLYWOOD'!V30=0,"",'Lynx PLYWOOD'!V30)</f>
        <v/>
      </c>
      <c r="L25" s="107" t="str">
        <f>IF('Lynx PLYWOOD'!W30=0,"",'Lynx PLYWOOD'!W30)</f>
        <v/>
      </c>
      <c r="M25" s="107" t="str">
        <f>IF('Lynx PLYWOOD'!X30=0,"",'Lynx PLYWOOD'!X30)</f>
        <v/>
      </c>
      <c r="N25" s="107" t="str">
        <f>IF('Lynx PLYWOOD'!Y30=0,"",'Lynx PLYWOOD'!Y30)</f>
        <v/>
      </c>
      <c r="O25" s="107" t="str">
        <f>IF('Lynx PLYWOOD'!Z30=0,"",'Lynx PLYWOOD'!Z30)</f>
        <v/>
      </c>
      <c r="P25" s="107" t="str">
        <f>IF('Lynx PLYWOOD'!AA30=0,"",'Lynx PLYWOOD'!AA30)</f>
        <v/>
      </c>
      <c r="Q25" s="36">
        <f>R25*'Lynx PLYWOOD'!J30</f>
        <v>0</v>
      </c>
      <c r="R25" s="100">
        <f t="shared" si="0"/>
        <v>0</v>
      </c>
      <c r="S25" s="829">
        <f>R25*'Lynx PLYWOOD'!AY30</f>
        <v>0</v>
      </c>
    </row>
    <row r="26" spans="1:19" ht="23.25" customHeight="1">
      <c r="A26" s="38" t="str">
        <f>'Lynx PLYWOOD'!D31</f>
        <v>L41-W</v>
      </c>
      <c r="B26" s="40">
        <f>'Lynx PLYWOOD'!E31</f>
        <v>43</v>
      </c>
      <c r="C26" s="107" t="str">
        <f>IF('Lynx PLYWOOD'!N31=0,"",'Lynx PLYWOOD'!N31)</f>
        <v/>
      </c>
      <c r="D26" s="107" t="str">
        <f>IF('Lynx PLYWOOD'!O31=0,"",'Lynx PLYWOOD'!O31)</f>
        <v/>
      </c>
      <c r="E26" s="107" t="str">
        <f>IF('Lynx PLYWOOD'!P31=0,"",'Lynx PLYWOOD'!P31)</f>
        <v/>
      </c>
      <c r="F26" s="107" t="str">
        <f>IF('Lynx PLYWOOD'!Q31=0,"",'Lynx PLYWOOD'!Q31)</f>
        <v/>
      </c>
      <c r="G26" s="107" t="str">
        <f>IF('Lynx PLYWOOD'!R31=0,"",'Lynx PLYWOOD'!R31)</f>
        <v/>
      </c>
      <c r="H26" s="107" t="str">
        <f>IF('Lynx PLYWOOD'!S31=0,"",'Lynx PLYWOOD'!S31)</f>
        <v/>
      </c>
      <c r="I26" s="107" t="str">
        <f>IF('Lynx PLYWOOD'!T31=0,"",'Lynx PLYWOOD'!T31)</f>
        <v/>
      </c>
      <c r="J26" s="107" t="str">
        <f>IF('Lynx PLYWOOD'!U31=0,"",'Lynx PLYWOOD'!U31)</f>
        <v/>
      </c>
      <c r="K26" s="107" t="str">
        <f>IF('Lynx PLYWOOD'!V31=0,"",'Lynx PLYWOOD'!V31)</f>
        <v/>
      </c>
      <c r="L26" s="107" t="str">
        <f>IF('Lynx PLYWOOD'!W31=0,"",'Lynx PLYWOOD'!W31)</f>
        <v/>
      </c>
      <c r="M26" s="107" t="str">
        <f>IF('Lynx PLYWOOD'!X31=0,"",'Lynx PLYWOOD'!X31)</f>
        <v/>
      </c>
      <c r="N26" s="107" t="str">
        <f>IF('Lynx PLYWOOD'!Y31=0,"",'Lynx PLYWOOD'!Y31)</f>
        <v/>
      </c>
      <c r="O26" s="107" t="str">
        <f>IF('Lynx PLYWOOD'!Z31=0,"",'Lynx PLYWOOD'!Z31)</f>
        <v/>
      </c>
      <c r="P26" s="107" t="str">
        <f>IF('Lynx PLYWOOD'!AA31=0,"",'Lynx PLYWOOD'!AA31)</f>
        <v/>
      </c>
      <c r="Q26" s="36">
        <f>R26*'Lynx PLYWOOD'!J31</f>
        <v>0</v>
      </c>
      <c r="R26" s="100">
        <f t="shared" si="0"/>
        <v>0</v>
      </c>
      <c r="S26" s="829">
        <f>R26*'Lynx PLYWOOD'!AY31</f>
        <v>0</v>
      </c>
    </row>
    <row r="27" spans="1:19" ht="23.25" customHeight="1">
      <c r="A27" s="38" t="str">
        <f>'Lynx PLYWOOD'!D32</f>
        <v>L42-W</v>
      </c>
      <c r="B27" s="40">
        <f>'Lynx PLYWOOD'!E32</f>
        <v>44</v>
      </c>
      <c r="C27" s="107" t="str">
        <f>IF('Lynx PLYWOOD'!N32=0,"",'Lynx PLYWOOD'!N32)</f>
        <v/>
      </c>
      <c r="D27" s="107" t="str">
        <f>IF('Lynx PLYWOOD'!O32=0,"",'Lynx PLYWOOD'!O32)</f>
        <v/>
      </c>
      <c r="E27" s="107" t="str">
        <f>IF('Lynx PLYWOOD'!P32=0,"",'Lynx PLYWOOD'!P32)</f>
        <v/>
      </c>
      <c r="F27" s="107" t="str">
        <f>IF('Lynx PLYWOOD'!Q32=0,"",'Lynx PLYWOOD'!Q32)</f>
        <v/>
      </c>
      <c r="G27" s="107" t="str">
        <f>IF('Lynx PLYWOOD'!R32=0,"",'Lynx PLYWOOD'!R32)</f>
        <v/>
      </c>
      <c r="H27" s="107" t="str">
        <f>IF('Lynx PLYWOOD'!S32=0,"",'Lynx PLYWOOD'!S32)</f>
        <v/>
      </c>
      <c r="I27" s="107" t="str">
        <f>IF('Lynx PLYWOOD'!T32=0,"",'Lynx PLYWOOD'!T32)</f>
        <v/>
      </c>
      <c r="J27" s="107" t="str">
        <f>IF('Lynx PLYWOOD'!U32=0,"",'Lynx PLYWOOD'!U32)</f>
        <v/>
      </c>
      <c r="K27" s="107" t="str">
        <f>IF('Lynx PLYWOOD'!V32=0,"",'Lynx PLYWOOD'!V32)</f>
        <v/>
      </c>
      <c r="L27" s="107" t="str">
        <f>IF('Lynx PLYWOOD'!W32=0,"",'Lynx PLYWOOD'!W32)</f>
        <v/>
      </c>
      <c r="M27" s="107" t="str">
        <f>IF('Lynx PLYWOOD'!X32=0,"",'Lynx PLYWOOD'!X32)</f>
        <v/>
      </c>
      <c r="N27" s="107" t="str">
        <f>IF('Lynx PLYWOOD'!Y32=0,"",'Lynx PLYWOOD'!Y32)</f>
        <v/>
      </c>
      <c r="O27" s="107" t="str">
        <f>IF('Lynx PLYWOOD'!Z32=0,"",'Lynx PLYWOOD'!Z32)</f>
        <v/>
      </c>
      <c r="P27" s="107" t="str">
        <f>IF('Lynx PLYWOOD'!AA32=0,"",'Lynx PLYWOOD'!AA32)</f>
        <v/>
      </c>
      <c r="Q27" s="36">
        <f>R27*'Lynx PLYWOOD'!J32</f>
        <v>0</v>
      </c>
      <c r="R27" s="100">
        <f t="shared" si="0"/>
        <v>0</v>
      </c>
      <c r="S27" s="829">
        <f>R27*'Lynx PLYWOOD'!AY32</f>
        <v>0</v>
      </c>
    </row>
    <row r="28" spans="1:19" ht="23.25" customHeight="1">
      <c r="A28" s="38" t="str">
        <f>'Lynx PLYWOOD'!D33</f>
        <v>L43-W</v>
      </c>
      <c r="B28" s="40" t="str">
        <f>'Lynx PLYWOOD'!E33</f>
        <v>49, 50</v>
      </c>
      <c r="C28" s="107" t="str">
        <f>IF('Lynx PLYWOOD'!N33=0,"",'Lynx PLYWOOD'!N33)</f>
        <v/>
      </c>
      <c r="D28" s="107" t="str">
        <f>IF('Lynx PLYWOOD'!O33=0,"",'Lynx PLYWOOD'!O33)</f>
        <v/>
      </c>
      <c r="E28" s="107" t="str">
        <f>IF('Lynx PLYWOOD'!P33=0,"",'Lynx PLYWOOD'!P33)</f>
        <v/>
      </c>
      <c r="F28" s="107" t="str">
        <f>IF('Lynx PLYWOOD'!Q33=0,"",'Lynx PLYWOOD'!Q33)</f>
        <v/>
      </c>
      <c r="G28" s="107" t="str">
        <f>IF('Lynx PLYWOOD'!R33=0,"",'Lynx PLYWOOD'!R33)</f>
        <v/>
      </c>
      <c r="H28" s="107" t="str">
        <f>IF('Lynx PLYWOOD'!S33=0,"",'Lynx PLYWOOD'!S33)</f>
        <v/>
      </c>
      <c r="I28" s="107" t="str">
        <f>IF('Lynx PLYWOOD'!T33=0,"",'Lynx PLYWOOD'!T33)</f>
        <v/>
      </c>
      <c r="J28" s="107" t="str">
        <f>IF('Lynx PLYWOOD'!U33=0,"",'Lynx PLYWOOD'!U33)</f>
        <v/>
      </c>
      <c r="K28" s="107" t="str">
        <f>IF('Lynx PLYWOOD'!V33=0,"",'Lynx PLYWOOD'!V33)</f>
        <v/>
      </c>
      <c r="L28" s="107" t="str">
        <f>IF('Lynx PLYWOOD'!W33=0,"",'Lynx PLYWOOD'!W33)</f>
        <v/>
      </c>
      <c r="M28" s="107" t="str">
        <f>IF('Lynx PLYWOOD'!X33=0,"",'Lynx PLYWOOD'!X33)</f>
        <v/>
      </c>
      <c r="N28" s="107" t="str">
        <f>IF('Lynx PLYWOOD'!Y33=0,"",'Lynx PLYWOOD'!Y33)</f>
        <v/>
      </c>
      <c r="O28" s="107" t="str">
        <f>IF('Lynx PLYWOOD'!Z33=0,"",'Lynx PLYWOOD'!Z33)</f>
        <v/>
      </c>
      <c r="P28" s="107" t="str">
        <f>IF('Lynx PLYWOOD'!AA33=0,"",'Lynx PLYWOOD'!AA33)</f>
        <v/>
      </c>
      <c r="Q28" s="36">
        <f>R28*'Lynx PLYWOOD'!J33</f>
        <v>0</v>
      </c>
      <c r="R28" s="100">
        <f t="shared" si="0"/>
        <v>0</v>
      </c>
      <c r="S28" s="829">
        <f>R28*'Lynx PLYWOOD'!AY33</f>
        <v>0</v>
      </c>
    </row>
    <row r="29" spans="1:19" ht="23.25" customHeight="1">
      <c r="A29" s="38" t="str">
        <f>'Lynx PLYWOOD'!D34</f>
        <v>L44-W</v>
      </c>
      <c r="B29" s="40" t="str">
        <f>'Lynx PLYWOOD'!E34</f>
        <v>55, 56, 61, 62</v>
      </c>
      <c r="C29" s="107" t="str">
        <f>IF('Lynx PLYWOOD'!N34=0,"",'Lynx PLYWOOD'!N34)</f>
        <v/>
      </c>
      <c r="D29" s="107" t="str">
        <f>IF('Lynx PLYWOOD'!O34=0,"",'Lynx PLYWOOD'!O34)</f>
        <v/>
      </c>
      <c r="E29" s="107" t="str">
        <f>IF('Lynx PLYWOOD'!P34=0,"",'Lynx PLYWOOD'!P34)</f>
        <v/>
      </c>
      <c r="F29" s="107" t="str">
        <f>IF('Lynx PLYWOOD'!Q34=0,"",'Lynx PLYWOOD'!Q34)</f>
        <v/>
      </c>
      <c r="G29" s="107" t="str">
        <f>IF('Lynx PLYWOOD'!R34=0,"",'Lynx PLYWOOD'!R34)</f>
        <v/>
      </c>
      <c r="H29" s="107" t="str">
        <f>IF('Lynx PLYWOOD'!S34=0,"",'Lynx PLYWOOD'!S34)</f>
        <v/>
      </c>
      <c r="I29" s="107" t="str">
        <f>IF('Lynx PLYWOOD'!T34=0,"",'Lynx PLYWOOD'!T34)</f>
        <v/>
      </c>
      <c r="J29" s="107" t="str">
        <f>IF('Lynx PLYWOOD'!U34=0,"",'Lynx PLYWOOD'!U34)</f>
        <v/>
      </c>
      <c r="K29" s="107" t="str">
        <f>IF('Lynx PLYWOOD'!V34=0,"",'Lynx PLYWOOD'!V34)</f>
        <v/>
      </c>
      <c r="L29" s="107" t="str">
        <f>IF('Lynx PLYWOOD'!W34=0,"",'Lynx PLYWOOD'!W34)</f>
        <v/>
      </c>
      <c r="M29" s="107" t="str">
        <f>IF('Lynx PLYWOOD'!X34=0,"",'Lynx PLYWOOD'!X34)</f>
        <v/>
      </c>
      <c r="N29" s="107" t="str">
        <f>IF('Lynx PLYWOOD'!Y34=0,"",'Lynx PLYWOOD'!Y34)</f>
        <v/>
      </c>
      <c r="O29" s="107" t="str">
        <f>IF('Lynx PLYWOOD'!Z34=0,"",'Lynx PLYWOOD'!Z34)</f>
        <v/>
      </c>
      <c r="P29" s="107" t="str">
        <f>IF('Lynx PLYWOOD'!AA34=0,"",'Lynx PLYWOOD'!AA34)</f>
        <v/>
      </c>
      <c r="Q29" s="36">
        <f>R29*'Lynx PLYWOOD'!J34</f>
        <v>0</v>
      </c>
      <c r="R29" s="100">
        <f t="shared" si="0"/>
        <v>0</v>
      </c>
      <c r="S29" s="829">
        <f>R29*'Lynx PLYWOOD'!AY34</f>
        <v>0</v>
      </c>
    </row>
    <row r="30" spans="1:19" ht="23.25" customHeight="1">
      <c r="A30" s="38" t="str">
        <f>'Lynx PLYWOOD'!D35</f>
        <v>CANVAS</v>
      </c>
      <c r="B30" s="40">
        <f>'Lynx PLYWOOD'!E35</f>
        <v>0</v>
      </c>
      <c r="C30" s="107" t="str">
        <f>IF('Lynx PLYWOOD'!N35=0,"",'Lynx PLYWOOD'!N35)</f>
        <v/>
      </c>
      <c r="D30" s="107" t="str">
        <f>IF('Lynx PLYWOOD'!O35=0,"",'Lynx PLYWOOD'!O35)</f>
        <v/>
      </c>
      <c r="E30" s="107" t="str">
        <f>IF('Lynx PLYWOOD'!P35=0,"",'Lynx PLYWOOD'!P35)</f>
        <v/>
      </c>
      <c r="F30" s="107" t="str">
        <f>IF('Lynx PLYWOOD'!Q35=0,"",'Lynx PLYWOOD'!Q35)</f>
        <v/>
      </c>
      <c r="G30" s="107" t="str">
        <f>IF('Lynx PLYWOOD'!R35=0,"",'Lynx PLYWOOD'!R35)</f>
        <v/>
      </c>
      <c r="H30" s="107" t="str">
        <f>IF('Lynx PLYWOOD'!S35=0,"",'Lynx PLYWOOD'!S35)</f>
        <v/>
      </c>
      <c r="I30" s="107" t="str">
        <f>IF('Lynx PLYWOOD'!T35=0,"",'Lynx PLYWOOD'!T35)</f>
        <v/>
      </c>
      <c r="J30" s="107" t="str">
        <f>IF('Lynx PLYWOOD'!U35=0,"",'Lynx PLYWOOD'!U35)</f>
        <v/>
      </c>
      <c r="K30" s="107" t="str">
        <f>IF('Lynx PLYWOOD'!V35=0,"",'Lynx PLYWOOD'!V35)</f>
        <v/>
      </c>
      <c r="L30" s="107" t="str">
        <f>IF('Lynx PLYWOOD'!W35=0,"",'Lynx PLYWOOD'!W35)</f>
        <v/>
      </c>
      <c r="M30" s="107" t="str">
        <f>IF('Lynx PLYWOOD'!X35=0,"",'Lynx PLYWOOD'!X35)</f>
        <v/>
      </c>
      <c r="N30" s="107" t="str">
        <f>IF('Lynx PLYWOOD'!Y35=0,"",'Lynx PLYWOOD'!Y35)</f>
        <v/>
      </c>
      <c r="O30" s="107" t="str">
        <f>IF('Lynx PLYWOOD'!Z35=0,"",'Lynx PLYWOOD'!Z35)</f>
        <v/>
      </c>
      <c r="P30" s="107" t="str">
        <f>IF('Lynx PLYWOOD'!AA35=0,"",'Lynx PLYWOOD'!AA35)</f>
        <v/>
      </c>
      <c r="Q30" s="36">
        <f>R30*'Lynx PLYWOOD'!J35</f>
        <v>0</v>
      </c>
      <c r="R30" s="100">
        <f t="shared" si="0"/>
        <v>0</v>
      </c>
      <c r="S30" s="829">
        <f>R30*'Lynx PLYWOOD'!AY35</f>
        <v>0</v>
      </c>
    </row>
    <row r="31" spans="1:19" ht="23.25" customHeight="1">
      <c r="A31" s="38" t="str">
        <f>'Lynx PLYWOOD'!D36</f>
        <v>L51-W</v>
      </c>
      <c r="B31" s="40">
        <f>'Lynx PLYWOOD'!E36</f>
        <v>0</v>
      </c>
      <c r="C31" s="107" t="str">
        <f>IF('Lynx PLYWOOD'!N36=0,"",'Lynx PLYWOOD'!N36)</f>
        <v/>
      </c>
      <c r="D31" s="107" t="str">
        <f>IF('Lynx PLYWOOD'!O36=0,"",'Lynx PLYWOOD'!O36)</f>
        <v/>
      </c>
      <c r="E31" s="107" t="str">
        <f>IF('Lynx PLYWOOD'!P36=0,"",'Lynx PLYWOOD'!P36)</f>
        <v/>
      </c>
      <c r="F31" s="107" t="str">
        <f>IF('Lynx PLYWOOD'!Q36=0,"",'Lynx PLYWOOD'!Q36)</f>
        <v/>
      </c>
      <c r="G31" s="107" t="str">
        <f>IF('Lynx PLYWOOD'!R36=0,"",'Lynx PLYWOOD'!R36)</f>
        <v/>
      </c>
      <c r="H31" s="107" t="str">
        <f>IF('Lynx PLYWOOD'!S36=0,"",'Lynx PLYWOOD'!S36)</f>
        <v/>
      </c>
      <c r="I31" s="107" t="str">
        <f>IF('Lynx PLYWOOD'!T36=0,"",'Lynx PLYWOOD'!T36)</f>
        <v/>
      </c>
      <c r="J31" s="107" t="str">
        <f>IF('Lynx PLYWOOD'!U36=0,"",'Lynx PLYWOOD'!U36)</f>
        <v/>
      </c>
      <c r="K31" s="107" t="str">
        <f>IF('Lynx PLYWOOD'!V36=0,"",'Lynx PLYWOOD'!V36)</f>
        <v/>
      </c>
      <c r="L31" s="107" t="str">
        <f>IF('Lynx PLYWOOD'!W36=0,"",'Lynx PLYWOOD'!W36)</f>
        <v/>
      </c>
      <c r="M31" s="107" t="str">
        <f>IF('Lynx PLYWOOD'!X36=0,"",'Lynx PLYWOOD'!X36)</f>
        <v/>
      </c>
      <c r="N31" s="107" t="str">
        <f>IF('Lynx PLYWOOD'!Y36=0,"",'Lynx PLYWOOD'!Y36)</f>
        <v/>
      </c>
      <c r="O31" s="107" t="str">
        <f>IF('Lynx PLYWOOD'!Z36=0,"",'Lynx PLYWOOD'!Z36)</f>
        <v/>
      </c>
      <c r="P31" s="107" t="str">
        <f>IF('Lynx PLYWOOD'!AA36=0,"",'Lynx PLYWOOD'!AA36)</f>
        <v/>
      </c>
      <c r="Q31" s="36">
        <f>R31*'Lynx PLYWOOD'!J36</f>
        <v>0</v>
      </c>
      <c r="R31" s="100">
        <f t="shared" si="0"/>
        <v>0</v>
      </c>
      <c r="S31" s="829">
        <f>R31*'Lynx PLYWOOD'!AY36</f>
        <v>0</v>
      </c>
    </row>
    <row r="32" spans="1:19" ht="23.25" customHeight="1">
      <c r="A32" s="38" t="str">
        <f>'Lynx PLYWOOD'!D37</f>
        <v>L52-W</v>
      </c>
      <c r="B32" s="40">
        <f>'Lynx PLYWOOD'!E37</f>
        <v>0</v>
      </c>
      <c r="C32" s="107" t="str">
        <f>IF('Lynx PLYWOOD'!N37=0,"",'Lynx PLYWOOD'!N37)</f>
        <v/>
      </c>
      <c r="D32" s="107" t="str">
        <f>IF('Lynx PLYWOOD'!O37=0,"",'Lynx PLYWOOD'!O37)</f>
        <v/>
      </c>
      <c r="E32" s="107" t="str">
        <f>IF('Lynx PLYWOOD'!P37=0,"",'Lynx PLYWOOD'!P37)</f>
        <v/>
      </c>
      <c r="F32" s="107" t="str">
        <f>IF('Lynx PLYWOOD'!Q37=0,"",'Lynx PLYWOOD'!Q37)</f>
        <v/>
      </c>
      <c r="G32" s="107" t="str">
        <f>IF('Lynx PLYWOOD'!R37=0,"",'Lynx PLYWOOD'!R37)</f>
        <v/>
      </c>
      <c r="H32" s="107" t="str">
        <f>IF('Lynx PLYWOOD'!S37=0,"",'Lynx PLYWOOD'!S37)</f>
        <v/>
      </c>
      <c r="I32" s="107" t="str">
        <f>IF('Lynx PLYWOOD'!T37=0,"",'Lynx PLYWOOD'!T37)</f>
        <v/>
      </c>
      <c r="J32" s="107" t="str">
        <f>IF('Lynx PLYWOOD'!U37=0,"",'Lynx PLYWOOD'!U37)</f>
        <v/>
      </c>
      <c r="K32" s="107" t="str">
        <f>IF('Lynx PLYWOOD'!V37=0,"",'Lynx PLYWOOD'!V37)</f>
        <v/>
      </c>
      <c r="L32" s="107" t="str">
        <f>IF('Lynx PLYWOOD'!W37=0,"",'Lynx PLYWOOD'!W37)</f>
        <v/>
      </c>
      <c r="M32" s="107" t="str">
        <f>IF('Lynx PLYWOOD'!X37=0,"",'Lynx PLYWOOD'!X37)</f>
        <v/>
      </c>
      <c r="N32" s="107" t="str">
        <f>IF('Lynx PLYWOOD'!Y37=0,"",'Lynx PLYWOOD'!Y37)</f>
        <v/>
      </c>
      <c r="O32" s="107" t="str">
        <f>IF('Lynx PLYWOOD'!Z37=0,"",'Lynx PLYWOOD'!Z37)</f>
        <v/>
      </c>
      <c r="P32" s="107" t="str">
        <f>IF('Lynx PLYWOOD'!AA37=0,"",'Lynx PLYWOOD'!AA37)</f>
        <v/>
      </c>
      <c r="Q32" s="36">
        <f>R32*'Lynx PLYWOOD'!J37</f>
        <v>0</v>
      </c>
      <c r="R32" s="100">
        <f t="shared" si="0"/>
        <v>0</v>
      </c>
      <c r="S32" s="829">
        <f>R32*'Lynx PLYWOOD'!AY37</f>
        <v>0</v>
      </c>
    </row>
    <row r="33" spans="1:19" ht="23.25" customHeight="1">
      <c r="A33" s="38" t="str">
        <f>'Lynx PLYWOOD'!D38</f>
        <v>L53-W</v>
      </c>
      <c r="B33" s="40">
        <f>'Lynx PLYWOOD'!E38</f>
        <v>0</v>
      </c>
      <c r="C33" s="107" t="str">
        <f>IF('Lynx PLYWOOD'!N38=0,"",'Lynx PLYWOOD'!N38)</f>
        <v/>
      </c>
      <c r="D33" s="107" t="str">
        <f>IF('Lynx PLYWOOD'!O38=0,"",'Lynx PLYWOOD'!O38)</f>
        <v/>
      </c>
      <c r="E33" s="107" t="str">
        <f>IF('Lynx PLYWOOD'!P38=0,"",'Lynx PLYWOOD'!P38)</f>
        <v/>
      </c>
      <c r="F33" s="107" t="str">
        <f>IF('Lynx PLYWOOD'!Q38=0,"",'Lynx PLYWOOD'!Q38)</f>
        <v/>
      </c>
      <c r="G33" s="107" t="str">
        <f>IF('Lynx PLYWOOD'!R38=0,"",'Lynx PLYWOOD'!R38)</f>
        <v/>
      </c>
      <c r="H33" s="107" t="str">
        <f>IF('Lynx PLYWOOD'!S38=0,"",'Lynx PLYWOOD'!S38)</f>
        <v/>
      </c>
      <c r="I33" s="107" t="str">
        <f>IF('Lynx PLYWOOD'!T38=0,"",'Lynx PLYWOOD'!T38)</f>
        <v/>
      </c>
      <c r="J33" s="107" t="str">
        <f>IF('Lynx PLYWOOD'!U38=0,"",'Lynx PLYWOOD'!U38)</f>
        <v/>
      </c>
      <c r="K33" s="107" t="str">
        <f>IF('Lynx PLYWOOD'!V38=0,"",'Lynx PLYWOOD'!V38)</f>
        <v/>
      </c>
      <c r="L33" s="107" t="str">
        <f>IF('Lynx PLYWOOD'!W38=0,"",'Lynx PLYWOOD'!W38)</f>
        <v/>
      </c>
      <c r="M33" s="107" t="str">
        <f>IF('Lynx PLYWOOD'!X38=0,"",'Lynx PLYWOOD'!X38)</f>
        <v/>
      </c>
      <c r="N33" s="107" t="str">
        <f>IF('Lynx PLYWOOD'!Y38=0,"",'Lynx PLYWOOD'!Y38)</f>
        <v/>
      </c>
      <c r="O33" s="107" t="str">
        <f>IF('Lynx PLYWOOD'!Z38=0,"",'Lynx PLYWOOD'!Z38)</f>
        <v/>
      </c>
      <c r="P33" s="107" t="str">
        <f>IF('Lynx PLYWOOD'!AA38=0,"",'Lynx PLYWOOD'!AA38)</f>
        <v/>
      </c>
      <c r="Q33" s="36">
        <f>R33*'Lynx PLYWOOD'!J38</f>
        <v>0</v>
      </c>
      <c r="R33" s="100">
        <f t="shared" si="0"/>
        <v>0</v>
      </c>
      <c r="S33" s="829">
        <f>R33*'Lynx PLYWOOD'!AY38</f>
        <v>0</v>
      </c>
    </row>
    <row r="34" spans="1:19" ht="23.25" customHeight="1">
      <c r="A34" s="38" t="str">
        <f>'Lynx PLYWOOD'!D39</f>
        <v>L54-W</v>
      </c>
      <c r="B34" s="40">
        <f>'Lynx PLYWOOD'!E39</f>
        <v>0</v>
      </c>
      <c r="C34" s="107" t="str">
        <f>IF('Lynx PLYWOOD'!N39=0,"",'Lynx PLYWOOD'!N39)</f>
        <v/>
      </c>
      <c r="D34" s="107" t="str">
        <f>IF('Lynx PLYWOOD'!O39=0,"",'Lynx PLYWOOD'!O39)</f>
        <v/>
      </c>
      <c r="E34" s="107" t="str">
        <f>IF('Lynx PLYWOOD'!P39=0,"",'Lynx PLYWOOD'!P39)</f>
        <v/>
      </c>
      <c r="F34" s="107" t="str">
        <f>IF('Lynx PLYWOOD'!Q39=0,"",'Lynx PLYWOOD'!Q39)</f>
        <v/>
      </c>
      <c r="G34" s="107" t="str">
        <f>IF('Lynx PLYWOOD'!R39=0,"",'Lynx PLYWOOD'!R39)</f>
        <v/>
      </c>
      <c r="H34" s="107" t="str">
        <f>IF('Lynx PLYWOOD'!S39=0,"",'Lynx PLYWOOD'!S39)</f>
        <v/>
      </c>
      <c r="I34" s="107" t="str">
        <f>IF('Lynx PLYWOOD'!T39=0,"",'Lynx PLYWOOD'!T39)</f>
        <v/>
      </c>
      <c r="J34" s="107" t="str">
        <f>IF('Lynx PLYWOOD'!U39=0,"",'Lynx PLYWOOD'!U39)</f>
        <v/>
      </c>
      <c r="K34" s="107" t="str">
        <f>IF('Lynx PLYWOOD'!V39=0,"",'Lynx PLYWOOD'!V39)</f>
        <v/>
      </c>
      <c r="L34" s="107" t="str">
        <f>IF('Lynx PLYWOOD'!W39=0,"",'Lynx PLYWOOD'!W39)</f>
        <v/>
      </c>
      <c r="M34" s="107" t="str">
        <f>IF('Lynx PLYWOOD'!X39=0,"",'Lynx PLYWOOD'!X39)</f>
        <v/>
      </c>
      <c r="N34" s="107" t="str">
        <f>IF('Lynx PLYWOOD'!Y39=0,"",'Lynx PLYWOOD'!Y39)</f>
        <v/>
      </c>
      <c r="O34" s="107" t="str">
        <f>IF('Lynx PLYWOOD'!Z39=0,"",'Lynx PLYWOOD'!Z39)</f>
        <v/>
      </c>
      <c r="P34" s="107" t="str">
        <f>IF('Lynx PLYWOOD'!AA39=0,"",'Lynx PLYWOOD'!AA39)</f>
        <v/>
      </c>
      <c r="Q34" s="36">
        <f>R34*'Lynx PLYWOOD'!J39</f>
        <v>0</v>
      </c>
      <c r="R34" s="100">
        <f t="shared" si="0"/>
        <v>0</v>
      </c>
      <c r="S34" s="829">
        <f>R34*'Lynx PLYWOOD'!AY39</f>
        <v>0</v>
      </c>
    </row>
    <row r="35" spans="1:19" ht="23.25" customHeight="1">
      <c r="A35" s="38" t="str">
        <f>'Lynx PLYWOOD'!D40</f>
        <v>PENTAS</v>
      </c>
      <c r="B35" s="40">
        <f>'Lynx PLYWOOD'!E40</f>
        <v>0</v>
      </c>
      <c r="C35" s="107" t="str">
        <f>IF('Lynx PLYWOOD'!N40=0,"",'Lynx PLYWOOD'!N40)</f>
        <v/>
      </c>
      <c r="D35" s="107" t="str">
        <f>IF('Lynx PLYWOOD'!O40=0,"",'Lynx PLYWOOD'!O40)</f>
        <v/>
      </c>
      <c r="E35" s="107" t="str">
        <f>IF('Lynx PLYWOOD'!P40=0,"",'Lynx PLYWOOD'!P40)</f>
        <v/>
      </c>
      <c r="F35" s="107" t="str">
        <f>IF('Lynx PLYWOOD'!Q40=0,"",'Lynx PLYWOOD'!Q40)</f>
        <v/>
      </c>
      <c r="G35" s="107" t="str">
        <f>IF('Lynx PLYWOOD'!R40=0,"",'Lynx PLYWOOD'!R40)</f>
        <v/>
      </c>
      <c r="H35" s="107" t="str">
        <f>IF('Lynx PLYWOOD'!S40=0,"",'Lynx PLYWOOD'!S40)</f>
        <v/>
      </c>
      <c r="I35" s="107" t="str">
        <f>IF('Lynx PLYWOOD'!T40=0,"",'Lynx PLYWOOD'!T40)</f>
        <v/>
      </c>
      <c r="J35" s="107" t="str">
        <f>IF('Lynx PLYWOOD'!U40=0,"",'Lynx PLYWOOD'!U40)</f>
        <v/>
      </c>
      <c r="K35" s="107" t="str">
        <f>IF('Lynx PLYWOOD'!V40=0,"",'Lynx PLYWOOD'!V40)</f>
        <v/>
      </c>
      <c r="L35" s="107" t="str">
        <f>IF('Lynx PLYWOOD'!W40=0,"",'Lynx PLYWOOD'!W40)</f>
        <v/>
      </c>
      <c r="M35" s="107" t="str">
        <f>IF('Lynx PLYWOOD'!X40=0,"",'Lynx PLYWOOD'!X40)</f>
        <v/>
      </c>
      <c r="N35" s="107" t="str">
        <f>IF('Lynx PLYWOOD'!Y40=0,"",'Lynx PLYWOOD'!Y40)</f>
        <v/>
      </c>
      <c r="O35" s="107" t="str">
        <f>IF('Lynx PLYWOOD'!Z40=0,"",'Lynx PLYWOOD'!Z40)</f>
        <v/>
      </c>
      <c r="P35" s="107" t="str">
        <f>IF('Lynx PLYWOOD'!AA40=0,"",'Lynx PLYWOOD'!AA40)</f>
        <v/>
      </c>
      <c r="Q35" s="36">
        <f>R35*'Lynx PLYWOOD'!J40</f>
        <v>0</v>
      </c>
      <c r="R35" s="100">
        <f t="shared" si="0"/>
        <v>0</v>
      </c>
      <c r="S35" s="829">
        <f>R35*'Lynx PLYWOOD'!AY40</f>
        <v>0</v>
      </c>
    </row>
    <row r="36" spans="1:19" ht="22.05" customHeight="1">
      <c r="A36" s="38" t="str">
        <f>'Lynx PLYWOOD'!D41</f>
        <v>L61-W</v>
      </c>
      <c r="B36" s="40" t="str">
        <f>'Lynx PLYWOOD'!E41</f>
        <v>L61</v>
      </c>
      <c r="C36" s="107" t="str">
        <f>IF('Lynx PLYWOOD'!N41=0,"",'Lynx PLYWOOD'!N41)</f>
        <v/>
      </c>
      <c r="D36" s="107" t="str">
        <f>IF('Lynx PLYWOOD'!O41=0,"",'Lynx PLYWOOD'!O41)</f>
        <v/>
      </c>
      <c r="E36" s="107" t="str">
        <f>IF('Lynx PLYWOOD'!P41=0,"",'Lynx PLYWOOD'!P41)</f>
        <v/>
      </c>
      <c r="F36" s="107" t="str">
        <f>IF('Lynx PLYWOOD'!Q41=0,"",'Lynx PLYWOOD'!Q41)</f>
        <v/>
      </c>
      <c r="G36" s="107" t="str">
        <f>IF('Lynx PLYWOOD'!R41=0,"",'Lynx PLYWOOD'!R41)</f>
        <v/>
      </c>
      <c r="H36" s="107" t="str">
        <f>IF('Lynx PLYWOOD'!S41=0,"",'Lynx PLYWOOD'!S41)</f>
        <v/>
      </c>
      <c r="I36" s="107" t="str">
        <f>IF('Lynx PLYWOOD'!T41=0,"",'Lynx PLYWOOD'!T41)</f>
        <v/>
      </c>
      <c r="J36" s="107" t="str">
        <f>IF('Lynx PLYWOOD'!U41=0,"",'Lynx PLYWOOD'!U41)</f>
        <v/>
      </c>
      <c r="K36" s="107" t="str">
        <f>IF('Lynx PLYWOOD'!V41=0,"",'Lynx PLYWOOD'!V41)</f>
        <v/>
      </c>
      <c r="L36" s="107" t="str">
        <f>IF('Lynx PLYWOOD'!W41=0,"",'Lynx PLYWOOD'!W41)</f>
        <v/>
      </c>
      <c r="M36" s="107" t="str">
        <f>IF('Lynx PLYWOOD'!X41=0,"",'Lynx PLYWOOD'!X41)</f>
        <v/>
      </c>
      <c r="N36" s="107" t="str">
        <f>IF('Lynx PLYWOOD'!Y41=0,"",'Lynx PLYWOOD'!Y41)</f>
        <v/>
      </c>
      <c r="O36" s="107" t="str">
        <f>IF('Lynx PLYWOOD'!Z41=0,"",'Lynx PLYWOOD'!Z41)</f>
        <v/>
      </c>
      <c r="P36" s="107" t="str">
        <f>IF('Lynx PLYWOOD'!AA41=0,"",'Lynx PLYWOOD'!AA41)</f>
        <v/>
      </c>
      <c r="Q36" s="36">
        <f>R36*'Lynx PLYWOOD'!J41</f>
        <v>0</v>
      </c>
      <c r="R36" s="100">
        <f>SUM(C36:P36)</f>
        <v>0</v>
      </c>
      <c r="S36" s="829">
        <f>R36*'Lynx PLYWOOD'!AY41</f>
        <v>0</v>
      </c>
    </row>
    <row r="37" spans="1:19" ht="23.25" customHeight="1">
      <c r="A37" s="38" t="str">
        <f>'Lynx PLYWOOD'!D42</f>
        <v>L62-W</v>
      </c>
      <c r="B37" s="40" t="str">
        <f>'Lynx PLYWOOD'!E42</f>
        <v>L62</v>
      </c>
      <c r="C37" s="107" t="str">
        <f>IF('Lynx PLYWOOD'!N42=0,"",'Lynx PLYWOOD'!N42)</f>
        <v/>
      </c>
      <c r="D37" s="107" t="str">
        <f>IF('Lynx PLYWOOD'!O42=0,"",'Lynx PLYWOOD'!O42)</f>
        <v/>
      </c>
      <c r="E37" s="107" t="str">
        <f>IF('Lynx PLYWOOD'!P42=0,"",'Lynx PLYWOOD'!P42)</f>
        <v/>
      </c>
      <c r="F37" s="107" t="str">
        <f>IF('Lynx PLYWOOD'!Q42=0,"",'Lynx PLYWOOD'!Q42)</f>
        <v/>
      </c>
      <c r="G37" s="107" t="str">
        <f>IF('Lynx PLYWOOD'!R42=0,"",'Lynx PLYWOOD'!R42)</f>
        <v/>
      </c>
      <c r="H37" s="107" t="str">
        <f>IF('Lynx PLYWOOD'!S42=0,"",'Lynx PLYWOOD'!S42)</f>
        <v/>
      </c>
      <c r="I37" s="107" t="str">
        <f>IF('Lynx PLYWOOD'!T42=0,"",'Lynx PLYWOOD'!T42)</f>
        <v/>
      </c>
      <c r="J37" s="107" t="str">
        <f>IF('Lynx PLYWOOD'!U42=0,"",'Lynx PLYWOOD'!U42)</f>
        <v/>
      </c>
      <c r="K37" s="107" t="str">
        <f>IF('Lynx PLYWOOD'!V42=0,"",'Lynx PLYWOOD'!V42)</f>
        <v/>
      </c>
      <c r="L37" s="107" t="str">
        <f>IF('Lynx PLYWOOD'!W42=0,"",'Lynx PLYWOOD'!W42)</f>
        <v/>
      </c>
      <c r="M37" s="107" t="str">
        <f>IF('Lynx PLYWOOD'!X42=0,"",'Lynx PLYWOOD'!X42)</f>
        <v/>
      </c>
      <c r="N37" s="107" t="str">
        <f>IF('Lynx PLYWOOD'!Y42=0,"",'Lynx PLYWOOD'!Y42)</f>
        <v/>
      </c>
      <c r="O37" s="107" t="str">
        <f>IF('Lynx PLYWOOD'!Z42=0,"",'Lynx PLYWOOD'!Z42)</f>
        <v/>
      </c>
      <c r="P37" s="107" t="str">
        <f>IF('Lynx PLYWOOD'!AA42=0,"",'Lynx PLYWOOD'!AA42)</f>
        <v/>
      </c>
      <c r="Q37" s="36">
        <f>R37*'Lynx PLYWOOD'!J42</f>
        <v>0</v>
      </c>
      <c r="R37" s="100">
        <f t="shared" ref="R37:R48" si="1">SUM(C37:P37)</f>
        <v>0</v>
      </c>
      <c r="S37" s="829">
        <f>R37*'Lynx PLYWOOD'!AY42</f>
        <v>0</v>
      </c>
    </row>
    <row r="38" spans="1:19" ht="23.25" customHeight="1">
      <c r="A38" s="38" t="str">
        <f>'Lynx PLYWOOD'!D43</f>
        <v>L63-W</v>
      </c>
      <c r="B38" s="40" t="str">
        <f>'Lynx PLYWOOD'!E43</f>
        <v>L63</v>
      </c>
      <c r="C38" s="107" t="str">
        <f>IF('Lynx PLYWOOD'!N43=0,"",'Lynx PLYWOOD'!N43)</f>
        <v/>
      </c>
      <c r="D38" s="107" t="str">
        <f>IF('Lynx PLYWOOD'!O43=0,"",'Lynx PLYWOOD'!O43)</f>
        <v/>
      </c>
      <c r="E38" s="107" t="str">
        <f>IF('Lynx PLYWOOD'!P43=0,"",'Lynx PLYWOOD'!P43)</f>
        <v/>
      </c>
      <c r="F38" s="107" t="str">
        <f>IF('Lynx PLYWOOD'!Q43=0,"",'Lynx PLYWOOD'!Q43)</f>
        <v/>
      </c>
      <c r="G38" s="107" t="str">
        <f>IF('Lynx PLYWOOD'!R43=0,"",'Lynx PLYWOOD'!R43)</f>
        <v/>
      </c>
      <c r="H38" s="107" t="str">
        <f>IF('Lynx PLYWOOD'!S43=0,"",'Lynx PLYWOOD'!S43)</f>
        <v/>
      </c>
      <c r="I38" s="107" t="str">
        <f>IF('Lynx PLYWOOD'!T43=0,"",'Lynx PLYWOOD'!T43)</f>
        <v/>
      </c>
      <c r="J38" s="107" t="str">
        <f>IF('Lynx PLYWOOD'!U43=0,"",'Lynx PLYWOOD'!U43)</f>
        <v/>
      </c>
      <c r="K38" s="107" t="str">
        <f>IF('Lynx PLYWOOD'!V43=0,"",'Lynx PLYWOOD'!V43)</f>
        <v/>
      </c>
      <c r="L38" s="107" t="str">
        <f>IF('Lynx PLYWOOD'!W43=0,"",'Lynx PLYWOOD'!W43)</f>
        <v/>
      </c>
      <c r="M38" s="107" t="str">
        <f>IF('Lynx PLYWOOD'!X43=0,"",'Lynx PLYWOOD'!X43)</f>
        <v/>
      </c>
      <c r="N38" s="107" t="str">
        <f>IF('Lynx PLYWOOD'!Y43=0,"",'Lynx PLYWOOD'!Y43)</f>
        <v/>
      </c>
      <c r="O38" s="107" t="str">
        <f>IF('Lynx PLYWOOD'!Z43=0,"",'Lynx PLYWOOD'!Z43)</f>
        <v/>
      </c>
      <c r="P38" s="107" t="str">
        <f>IF('Lynx PLYWOOD'!AA43=0,"",'Lynx PLYWOOD'!AA43)</f>
        <v/>
      </c>
      <c r="Q38" s="36">
        <f>R38*'Lynx PLYWOOD'!J43</f>
        <v>0</v>
      </c>
      <c r="R38" s="100">
        <f t="shared" si="1"/>
        <v>0</v>
      </c>
      <c r="S38" s="829">
        <f>R38*'Lynx PLYWOOD'!AY43</f>
        <v>0</v>
      </c>
    </row>
    <row r="39" spans="1:19" ht="23.25" customHeight="1">
      <c r="A39" s="38" t="str">
        <f>'Lynx PLYWOOD'!D44</f>
        <v>L64-W</v>
      </c>
      <c r="B39" s="40" t="str">
        <f>'Lynx PLYWOOD'!E44</f>
        <v>L64</v>
      </c>
      <c r="C39" s="107" t="str">
        <f>IF('Lynx PLYWOOD'!N44=0,"",'Lynx PLYWOOD'!N44)</f>
        <v/>
      </c>
      <c r="D39" s="107" t="str">
        <f>IF('Lynx PLYWOOD'!O44=0,"",'Lynx PLYWOOD'!O44)</f>
        <v/>
      </c>
      <c r="E39" s="107" t="str">
        <f>IF('Lynx PLYWOOD'!P44=0,"",'Lynx PLYWOOD'!P44)</f>
        <v/>
      </c>
      <c r="F39" s="107" t="str">
        <f>IF('Lynx PLYWOOD'!Q44=0,"",'Lynx PLYWOOD'!Q44)</f>
        <v/>
      </c>
      <c r="G39" s="107" t="str">
        <f>IF('Lynx PLYWOOD'!R44=0,"",'Lynx PLYWOOD'!R44)</f>
        <v/>
      </c>
      <c r="H39" s="107" t="str">
        <f>IF('Lynx PLYWOOD'!S44=0,"",'Lynx PLYWOOD'!S44)</f>
        <v/>
      </c>
      <c r="I39" s="107" t="str">
        <f>IF('Lynx PLYWOOD'!T44=0,"",'Lynx PLYWOOD'!T44)</f>
        <v/>
      </c>
      <c r="J39" s="107" t="str">
        <f>IF('Lynx PLYWOOD'!U44=0,"",'Lynx PLYWOOD'!U44)</f>
        <v/>
      </c>
      <c r="K39" s="107" t="str">
        <f>IF('Lynx PLYWOOD'!V44=0,"",'Lynx PLYWOOD'!V44)</f>
        <v/>
      </c>
      <c r="L39" s="107" t="str">
        <f>IF('Lynx PLYWOOD'!W44=0,"",'Lynx PLYWOOD'!W44)</f>
        <v/>
      </c>
      <c r="M39" s="107" t="str">
        <f>IF('Lynx PLYWOOD'!X44=0,"",'Lynx PLYWOOD'!X44)</f>
        <v/>
      </c>
      <c r="N39" s="107" t="str">
        <f>IF('Lynx PLYWOOD'!Y44=0,"",'Lynx PLYWOOD'!Y44)</f>
        <v/>
      </c>
      <c r="O39" s="107" t="str">
        <f>IF('Lynx PLYWOOD'!Z44=0,"",'Lynx PLYWOOD'!Z44)</f>
        <v/>
      </c>
      <c r="P39" s="107" t="str">
        <f>IF('Lynx PLYWOOD'!AA44=0,"",'Lynx PLYWOOD'!AA44)</f>
        <v/>
      </c>
      <c r="Q39" s="36">
        <f>R39*'Lynx PLYWOOD'!J44</f>
        <v>0</v>
      </c>
      <c r="R39" s="100">
        <f t="shared" si="1"/>
        <v>0</v>
      </c>
      <c r="S39" s="829">
        <f>R39*'Lynx PLYWOOD'!AY44</f>
        <v>0</v>
      </c>
    </row>
    <row r="40" spans="1:19" ht="23.25" customHeight="1">
      <c r="A40" s="38" t="str">
        <f>'Lynx PLYWOOD'!D45</f>
        <v>L65-W</v>
      </c>
      <c r="B40" s="40" t="str">
        <f>'Lynx PLYWOOD'!E45</f>
        <v>L65</v>
      </c>
      <c r="C40" s="107" t="str">
        <f>IF('Lynx PLYWOOD'!N45=0,"",'Lynx PLYWOOD'!N45)</f>
        <v/>
      </c>
      <c r="D40" s="107" t="str">
        <f>IF('Lynx PLYWOOD'!O45=0,"",'Lynx PLYWOOD'!O45)</f>
        <v/>
      </c>
      <c r="E40" s="107" t="str">
        <f>IF('Lynx PLYWOOD'!P45=0,"",'Lynx PLYWOOD'!P45)</f>
        <v/>
      </c>
      <c r="F40" s="107" t="str">
        <f>IF('Lynx PLYWOOD'!Q45=0,"",'Lynx PLYWOOD'!Q45)</f>
        <v/>
      </c>
      <c r="G40" s="107" t="str">
        <f>IF('Lynx PLYWOOD'!R45=0,"",'Lynx PLYWOOD'!R45)</f>
        <v/>
      </c>
      <c r="H40" s="107" t="str">
        <f>IF('Lynx PLYWOOD'!S45=0,"",'Lynx PLYWOOD'!S45)</f>
        <v/>
      </c>
      <c r="I40" s="107" t="str">
        <f>IF('Lynx PLYWOOD'!T45=0,"",'Lynx PLYWOOD'!T45)</f>
        <v/>
      </c>
      <c r="J40" s="107" t="str">
        <f>IF('Lynx PLYWOOD'!U45=0,"",'Lynx PLYWOOD'!U45)</f>
        <v/>
      </c>
      <c r="K40" s="107" t="str">
        <f>IF('Lynx PLYWOOD'!V45=0,"",'Lynx PLYWOOD'!V45)</f>
        <v/>
      </c>
      <c r="L40" s="107" t="str">
        <f>IF('Lynx PLYWOOD'!W45=0,"",'Lynx PLYWOOD'!W45)</f>
        <v/>
      </c>
      <c r="M40" s="107" t="str">
        <f>IF('Lynx PLYWOOD'!X45=0,"",'Lynx PLYWOOD'!X45)</f>
        <v/>
      </c>
      <c r="N40" s="107" t="str">
        <f>IF('Lynx PLYWOOD'!Y45=0,"",'Lynx PLYWOOD'!Y45)</f>
        <v/>
      </c>
      <c r="O40" s="107" t="str">
        <f>IF('Lynx PLYWOOD'!Z45=0,"",'Lynx PLYWOOD'!Z45)</f>
        <v/>
      </c>
      <c r="P40" s="107" t="str">
        <f>IF('Lynx PLYWOOD'!AA45=0,"",'Lynx PLYWOOD'!AA45)</f>
        <v/>
      </c>
      <c r="Q40" s="36">
        <f>R40*'Lynx PLYWOOD'!J45</f>
        <v>0</v>
      </c>
      <c r="R40" s="100">
        <f t="shared" si="1"/>
        <v>0</v>
      </c>
      <c r="S40" s="829">
        <f>R40*'Lynx PLYWOOD'!AY45</f>
        <v>0</v>
      </c>
    </row>
    <row r="41" spans="1:19" ht="23.25" customHeight="1">
      <c r="A41" s="38" t="str">
        <f>'Lynx PLYWOOD'!D46</f>
        <v>L66-W</v>
      </c>
      <c r="B41" s="40" t="str">
        <f>'Lynx PLYWOOD'!E46</f>
        <v>L66</v>
      </c>
      <c r="C41" s="107" t="str">
        <f>IF('Lynx PLYWOOD'!N46=0,"",'Lynx PLYWOOD'!N46)</f>
        <v/>
      </c>
      <c r="D41" s="107" t="str">
        <f>IF('Lynx PLYWOOD'!O46=0,"",'Lynx PLYWOOD'!O46)</f>
        <v/>
      </c>
      <c r="E41" s="107" t="str">
        <f>IF('Lynx PLYWOOD'!P46=0,"",'Lynx PLYWOOD'!P46)</f>
        <v/>
      </c>
      <c r="F41" s="107" t="str">
        <f>IF('Lynx PLYWOOD'!Q46=0,"",'Lynx PLYWOOD'!Q46)</f>
        <v/>
      </c>
      <c r="G41" s="107" t="str">
        <f>IF('Lynx PLYWOOD'!R46=0,"",'Lynx PLYWOOD'!R46)</f>
        <v/>
      </c>
      <c r="H41" s="107" t="str">
        <f>IF('Lynx PLYWOOD'!S46=0,"",'Lynx PLYWOOD'!S46)</f>
        <v/>
      </c>
      <c r="I41" s="107" t="str">
        <f>IF('Lynx PLYWOOD'!T46=0,"",'Lynx PLYWOOD'!T46)</f>
        <v/>
      </c>
      <c r="J41" s="107" t="str">
        <f>IF('Lynx PLYWOOD'!U46=0,"",'Lynx PLYWOOD'!U46)</f>
        <v/>
      </c>
      <c r="K41" s="107" t="str">
        <f>IF('Lynx PLYWOOD'!V46=0,"",'Lynx PLYWOOD'!V46)</f>
        <v/>
      </c>
      <c r="L41" s="107" t="str">
        <f>IF('Lynx PLYWOOD'!W46=0,"",'Lynx PLYWOOD'!W46)</f>
        <v/>
      </c>
      <c r="M41" s="107" t="str">
        <f>IF('Lynx PLYWOOD'!X46=0,"",'Lynx PLYWOOD'!X46)</f>
        <v/>
      </c>
      <c r="N41" s="107" t="str">
        <f>IF('Lynx PLYWOOD'!Y46=0,"",'Lynx PLYWOOD'!Y46)</f>
        <v/>
      </c>
      <c r="O41" s="107" t="str">
        <f>IF('Lynx PLYWOOD'!Z46=0,"",'Lynx PLYWOOD'!Z46)</f>
        <v/>
      </c>
      <c r="P41" s="107" t="str">
        <f>IF('Lynx PLYWOOD'!AA46=0,"",'Lynx PLYWOOD'!AA46)</f>
        <v/>
      </c>
      <c r="Q41" s="36">
        <f>R41*'Lynx PLYWOOD'!J46</f>
        <v>0</v>
      </c>
      <c r="R41" s="100">
        <f t="shared" si="1"/>
        <v>0</v>
      </c>
      <c r="S41" s="829">
        <f>R41*'Lynx PLYWOOD'!AY46</f>
        <v>0</v>
      </c>
    </row>
    <row r="42" spans="1:19" ht="23.25" customHeight="1">
      <c r="A42" s="38" t="str">
        <f>'Lynx PLYWOOD'!D47</f>
        <v>L67-W</v>
      </c>
      <c r="B42" s="40" t="str">
        <f>'Lynx PLYWOOD'!E47</f>
        <v>L67</v>
      </c>
      <c r="C42" s="107" t="str">
        <f>IF('Lynx PLYWOOD'!N47=0,"",'Lynx PLYWOOD'!N47)</f>
        <v/>
      </c>
      <c r="D42" s="107" t="str">
        <f>IF('Lynx PLYWOOD'!O47=0,"",'Lynx PLYWOOD'!O47)</f>
        <v/>
      </c>
      <c r="E42" s="107" t="str">
        <f>IF('Lynx PLYWOOD'!P47=0,"",'Lynx PLYWOOD'!P47)</f>
        <v/>
      </c>
      <c r="F42" s="107" t="str">
        <f>IF('Lynx PLYWOOD'!Q47=0,"",'Lynx PLYWOOD'!Q47)</f>
        <v/>
      </c>
      <c r="G42" s="107" t="str">
        <f>IF('Lynx PLYWOOD'!R47=0,"",'Lynx PLYWOOD'!R47)</f>
        <v/>
      </c>
      <c r="H42" s="107" t="str">
        <f>IF('Lynx PLYWOOD'!S47=0,"",'Lynx PLYWOOD'!S47)</f>
        <v/>
      </c>
      <c r="I42" s="107" t="str">
        <f>IF('Lynx PLYWOOD'!T47=0,"",'Lynx PLYWOOD'!T47)</f>
        <v/>
      </c>
      <c r="J42" s="107" t="str">
        <f>IF('Lynx PLYWOOD'!U47=0,"",'Lynx PLYWOOD'!U47)</f>
        <v/>
      </c>
      <c r="K42" s="107" t="str">
        <f>IF('Lynx PLYWOOD'!V47=0,"",'Lynx PLYWOOD'!V47)</f>
        <v/>
      </c>
      <c r="L42" s="107" t="str">
        <f>IF('Lynx PLYWOOD'!W47=0,"",'Lynx PLYWOOD'!W47)</f>
        <v/>
      </c>
      <c r="M42" s="107" t="str">
        <f>IF('Lynx PLYWOOD'!X47=0,"",'Lynx PLYWOOD'!X47)</f>
        <v/>
      </c>
      <c r="N42" s="107" t="str">
        <f>IF('Lynx PLYWOOD'!Y47=0,"",'Lynx PLYWOOD'!Y47)</f>
        <v/>
      </c>
      <c r="O42" s="107" t="str">
        <f>IF('Lynx PLYWOOD'!Z47=0,"",'Lynx PLYWOOD'!Z47)</f>
        <v/>
      </c>
      <c r="P42" s="107" t="str">
        <f>IF('Lynx PLYWOOD'!AA47=0,"",'Lynx PLYWOOD'!AA47)</f>
        <v/>
      </c>
      <c r="Q42" s="36">
        <f>R42*'Lynx PLYWOOD'!J47</f>
        <v>0</v>
      </c>
      <c r="R42" s="100">
        <f t="shared" si="1"/>
        <v>0</v>
      </c>
      <c r="S42" s="829">
        <f>R42*'Lynx PLYWOOD'!AY47</f>
        <v>0</v>
      </c>
    </row>
    <row r="43" spans="1:19" ht="23.25" customHeight="1">
      <c r="A43" s="38" t="str">
        <f>'Lynx PLYWOOD'!D48</f>
        <v>L68-W</v>
      </c>
      <c r="B43" s="40" t="str">
        <f>'Lynx PLYWOOD'!E48</f>
        <v>L68</v>
      </c>
      <c r="C43" s="107" t="str">
        <f>IF('Lynx PLYWOOD'!N48=0,"",'Lynx PLYWOOD'!N48)</f>
        <v/>
      </c>
      <c r="D43" s="107" t="str">
        <f>IF('Lynx PLYWOOD'!O48=0,"",'Lynx PLYWOOD'!O48)</f>
        <v/>
      </c>
      <c r="E43" s="107" t="str">
        <f>IF('Lynx PLYWOOD'!P48=0,"",'Lynx PLYWOOD'!P48)</f>
        <v/>
      </c>
      <c r="F43" s="107" t="str">
        <f>IF('Lynx PLYWOOD'!Q48=0,"",'Lynx PLYWOOD'!Q48)</f>
        <v/>
      </c>
      <c r="G43" s="107" t="str">
        <f>IF('Lynx PLYWOOD'!R48=0,"",'Lynx PLYWOOD'!R48)</f>
        <v/>
      </c>
      <c r="H43" s="107" t="str">
        <f>IF('Lynx PLYWOOD'!S48=0,"",'Lynx PLYWOOD'!S48)</f>
        <v/>
      </c>
      <c r="I43" s="107" t="str">
        <f>IF('Lynx PLYWOOD'!T48=0,"",'Lynx PLYWOOD'!T48)</f>
        <v/>
      </c>
      <c r="J43" s="107" t="str">
        <f>IF('Lynx PLYWOOD'!U48=0,"",'Lynx PLYWOOD'!U48)</f>
        <v/>
      </c>
      <c r="K43" s="107" t="str">
        <f>IF('Lynx PLYWOOD'!V48=0,"",'Lynx PLYWOOD'!V48)</f>
        <v/>
      </c>
      <c r="L43" s="107" t="str">
        <f>IF('Lynx PLYWOOD'!W48=0,"",'Lynx PLYWOOD'!W48)</f>
        <v/>
      </c>
      <c r="M43" s="107" t="str">
        <f>IF('Lynx PLYWOOD'!X48=0,"",'Lynx PLYWOOD'!X48)</f>
        <v/>
      </c>
      <c r="N43" s="107" t="str">
        <f>IF('Lynx PLYWOOD'!Y48=0,"",'Lynx PLYWOOD'!Y48)</f>
        <v/>
      </c>
      <c r="O43" s="107" t="str">
        <f>IF('Lynx PLYWOOD'!Z48=0,"",'Lynx PLYWOOD'!Z48)</f>
        <v/>
      </c>
      <c r="P43" s="107" t="str">
        <f>IF('Lynx PLYWOOD'!AA48=0,"",'Lynx PLYWOOD'!AA48)</f>
        <v/>
      </c>
      <c r="Q43" s="36">
        <f>R43*'Lynx PLYWOOD'!J48</f>
        <v>0</v>
      </c>
      <c r="R43" s="100">
        <f t="shared" si="1"/>
        <v>0</v>
      </c>
      <c r="S43" s="829">
        <f>R43*'Lynx PLYWOOD'!AY48</f>
        <v>0</v>
      </c>
    </row>
    <row r="44" spans="1:19" ht="23.25" customHeight="1">
      <c r="A44" s="38" t="str">
        <f>'Lynx PLYWOOD'!D49</f>
        <v>L69-W</v>
      </c>
      <c r="B44" s="40" t="str">
        <f>'Lynx PLYWOOD'!E49</f>
        <v>L69</v>
      </c>
      <c r="C44" s="107" t="str">
        <f>IF('Lynx PLYWOOD'!N49=0,"",'Lynx PLYWOOD'!N49)</f>
        <v/>
      </c>
      <c r="D44" s="107" t="str">
        <f>IF('Lynx PLYWOOD'!O49=0,"",'Lynx PLYWOOD'!O49)</f>
        <v/>
      </c>
      <c r="E44" s="107" t="str">
        <f>IF('Lynx PLYWOOD'!P49=0,"",'Lynx PLYWOOD'!P49)</f>
        <v/>
      </c>
      <c r="F44" s="107" t="str">
        <f>IF('Lynx PLYWOOD'!Q49=0,"",'Lynx PLYWOOD'!Q49)</f>
        <v/>
      </c>
      <c r="G44" s="107" t="str">
        <f>IF('Lynx PLYWOOD'!R49=0,"",'Lynx PLYWOOD'!R49)</f>
        <v/>
      </c>
      <c r="H44" s="107" t="str">
        <f>IF('Lynx PLYWOOD'!S49=0,"",'Lynx PLYWOOD'!S49)</f>
        <v/>
      </c>
      <c r="I44" s="107" t="str">
        <f>IF('Lynx PLYWOOD'!T49=0,"",'Lynx PLYWOOD'!T49)</f>
        <v/>
      </c>
      <c r="J44" s="107" t="str">
        <f>IF('Lynx PLYWOOD'!U49=0,"",'Lynx PLYWOOD'!U49)</f>
        <v/>
      </c>
      <c r="K44" s="107" t="str">
        <f>IF('Lynx PLYWOOD'!V49=0,"",'Lynx PLYWOOD'!V49)</f>
        <v/>
      </c>
      <c r="L44" s="107" t="str">
        <f>IF('Lynx PLYWOOD'!W49=0,"",'Lynx PLYWOOD'!W49)</f>
        <v/>
      </c>
      <c r="M44" s="107" t="str">
        <f>IF('Lynx PLYWOOD'!X49=0,"",'Lynx PLYWOOD'!X49)</f>
        <v/>
      </c>
      <c r="N44" s="107" t="str">
        <f>IF('Lynx PLYWOOD'!Y49=0,"",'Lynx PLYWOOD'!Y49)</f>
        <v/>
      </c>
      <c r="O44" s="107" t="str">
        <f>IF('Lynx PLYWOOD'!Z49=0,"",'Lynx PLYWOOD'!Z49)</f>
        <v/>
      </c>
      <c r="P44" s="107" t="str">
        <f>IF('Lynx PLYWOOD'!AA49=0,"",'Lynx PLYWOOD'!AA49)</f>
        <v/>
      </c>
      <c r="Q44" s="36">
        <f>R44*'Lynx PLYWOOD'!J49</f>
        <v>0</v>
      </c>
      <c r="R44" s="100">
        <f t="shared" si="1"/>
        <v>0</v>
      </c>
      <c r="S44" s="829">
        <f>R44*'Lynx PLYWOOD'!AY49</f>
        <v>0</v>
      </c>
    </row>
    <row r="45" spans="1:19" ht="23.25" customHeight="1">
      <c r="A45" s="38" t="str">
        <f>'Lynx PLYWOOD'!D50</f>
        <v>L70-W</v>
      </c>
      <c r="B45" s="40" t="str">
        <f>'Lynx PLYWOOD'!E50</f>
        <v>L70</v>
      </c>
      <c r="C45" s="107" t="str">
        <f>IF('Lynx PLYWOOD'!N50=0,"",'Lynx PLYWOOD'!N50)</f>
        <v/>
      </c>
      <c r="D45" s="107" t="str">
        <f>IF('Lynx PLYWOOD'!O50=0,"",'Lynx PLYWOOD'!O50)</f>
        <v/>
      </c>
      <c r="E45" s="107" t="str">
        <f>IF('Lynx PLYWOOD'!P50=0,"",'Lynx PLYWOOD'!P50)</f>
        <v/>
      </c>
      <c r="F45" s="107" t="str">
        <f>IF('Lynx PLYWOOD'!Q50=0,"",'Lynx PLYWOOD'!Q50)</f>
        <v/>
      </c>
      <c r="G45" s="107" t="str">
        <f>IF('Lynx PLYWOOD'!R50=0,"",'Lynx PLYWOOD'!R50)</f>
        <v/>
      </c>
      <c r="H45" s="107" t="str">
        <f>IF('Lynx PLYWOOD'!S50=0,"",'Lynx PLYWOOD'!S50)</f>
        <v/>
      </c>
      <c r="I45" s="107" t="str">
        <f>IF('Lynx PLYWOOD'!T50=0,"",'Lynx PLYWOOD'!T50)</f>
        <v/>
      </c>
      <c r="J45" s="107" t="str">
        <f>IF('Lynx PLYWOOD'!U50=0,"",'Lynx PLYWOOD'!U50)</f>
        <v/>
      </c>
      <c r="K45" s="107" t="str">
        <f>IF('Lynx PLYWOOD'!V50=0,"",'Lynx PLYWOOD'!V50)</f>
        <v/>
      </c>
      <c r="L45" s="107" t="str">
        <f>IF('Lynx PLYWOOD'!W50=0,"",'Lynx PLYWOOD'!W50)</f>
        <v/>
      </c>
      <c r="M45" s="107" t="str">
        <f>IF('Lynx PLYWOOD'!X50=0,"",'Lynx PLYWOOD'!X50)</f>
        <v/>
      </c>
      <c r="N45" s="107" t="str">
        <f>IF('Lynx PLYWOOD'!Y50=0,"",'Lynx PLYWOOD'!Y50)</f>
        <v/>
      </c>
      <c r="O45" s="107" t="str">
        <f>IF('Lynx PLYWOOD'!Z50=0,"",'Lynx PLYWOOD'!Z50)</f>
        <v/>
      </c>
      <c r="P45" s="107" t="str">
        <f>IF('Lynx PLYWOOD'!AA50=0,"",'Lynx PLYWOOD'!AA50)</f>
        <v/>
      </c>
      <c r="Q45" s="36">
        <f>R45*'Lynx PLYWOOD'!J50</f>
        <v>0</v>
      </c>
      <c r="R45" s="100">
        <f t="shared" si="1"/>
        <v>0</v>
      </c>
      <c r="S45" s="829">
        <f>R45*'Lynx PLYWOOD'!AY50</f>
        <v>0</v>
      </c>
    </row>
    <row r="46" spans="1:19" ht="23.25" customHeight="1">
      <c r="A46" s="38" t="str">
        <f>'Lynx PLYWOOD'!D51</f>
        <v>L71-W</v>
      </c>
      <c r="B46" s="40" t="str">
        <f>'Lynx PLYWOOD'!E51</f>
        <v>L71</v>
      </c>
      <c r="C46" s="107" t="str">
        <f>IF('Lynx PLYWOOD'!N51=0,"",'Lynx PLYWOOD'!N51)</f>
        <v/>
      </c>
      <c r="D46" s="107" t="str">
        <f>IF('Lynx PLYWOOD'!O51=0,"",'Lynx PLYWOOD'!O51)</f>
        <v/>
      </c>
      <c r="E46" s="107" t="str">
        <f>IF('Lynx PLYWOOD'!P51=0,"",'Lynx PLYWOOD'!P51)</f>
        <v/>
      </c>
      <c r="F46" s="107" t="str">
        <f>IF('Lynx PLYWOOD'!Q51=0,"",'Lynx PLYWOOD'!Q51)</f>
        <v/>
      </c>
      <c r="G46" s="107" t="str">
        <f>IF('Lynx PLYWOOD'!R51=0,"",'Lynx PLYWOOD'!R51)</f>
        <v/>
      </c>
      <c r="H46" s="107" t="str">
        <f>IF('Lynx PLYWOOD'!S51=0,"",'Lynx PLYWOOD'!S51)</f>
        <v/>
      </c>
      <c r="I46" s="107" t="str">
        <f>IF('Lynx PLYWOOD'!T51=0,"",'Lynx PLYWOOD'!T51)</f>
        <v/>
      </c>
      <c r="J46" s="107" t="str">
        <f>IF('Lynx PLYWOOD'!U51=0,"",'Lynx PLYWOOD'!U51)</f>
        <v/>
      </c>
      <c r="K46" s="107" t="str">
        <f>IF('Lynx PLYWOOD'!V51=0,"",'Lynx PLYWOOD'!V51)</f>
        <v/>
      </c>
      <c r="L46" s="107" t="str">
        <f>IF('Lynx PLYWOOD'!W51=0,"",'Lynx PLYWOOD'!W51)</f>
        <v/>
      </c>
      <c r="M46" s="107" t="str">
        <f>IF('Lynx PLYWOOD'!X51=0,"",'Lynx PLYWOOD'!X51)</f>
        <v/>
      </c>
      <c r="N46" s="107" t="str">
        <f>IF('Lynx PLYWOOD'!Y51=0,"",'Lynx PLYWOOD'!Y51)</f>
        <v/>
      </c>
      <c r="O46" s="107" t="str">
        <f>IF('Lynx PLYWOOD'!Z51=0,"",'Lynx PLYWOOD'!Z51)</f>
        <v/>
      </c>
      <c r="P46" s="107" t="str">
        <f>IF('Lynx PLYWOOD'!AA51=0,"",'Lynx PLYWOOD'!AA51)</f>
        <v/>
      </c>
      <c r="Q46" s="36">
        <f>R46*'Lynx PLYWOOD'!J51</f>
        <v>0</v>
      </c>
      <c r="R46" s="100">
        <f t="shared" si="1"/>
        <v>0</v>
      </c>
      <c r="S46" s="829">
        <f>R46*'Lynx PLYWOOD'!AY51</f>
        <v>0</v>
      </c>
    </row>
    <row r="47" spans="1:19" ht="23.25" customHeight="1">
      <c r="A47" s="38" t="str">
        <f>'Lynx PLYWOOD'!D52</f>
        <v>L72-W</v>
      </c>
      <c r="B47" s="40" t="str">
        <f>'Lynx PLYWOOD'!E52</f>
        <v>L72</v>
      </c>
      <c r="C47" s="107" t="str">
        <f>IF('Lynx PLYWOOD'!N52=0,"",'Lynx PLYWOOD'!N52)</f>
        <v/>
      </c>
      <c r="D47" s="107" t="str">
        <f>IF('Lynx PLYWOOD'!O52=0,"",'Lynx PLYWOOD'!O52)</f>
        <v/>
      </c>
      <c r="E47" s="107" t="str">
        <f>IF('Lynx PLYWOOD'!P52=0,"",'Lynx PLYWOOD'!P52)</f>
        <v/>
      </c>
      <c r="F47" s="107" t="str">
        <f>IF('Lynx PLYWOOD'!Q52=0,"",'Lynx PLYWOOD'!Q52)</f>
        <v/>
      </c>
      <c r="G47" s="107" t="str">
        <f>IF('Lynx PLYWOOD'!R52=0,"",'Lynx PLYWOOD'!R52)</f>
        <v/>
      </c>
      <c r="H47" s="107" t="str">
        <f>IF('Lynx PLYWOOD'!S52=0,"",'Lynx PLYWOOD'!S52)</f>
        <v/>
      </c>
      <c r="I47" s="107" t="str">
        <f>IF('Lynx PLYWOOD'!T52=0,"",'Lynx PLYWOOD'!T52)</f>
        <v/>
      </c>
      <c r="J47" s="107" t="str">
        <f>IF('Lynx PLYWOOD'!U52=0,"",'Lynx PLYWOOD'!U52)</f>
        <v/>
      </c>
      <c r="K47" s="107" t="str">
        <f>IF('Lynx PLYWOOD'!V52=0,"",'Lynx PLYWOOD'!V52)</f>
        <v/>
      </c>
      <c r="L47" s="107" t="str">
        <f>IF('Lynx PLYWOOD'!W52=0,"",'Lynx PLYWOOD'!W52)</f>
        <v/>
      </c>
      <c r="M47" s="107" t="str">
        <f>IF('Lynx PLYWOOD'!X52=0,"",'Lynx PLYWOOD'!X52)</f>
        <v/>
      </c>
      <c r="N47" s="107" t="str">
        <f>IF('Lynx PLYWOOD'!Y52=0,"",'Lynx PLYWOOD'!Y52)</f>
        <v/>
      </c>
      <c r="O47" s="107" t="str">
        <f>IF('Lynx PLYWOOD'!Z52=0,"",'Lynx PLYWOOD'!Z52)</f>
        <v/>
      </c>
      <c r="P47" s="107" t="str">
        <f>IF('Lynx PLYWOOD'!AA52=0,"",'Lynx PLYWOOD'!AA52)</f>
        <v/>
      </c>
      <c r="Q47" s="36">
        <f>R47*'Lynx PLYWOOD'!J52</f>
        <v>0</v>
      </c>
      <c r="R47" s="100">
        <f t="shared" si="1"/>
        <v>0</v>
      </c>
      <c r="S47" s="829">
        <f>R47*'Lynx PLYWOOD'!AY52</f>
        <v>0</v>
      </c>
    </row>
    <row r="48" spans="1:19" ht="23.25" customHeight="1">
      <c r="A48" s="38" t="str">
        <f>'Lynx PLYWOOD'!D53</f>
        <v>L73-W</v>
      </c>
      <c r="B48" s="40" t="str">
        <f>'Lynx PLYWOOD'!E53</f>
        <v>L73</v>
      </c>
      <c r="C48" s="107" t="str">
        <f>IF('Lynx PLYWOOD'!N53=0,"",'Lynx PLYWOOD'!N53)</f>
        <v/>
      </c>
      <c r="D48" s="107" t="str">
        <f>IF('Lynx PLYWOOD'!O53=0,"",'Lynx PLYWOOD'!O53)</f>
        <v/>
      </c>
      <c r="E48" s="107" t="str">
        <f>IF('Lynx PLYWOOD'!P53=0,"",'Lynx PLYWOOD'!P53)</f>
        <v/>
      </c>
      <c r="F48" s="107" t="str">
        <f>IF('Lynx PLYWOOD'!Q53=0,"",'Lynx PLYWOOD'!Q53)</f>
        <v/>
      </c>
      <c r="G48" s="107" t="str">
        <f>IF('Lynx PLYWOOD'!R53=0,"",'Lynx PLYWOOD'!R53)</f>
        <v/>
      </c>
      <c r="H48" s="107" t="str">
        <f>IF('Lynx PLYWOOD'!S53=0,"",'Lynx PLYWOOD'!S53)</f>
        <v/>
      </c>
      <c r="I48" s="107" t="str">
        <f>IF('Lynx PLYWOOD'!T53=0,"",'Lynx PLYWOOD'!T53)</f>
        <v/>
      </c>
      <c r="J48" s="107" t="str">
        <f>IF('Lynx PLYWOOD'!U53=0,"",'Lynx PLYWOOD'!U53)</f>
        <v/>
      </c>
      <c r="K48" s="107" t="str">
        <f>IF('Lynx PLYWOOD'!V53=0,"",'Lynx PLYWOOD'!V53)</f>
        <v/>
      </c>
      <c r="L48" s="107" t="str">
        <f>IF('Lynx PLYWOOD'!W53=0,"",'Lynx PLYWOOD'!W53)</f>
        <v/>
      </c>
      <c r="M48" s="107" t="str">
        <f>IF('Lynx PLYWOOD'!X53=0,"",'Lynx PLYWOOD'!X53)</f>
        <v/>
      </c>
      <c r="N48" s="107" t="str">
        <f>IF('Lynx PLYWOOD'!Y53=0,"",'Lynx PLYWOOD'!Y53)</f>
        <v/>
      </c>
      <c r="O48" s="107" t="str">
        <f>IF('Lynx PLYWOOD'!Z53=0,"",'Lynx PLYWOOD'!Z53)</f>
        <v/>
      </c>
      <c r="P48" s="107" t="str">
        <f>IF('Lynx PLYWOOD'!AA53=0,"",'Lynx PLYWOOD'!AA53)</f>
        <v/>
      </c>
      <c r="Q48" s="36">
        <f>R48*'Lynx PLYWOOD'!J53</f>
        <v>0</v>
      </c>
      <c r="R48" s="100">
        <f t="shared" si="1"/>
        <v>0</v>
      </c>
      <c r="S48" s="829">
        <f>R48*'Lynx PLYWOOD'!AY53</f>
        <v>0</v>
      </c>
    </row>
    <row r="49" spans="1:19" ht="23.25" customHeight="1">
      <c r="A49" s="1" t="str">
        <f>'Lynx PLYWOOD'!D54</f>
        <v>L74-W</v>
      </c>
      <c r="B49" s="164" t="str">
        <f>'Lynx PLYWOOD'!E54</f>
        <v>L74</v>
      </c>
      <c r="C49" s="107" t="str">
        <f>IF('Lynx PLYWOOD'!N54=0,"",'Lynx PLYWOOD'!N54)</f>
        <v/>
      </c>
      <c r="D49" s="107" t="str">
        <f>IF('Lynx PLYWOOD'!O54=0,"",'Lynx PLYWOOD'!O54)</f>
        <v/>
      </c>
      <c r="E49" s="107" t="str">
        <f>IF('Lynx PLYWOOD'!P54=0,"",'Lynx PLYWOOD'!P54)</f>
        <v/>
      </c>
      <c r="F49" s="107" t="str">
        <f>IF('Lynx PLYWOOD'!Q54=0,"",'Lynx PLYWOOD'!Q54)</f>
        <v/>
      </c>
      <c r="G49" s="107" t="str">
        <f>IF('Lynx PLYWOOD'!R54=0,"",'Lynx PLYWOOD'!R54)</f>
        <v/>
      </c>
      <c r="H49" s="107" t="str">
        <f>IF('Lynx PLYWOOD'!S54=0,"",'Lynx PLYWOOD'!S54)</f>
        <v/>
      </c>
      <c r="I49" s="107" t="str">
        <f>IF('Lynx PLYWOOD'!T54=0,"",'Lynx PLYWOOD'!T54)</f>
        <v/>
      </c>
      <c r="J49" s="107" t="str">
        <f>IF('Lynx PLYWOOD'!U54=0,"",'Lynx PLYWOOD'!U54)</f>
        <v/>
      </c>
      <c r="K49" s="107" t="str">
        <f>IF('Lynx PLYWOOD'!V54=0,"",'Lynx PLYWOOD'!V54)</f>
        <v/>
      </c>
      <c r="L49" s="107" t="str">
        <f>IF('Lynx PLYWOOD'!W54=0,"",'Lynx PLYWOOD'!W54)</f>
        <v/>
      </c>
      <c r="M49" s="107" t="str">
        <f>IF('Lynx PLYWOOD'!X54=0,"",'Lynx PLYWOOD'!X54)</f>
        <v/>
      </c>
      <c r="N49" s="107" t="str">
        <f>IF('Lynx PLYWOOD'!Y54=0,"",'Lynx PLYWOOD'!Y54)</f>
        <v/>
      </c>
      <c r="O49" s="107" t="str">
        <f>IF('Lynx PLYWOOD'!Z54=0,"",'Lynx PLYWOOD'!Z54)</f>
        <v/>
      </c>
      <c r="P49" s="107" t="str">
        <f>IF('Lynx PLYWOOD'!AA54=0,"",'Lynx PLYWOOD'!AA54)</f>
        <v/>
      </c>
      <c r="Q49" s="163">
        <f>R49*'Lynx PLYWOOD'!J54</f>
        <v>0</v>
      </c>
      <c r="R49" s="831">
        <f>SUM(C49:P49)</f>
        <v>0</v>
      </c>
      <c r="S49" s="829">
        <f>R49*'Lynx PLYWOOD'!AY54</f>
        <v>0</v>
      </c>
    </row>
    <row r="50" spans="1:19" ht="23.25" customHeight="1">
      <c r="A50" s="1" t="str">
        <f>'Lynx PLYWOOD'!D55</f>
        <v>PERFORMERS</v>
      </c>
      <c r="B50" s="164">
        <f>'Lynx PLYWOOD'!E55</f>
        <v>0</v>
      </c>
      <c r="C50" s="107" t="str">
        <f>IF('Lynx PLYWOOD'!N55=0,"",'Lynx PLYWOOD'!N55)</f>
        <v/>
      </c>
      <c r="D50" s="107" t="str">
        <f>IF('Lynx PLYWOOD'!O55=0,"",'Lynx PLYWOOD'!O55)</f>
        <v/>
      </c>
      <c r="E50" s="107" t="str">
        <f>IF('Lynx PLYWOOD'!P55=0,"",'Lynx PLYWOOD'!P55)</f>
        <v/>
      </c>
      <c r="F50" s="107" t="str">
        <f>IF('Lynx PLYWOOD'!Q55=0,"",'Lynx PLYWOOD'!Q55)</f>
        <v/>
      </c>
      <c r="G50" s="107" t="str">
        <f>IF('Lynx PLYWOOD'!R55=0,"",'Lynx PLYWOOD'!R55)</f>
        <v/>
      </c>
      <c r="H50" s="107" t="str">
        <f>IF('Lynx PLYWOOD'!S55=0,"",'Lynx PLYWOOD'!S55)</f>
        <v/>
      </c>
      <c r="I50" s="107" t="str">
        <f>IF('Lynx PLYWOOD'!T55=0,"",'Lynx PLYWOOD'!T55)</f>
        <v/>
      </c>
      <c r="J50" s="107" t="str">
        <f>IF('Lynx PLYWOOD'!U55=0,"",'Lynx PLYWOOD'!U55)</f>
        <v/>
      </c>
      <c r="K50" s="107" t="str">
        <f>IF('Lynx PLYWOOD'!V55=0,"",'Lynx PLYWOOD'!V55)</f>
        <v/>
      </c>
      <c r="L50" s="107" t="str">
        <f>IF('Lynx PLYWOOD'!W55=0,"",'Lynx PLYWOOD'!W55)</f>
        <v/>
      </c>
      <c r="M50" s="107" t="str">
        <f>IF('Lynx PLYWOOD'!X55=0,"",'Lynx PLYWOOD'!X55)</f>
        <v/>
      </c>
      <c r="N50" s="107" t="str">
        <f>IF('Lynx PLYWOOD'!Y55=0,"",'Lynx PLYWOOD'!Y55)</f>
        <v/>
      </c>
      <c r="O50" s="107" t="str">
        <f>IF('Lynx PLYWOOD'!Z55=0,"",'Lynx PLYWOOD'!Z55)</f>
        <v/>
      </c>
      <c r="P50" s="107" t="str">
        <f>IF('Lynx PLYWOOD'!AA55=0,"",'Lynx PLYWOOD'!AA55)</f>
        <v/>
      </c>
      <c r="Q50" s="163">
        <f>R50*'Lynx PLYWOOD'!J55</f>
        <v>0</v>
      </c>
      <c r="R50" s="831">
        <f t="shared" ref="R50:R69" si="2">SUM(C50:P50)</f>
        <v>0</v>
      </c>
      <c r="S50" s="829">
        <f>R50*'Lynx PLYWOOD'!AY55</f>
        <v>0</v>
      </c>
    </row>
    <row r="51" spans="1:19" ht="23.25" customHeight="1">
      <c r="A51" s="1" t="str">
        <f>'Lynx PLYWOOD'!D56</f>
        <v>L101-W</v>
      </c>
      <c r="B51" s="164">
        <f>'Lynx PLYWOOD'!E56</f>
        <v>0</v>
      </c>
      <c r="C51" s="107" t="str">
        <f>IF('Lynx PLYWOOD'!N56=0,"",'Lynx PLYWOOD'!N56)</f>
        <v/>
      </c>
      <c r="D51" s="107" t="str">
        <f>IF('Lynx PLYWOOD'!O56=0,"",'Lynx PLYWOOD'!O56)</f>
        <v/>
      </c>
      <c r="E51" s="107" t="str">
        <f>IF('Lynx PLYWOOD'!P56=0,"",'Lynx PLYWOOD'!P56)</f>
        <v/>
      </c>
      <c r="F51" s="107" t="str">
        <f>IF('Lynx PLYWOOD'!Q56=0,"",'Lynx PLYWOOD'!Q56)</f>
        <v/>
      </c>
      <c r="G51" s="107" t="str">
        <f>IF('Lynx PLYWOOD'!R56=0,"",'Lynx PLYWOOD'!R56)</f>
        <v/>
      </c>
      <c r="H51" s="107" t="str">
        <f>IF('Lynx PLYWOOD'!S56=0,"",'Lynx PLYWOOD'!S56)</f>
        <v/>
      </c>
      <c r="I51" s="107" t="str">
        <f>IF('Lynx PLYWOOD'!T56=0,"",'Lynx PLYWOOD'!T56)</f>
        <v/>
      </c>
      <c r="J51" s="107" t="str">
        <f>IF('Lynx PLYWOOD'!U56=0,"",'Lynx PLYWOOD'!U56)</f>
        <v/>
      </c>
      <c r="K51" s="107" t="str">
        <f>IF('Lynx PLYWOOD'!V56=0,"",'Lynx PLYWOOD'!V56)</f>
        <v/>
      </c>
      <c r="L51" s="107" t="str">
        <f>IF('Lynx PLYWOOD'!W56=0,"",'Lynx PLYWOOD'!W56)</f>
        <v/>
      </c>
      <c r="M51" s="107" t="str">
        <f>IF('Lynx PLYWOOD'!X56=0,"",'Lynx PLYWOOD'!X56)</f>
        <v/>
      </c>
      <c r="N51" s="107" t="str">
        <f>IF('Lynx PLYWOOD'!Y56=0,"",'Lynx PLYWOOD'!Y56)</f>
        <v/>
      </c>
      <c r="O51" s="107" t="str">
        <f>IF('Lynx PLYWOOD'!Z56=0,"",'Lynx PLYWOOD'!Z56)</f>
        <v/>
      </c>
      <c r="P51" s="107" t="str">
        <f>IF('Lynx PLYWOOD'!AA56=0,"",'Lynx PLYWOOD'!AA56)</f>
        <v/>
      </c>
      <c r="Q51" s="163">
        <f>R51*'Lynx PLYWOOD'!J56</f>
        <v>0</v>
      </c>
      <c r="R51" s="831">
        <f t="shared" si="2"/>
        <v>0</v>
      </c>
      <c r="S51" s="829">
        <f>R51*'Lynx PLYWOOD'!AY56</f>
        <v>0</v>
      </c>
    </row>
    <row r="52" spans="1:19" ht="23.25" customHeight="1">
      <c r="A52" s="1" t="str">
        <f>'Lynx PLYWOOD'!D57</f>
        <v>L102-W</v>
      </c>
      <c r="B52" s="164">
        <f>'Lynx PLYWOOD'!E57</f>
        <v>0</v>
      </c>
      <c r="C52" s="107" t="str">
        <f>IF('Lynx PLYWOOD'!N57=0,"",'Lynx PLYWOOD'!N57)</f>
        <v/>
      </c>
      <c r="D52" s="107" t="str">
        <f>IF('Lynx PLYWOOD'!O57=0,"",'Lynx PLYWOOD'!O57)</f>
        <v/>
      </c>
      <c r="E52" s="107" t="str">
        <f>IF('Lynx PLYWOOD'!P57=0,"",'Lynx PLYWOOD'!P57)</f>
        <v/>
      </c>
      <c r="F52" s="107" t="str">
        <f>IF('Lynx PLYWOOD'!Q57=0,"",'Lynx PLYWOOD'!Q57)</f>
        <v/>
      </c>
      <c r="G52" s="107" t="str">
        <f>IF('Lynx PLYWOOD'!R57=0,"",'Lynx PLYWOOD'!R57)</f>
        <v/>
      </c>
      <c r="H52" s="107" t="str">
        <f>IF('Lynx PLYWOOD'!S57=0,"",'Lynx PLYWOOD'!S57)</f>
        <v/>
      </c>
      <c r="I52" s="107" t="str">
        <f>IF('Lynx PLYWOOD'!T57=0,"",'Lynx PLYWOOD'!T57)</f>
        <v/>
      </c>
      <c r="J52" s="107" t="str">
        <f>IF('Lynx PLYWOOD'!U57=0,"",'Lynx PLYWOOD'!U57)</f>
        <v/>
      </c>
      <c r="K52" s="107" t="str">
        <f>IF('Lynx PLYWOOD'!V57=0,"",'Lynx PLYWOOD'!V57)</f>
        <v/>
      </c>
      <c r="L52" s="107" t="str">
        <f>IF('Lynx PLYWOOD'!W57=0,"",'Lynx PLYWOOD'!W57)</f>
        <v/>
      </c>
      <c r="M52" s="107" t="str">
        <f>IF('Lynx PLYWOOD'!X57=0,"",'Lynx PLYWOOD'!X57)</f>
        <v/>
      </c>
      <c r="N52" s="107" t="str">
        <f>IF('Lynx PLYWOOD'!Y57=0,"",'Lynx PLYWOOD'!Y57)</f>
        <v/>
      </c>
      <c r="O52" s="107" t="str">
        <f>IF('Lynx PLYWOOD'!Z57=0,"",'Lynx PLYWOOD'!Z57)</f>
        <v/>
      </c>
      <c r="P52" s="107" t="str">
        <f>IF('Lynx PLYWOOD'!AA57=0,"",'Lynx PLYWOOD'!AA57)</f>
        <v/>
      </c>
      <c r="Q52" s="163">
        <f>R52*'Lynx PLYWOOD'!J57</f>
        <v>0</v>
      </c>
      <c r="R52" s="831">
        <f t="shared" si="2"/>
        <v>0</v>
      </c>
      <c r="S52" s="829">
        <f>R52*'Lynx PLYWOOD'!AY57</f>
        <v>0</v>
      </c>
    </row>
    <row r="53" spans="1:19" ht="23.25" customHeight="1">
      <c r="A53" s="1" t="str">
        <f>'Lynx PLYWOOD'!D58</f>
        <v>L103-W</v>
      </c>
      <c r="B53" s="164">
        <f>'Lynx PLYWOOD'!E58</f>
        <v>0</v>
      </c>
      <c r="C53" s="107" t="str">
        <f>IF('Lynx PLYWOOD'!N58=0,"",'Lynx PLYWOOD'!N58)</f>
        <v/>
      </c>
      <c r="D53" s="107" t="str">
        <f>IF('Lynx PLYWOOD'!O58=0,"",'Lynx PLYWOOD'!O58)</f>
        <v/>
      </c>
      <c r="E53" s="107" t="str">
        <f>IF('Lynx PLYWOOD'!P58=0,"",'Lynx PLYWOOD'!P58)</f>
        <v/>
      </c>
      <c r="F53" s="107" t="str">
        <f>IF('Lynx PLYWOOD'!Q58=0,"",'Lynx PLYWOOD'!Q58)</f>
        <v/>
      </c>
      <c r="G53" s="107" t="str">
        <f>IF('Lynx PLYWOOD'!R58=0,"",'Lynx PLYWOOD'!R58)</f>
        <v/>
      </c>
      <c r="H53" s="107" t="str">
        <f>IF('Lynx PLYWOOD'!S58=0,"",'Lynx PLYWOOD'!S58)</f>
        <v/>
      </c>
      <c r="I53" s="107" t="str">
        <f>IF('Lynx PLYWOOD'!T58=0,"",'Lynx PLYWOOD'!T58)</f>
        <v/>
      </c>
      <c r="J53" s="107" t="str">
        <f>IF('Lynx PLYWOOD'!U58=0,"",'Lynx PLYWOOD'!U58)</f>
        <v/>
      </c>
      <c r="K53" s="107" t="str">
        <f>IF('Lynx PLYWOOD'!V58=0,"",'Lynx PLYWOOD'!V58)</f>
        <v/>
      </c>
      <c r="L53" s="107" t="str">
        <f>IF('Lynx PLYWOOD'!W58=0,"",'Lynx PLYWOOD'!W58)</f>
        <v/>
      </c>
      <c r="M53" s="107" t="str">
        <f>IF('Lynx PLYWOOD'!X58=0,"",'Lynx PLYWOOD'!X58)</f>
        <v/>
      </c>
      <c r="N53" s="107" t="str">
        <f>IF('Lynx PLYWOOD'!Y58=0,"",'Lynx PLYWOOD'!Y58)</f>
        <v/>
      </c>
      <c r="O53" s="107" t="str">
        <f>IF('Lynx PLYWOOD'!Z58=0,"",'Lynx PLYWOOD'!Z58)</f>
        <v/>
      </c>
      <c r="P53" s="107" t="str">
        <f>IF('Lynx PLYWOOD'!AA58=0,"",'Lynx PLYWOOD'!AA58)</f>
        <v/>
      </c>
      <c r="Q53" s="163">
        <f>R53*'Lynx PLYWOOD'!J58</f>
        <v>0</v>
      </c>
      <c r="R53" s="831">
        <f t="shared" si="2"/>
        <v>0</v>
      </c>
      <c r="S53" s="829">
        <f>R53*'Lynx PLYWOOD'!AY58</f>
        <v>0</v>
      </c>
    </row>
    <row r="54" spans="1:19" ht="23.25" customHeight="1">
      <c r="A54" s="1" t="str">
        <f>'Lynx PLYWOOD'!D59</f>
        <v>L104-W</v>
      </c>
      <c r="B54" s="164">
        <f>'Lynx PLYWOOD'!E59</f>
        <v>0</v>
      </c>
      <c r="C54" s="107" t="str">
        <f>IF('Lynx PLYWOOD'!N59=0,"",'Lynx PLYWOOD'!N59)</f>
        <v/>
      </c>
      <c r="D54" s="107" t="str">
        <f>IF('Lynx PLYWOOD'!O59=0,"",'Lynx PLYWOOD'!O59)</f>
        <v/>
      </c>
      <c r="E54" s="107" t="str">
        <f>IF('Lynx PLYWOOD'!P59=0,"",'Lynx PLYWOOD'!P59)</f>
        <v/>
      </c>
      <c r="F54" s="107" t="str">
        <f>IF('Lynx PLYWOOD'!Q59=0,"",'Lynx PLYWOOD'!Q59)</f>
        <v/>
      </c>
      <c r="G54" s="107" t="str">
        <f>IF('Lynx PLYWOOD'!R59=0,"",'Lynx PLYWOOD'!R59)</f>
        <v/>
      </c>
      <c r="H54" s="107" t="str">
        <f>IF('Lynx PLYWOOD'!S59=0,"",'Lynx PLYWOOD'!S59)</f>
        <v/>
      </c>
      <c r="I54" s="107" t="str">
        <f>IF('Lynx PLYWOOD'!T59=0,"",'Lynx PLYWOOD'!T59)</f>
        <v/>
      </c>
      <c r="J54" s="107" t="str">
        <f>IF('Lynx PLYWOOD'!U59=0,"",'Lynx PLYWOOD'!U59)</f>
        <v/>
      </c>
      <c r="K54" s="107" t="str">
        <f>IF('Lynx PLYWOOD'!V59=0,"",'Lynx PLYWOOD'!V59)</f>
        <v/>
      </c>
      <c r="L54" s="107" t="str">
        <f>IF('Lynx PLYWOOD'!W59=0,"",'Lynx PLYWOOD'!W59)</f>
        <v/>
      </c>
      <c r="M54" s="107" t="str">
        <f>IF('Lynx PLYWOOD'!X59=0,"",'Lynx PLYWOOD'!X59)</f>
        <v/>
      </c>
      <c r="N54" s="107" t="str">
        <f>IF('Lynx PLYWOOD'!Y59=0,"",'Lynx PLYWOOD'!Y59)</f>
        <v/>
      </c>
      <c r="O54" s="107" t="str">
        <f>IF('Lynx PLYWOOD'!Z59=0,"",'Lynx PLYWOOD'!Z59)</f>
        <v/>
      </c>
      <c r="P54" s="107" t="str">
        <f>IF('Lynx PLYWOOD'!AA59=0,"",'Lynx PLYWOOD'!AA59)</f>
        <v/>
      </c>
      <c r="Q54" s="163">
        <f>R54*'Lynx PLYWOOD'!J59</f>
        <v>0</v>
      </c>
      <c r="R54" s="831">
        <f t="shared" si="2"/>
        <v>0</v>
      </c>
      <c r="S54" s="829">
        <f>R54*'Lynx PLYWOOD'!AY59</f>
        <v>0</v>
      </c>
    </row>
    <row r="55" spans="1:19" ht="23.25" customHeight="1">
      <c r="A55" s="1" t="str">
        <f>'Lynx PLYWOOD'!D60</f>
        <v>L105-W</v>
      </c>
      <c r="B55" s="164">
        <f>'Lynx PLYWOOD'!E60</f>
        <v>0</v>
      </c>
      <c r="C55" s="107" t="str">
        <f>IF('Lynx PLYWOOD'!N60=0,"",'Lynx PLYWOOD'!N60)</f>
        <v/>
      </c>
      <c r="D55" s="107" t="str">
        <f>IF('Lynx PLYWOOD'!O60=0,"",'Lynx PLYWOOD'!O60)</f>
        <v/>
      </c>
      <c r="E55" s="107" t="str">
        <f>IF('Lynx PLYWOOD'!P60=0,"",'Lynx PLYWOOD'!P60)</f>
        <v/>
      </c>
      <c r="F55" s="107" t="str">
        <f>IF('Lynx PLYWOOD'!Q60=0,"",'Lynx PLYWOOD'!Q60)</f>
        <v/>
      </c>
      <c r="G55" s="107" t="str">
        <f>IF('Lynx PLYWOOD'!R60=0,"",'Lynx PLYWOOD'!R60)</f>
        <v/>
      </c>
      <c r="H55" s="107" t="str">
        <f>IF('Lynx PLYWOOD'!S60=0,"",'Lynx PLYWOOD'!S60)</f>
        <v/>
      </c>
      <c r="I55" s="107" t="str">
        <f>IF('Lynx PLYWOOD'!T60=0,"",'Lynx PLYWOOD'!T60)</f>
        <v/>
      </c>
      <c r="J55" s="107" t="str">
        <f>IF('Lynx PLYWOOD'!U60=0,"",'Lynx PLYWOOD'!U60)</f>
        <v/>
      </c>
      <c r="K55" s="107" t="str">
        <f>IF('Lynx PLYWOOD'!V60=0,"",'Lynx PLYWOOD'!V60)</f>
        <v/>
      </c>
      <c r="L55" s="107" t="str">
        <f>IF('Lynx PLYWOOD'!W60=0,"",'Lynx PLYWOOD'!W60)</f>
        <v/>
      </c>
      <c r="M55" s="107" t="str">
        <f>IF('Lynx PLYWOOD'!X60=0,"",'Lynx PLYWOOD'!X60)</f>
        <v/>
      </c>
      <c r="N55" s="107" t="str">
        <f>IF('Lynx PLYWOOD'!Y60=0,"",'Lynx PLYWOOD'!Y60)</f>
        <v/>
      </c>
      <c r="O55" s="107" t="str">
        <f>IF('Lynx PLYWOOD'!Z60=0,"",'Lynx PLYWOOD'!Z60)</f>
        <v/>
      </c>
      <c r="P55" s="107" t="str">
        <f>IF('Lynx PLYWOOD'!AA60=0,"",'Lynx PLYWOOD'!AA60)</f>
        <v/>
      </c>
      <c r="Q55" s="163">
        <f>R55*'Lynx PLYWOOD'!J60</f>
        <v>0</v>
      </c>
      <c r="R55" s="831">
        <f t="shared" si="2"/>
        <v>0</v>
      </c>
      <c r="S55" s="829">
        <f>R55*'Lynx PLYWOOD'!AY60</f>
        <v>0</v>
      </c>
    </row>
    <row r="56" spans="1:19" ht="23.25" customHeight="1">
      <c r="A56" s="1" t="str">
        <f>'Lynx PLYWOOD'!D61</f>
        <v>L106-W</v>
      </c>
      <c r="B56" s="164">
        <f>'Lynx PLYWOOD'!E61</f>
        <v>0</v>
      </c>
      <c r="C56" s="107" t="str">
        <f>IF('Lynx PLYWOOD'!N61=0,"",'Lynx PLYWOOD'!N61)</f>
        <v/>
      </c>
      <c r="D56" s="107" t="str">
        <f>IF('Lynx PLYWOOD'!O61=0,"",'Lynx PLYWOOD'!O61)</f>
        <v/>
      </c>
      <c r="E56" s="107" t="str">
        <f>IF('Lynx PLYWOOD'!P61=0,"",'Lynx PLYWOOD'!P61)</f>
        <v/>
      </c>
      <c r="F56" s="107" t="str">
        <f>IF('Lynx PLYWOOD'!Q61=0,"",'Lynx PLYWOOD'!Q61)</f>
        <v/>
      </c>
      <c r="G56" s="107" t="str">
        <f>IF('Lynx PLYWOOD'!R61=0,"",'Lynx PLYWOOD'!R61)</f>
        <v/>
      </c>
      <c r="H56" s="107" t="str">
        <f>IF('Lynx PLYWOOD'!S61=0,"",'Lynx PLYWOOD'!S61)</f>
        <v/>
      </c>
      <c r="I56" s="107" t="str">
        <f>IF('Lynx PLYWOOD'!T61=0,"",'Lynx PLYWOOD'!T61)</f>
        <v/>
      </c>
      <c r="J56" s="107" t="str">
        <f>IF('Lynx PLYWOOD'!U61=0,"",'Lynx PLYWOOD'!U61)</f>
        <v/>
      </c>
      <c r="K56" s="107" t="str">
        <f>IF('Lynx PLYWOOD'!V61=0,"",'Lynx PLYWOOD'!V61)</f>
        <v/>
      </c>
      <c r="L56" s="107" t="str">
        <f>IF('Lynx PLYWOOD'!W61=0,"",'Lynx PLYWOOD'!W61)</f>
        <v/>
      </c>
      <c r="M56" s="107" t="str">
        <f>IF('Lynx PLYWOOD'!X61=0,"",'Lynx PLYWOOD'!X61)</f>
        <v/>
      </c>
      <c r="N56" s="107" t="str">
        <f>IF('Lynx PLYWOOD'!Y61=0,"",'Lynx PLYWOOD'!Y61)</f>
        <v/>
      </c>
      <c r="O56" s="107" t="str">
        <f>IF('Lynx PLYWOOD'!Z61=0,"",'Lynx PLYWOOD'!Z61)</f>
        <v/>
      </c>
      <c r="P56" s="107" t="str">
        <f>IF('Lynx PLYWOOD'!AA61=0,"",'Lynx PLYWOOD'!AA61)</f>
        <v/>
      </c>
      <c r="Q56" s="163">
        <f>R56*'Lynx PLYWOOD'!J61</f>
        <v>0</v>
      </c>
      <c r="R56" s="831">
        <f t="shared" si="2"/>
        <v>0</v>
      </c>
      <c r="S56" s="829">
        <f>R56*'Lynx PLYWOOD'!AY61</f>
        <v>0</v>
      </c>
    </row>
    <row r="57" spans="1:19" ht="23.25" customHeight="1">
      <c r="A57" s="1" t="str">
        <f>'Lynx PLYWOOD'!D62</f>
        <v>DRIFTERS</v>
      </c>
      <c r="B57" s="164">
        <f>'Lynx PLYWOOD'!E62</f>
        <v>0</v>
      </c>
      <c r="C57" s="107" t="str">
        <f>IF('Lynx PLYWOOD'!N62=0,"",'Lynx PLYWOOD'!N62)</f>
        <v/>
      </c>
      <c r="D57" s="107" t="str">
        <f>IF('Lynx PLYWOOD'!O62=0,"",'Lynx PLYWOOD'!O62)</f>
        <v/>
      </c>
      <c r="E57" s="107" t="str">
        <f>IF('Lynx PLYWOOD'!P62=0,"",'Lynx PLYWOOD'!P62)</f>
        <v/>
      </c>
      <c r="F57" s="107" t="str">
        <f>IF('Lynx PLYWOOD'!Q62=0,"",'Lynx PLYWOOD'!Q62)</f>
        <v/>
      </c>
      <c r="G57" s="107" t="str">
        <f>IF('Lynx PLYWOOD'!R62=0,"",'Lynx PLYWOOD'!R62)</f>
        <v/>
      </c>
      <c r="H57" s="107" t="str">
        <f>IF('Lynx PLYWOOD'!S62=0,"",'Lynx PLYWOOD'!S62)</f>
        <v/>
      </c>
      <c r="I57" s="107" t="str">
        <f>IF('Lynx PLYWOOD'!T62=0,"",'Lynx PLYWOOD'!T62)</f>
        <v/>
      </c>
      <c r="J57" s="107" t="str">
        <f>IF('Lynx PLYWOOD'!U62=0,"",'Lynx PLYWOOD'!U62)</f>
        <v/>
      </c>
      <c r="K57" s="107" t="str">
        <f>IF('Lynx PLYWOOD'!V62=0,"",'Lynx PLYWOOD'!V62)</f>
        <v/>
      </c>
      <c r="L57" s="107" t="str">
        <f>IF('Lynx PLYWOOD'!W62=0,"",'Lynx PLYWOOD'!W62)</f>
        <v/>
      </c>
      <c r="M57" s="107" t="str">
        <f>IF('Lynx PLYWOOD'!X62=0,"",'Lynx PLYWOOD'!X62)</f>
        <v/>
      </c>
      <c r="N57" s="107" t="str">
        <f>IF('Lynx PLYWOOD'!Y62=0,"",'Lynx PLYWOOD'!Y62)</f>
        <v/>
      </c>
      <c r="O57" s="107" t="str">
        <f>IF('Lynx PLYWOOD'!Z62=0,"",'Lynx PLYWOOD'!Z62)</f>
        <v/>
      </c>
      <c r="P57" s="107" t="str">
        <f>IF('Lynx PLYWOOD'!AA62=0,"",'Lynx PLYWOOD'!AA62)</f>
        <v/>
      </c>
      <c r="Q57" s="163">
        <f>R57*'Lynx PLYWOOD'!J62</f>
        <v>0</v>
      </c>
      <c r="R57" s="831">
        <f t="shared" si="2"/>
        <v>0</v>
      </c>
      <c r="S57" s="829">
        <f>R57*'Lynx PLYWOOD'!AY62</f>
        <v>0</v>
      </c>
    </row>
    <row r="58" spans="1:19" ht="23.25" customHeight="1">
      <c r="A58" s="1" t="str">
        <f>'Lynx PLYWOOD'!D63</f>
        <v>L121-W</v>
      </c>
      <c r="B58" s="164">
        <f>'Lynx PLYWOOD'!E63</f>
        <v>0</v>
      </c>
      <c r="C58" s="107" t="str">
        <f>IF('Lynx PLYWOOD'!N63=0,"",'Lynx PLYWOOD'!N63)</f>
        <v/>
      </c>
      <c r="D58" s="107" t="str">
        <f>IF('Lynx PLYWOOD'!O63=0,"",'Lynx PLYWOOD'!O63)</f>
        <v/>
      </c>
      <c r="E58" s="107" t="str">
        <f>IF('Lynx PLYWOOD'!P63=0,"",'Lynx PLYWOOD'!P63)</f>
        <v/>
      </c>
      <c r="F58" s="107" t="str">
        <f>IF('Lynx PLYWOOD'!Q63=0,"",'Lynx PLYWOOD'!Q63)</f>
        <v/>
      </c>
      <c r="G58" s="107" t="str">
        <f>IF('Lynx PLYWOOD'!R63=0,"",'Lynx PLYWOOD'!R63)</f>
        <v/>
      </c>
      <c r="H58" s="107" t="str">
        <f>IF('Lynx PLYWOOD'!S63=0,"",'Lynx PLYWOOD'!S63)</f>
        <v/>
      </c>
      <c r="I58" s="107" t="str">
        <f>IF('Lynx PLYWOOD'!T63=0,"",'Lynx PLYWOOD'!T63)</f>
        <v/>
      </c>
      <c r="J58" s="107" t="str">
        <f>IF('Lynx PLYWOOD'!U63=0,"",'Lynx PLYWOOD'!U63)</f>
        <v/>
      </c>
      <c r="K58" s="107" t="str">
        <f>IF('Lynx PLYWOOD'!V63=0,"",'Lynx PLYWOOD'!V63)</f>
        <v/>
      </c>
      <c r="L58" s="107" t="str">
        <f>IF('Lynx PLYWOOD'!W63=0,"",'Lynx PLYWOOD'!W63)</f>
        <v/>
      </c>
      <c r="M58" s="107" t="str">
        <f>IF('Lynx PLYWOOD'!X63=0,"",'Lynx PLYWOOD'!X63)</f>
        <v/>
      </c>
      <c r="N58" s="107" t="str">
        <f>IF('Lynx PLYWOOD'!Y63=0,"",'Lynx PLYWOOD'!Y63)</f>
        <v/>
      </c>
      <c r="O58" s="107" t="str">
        <f>IF('Lynx PLYWOOD'!Z63=0,"",'Lynx PLYWOOD'!Z63)</f>
        <v/>
      </c>
      <c r="P58" s="107" t="str">
        <f>IF('Lynx PLYWOOD'!AA63=0,"",'Lynx PLYWOOD'!AA63)</f>
        <v/>
      </c>
      <c r="Q58" s="163">
        <f>R58*'Lynx PLYWOOD'!J63</f>
        <v>0</v>
      </c>
      <c r="R58" s="831">
        <f t="shared" si="2"/>
        <v>0</v>
      </c>
      <c r="S58" s="829">
        <f>R58*'Lynx PLYWOOD'!AY63</f>
        <v>0</v>
      </c>
    </row>
    <row r="59" spans="1:19" ht="23.25" customHeight="1">
      <c r="A59" s="1" t="str">
        <f>'Lynx PLYWOOD'!D64</f>
        <v>L122-W</v>
      </c>
      <c r="B59" s="164">
        <f>'Lynx PLYWOOD'!E64</f>
        <v>0</v>
      </c>
      <c r="C59" s="107" t="str">
        <f>IF('Lynx PLYWOOD'!N64=0,"",'Lynx PLYWOOD'!N64)</f>
        <v/>
      </c>
      <c r="D59" s="107" t="str">
        <f>IF('Lynx PLYWOOD'!O64=0,"",'Lynx PLYWOOD'!O64)</f>
        <v/>
      </c>
      <c r="E59" s="107" t="str">
        <f>IF('Lynx PLYWOOD'!P64=0,"",'Lynx PLYWOOD'!P64)</f>
        <v/>
      </c>
      <c r="F59" s="107" t="str">
        <f>IF('Lynx PLYWOOD'!Q64=0,"",'Lynx PLYWOOD'!Q64)</f>
        <v/>
      </c>
      <c r="G59" s="107" t="str">
        <f>IF('Lynx PLYWOOD'!R64=0,"",'Lynx PLYWOOD'!R64)</f>
        <v/>
      </c>
      <c r="H59" s="107" t="str">
        <f>IF('Lynx PLYWOOD'!S64=0,"",'Lynx PLYWOOD'!S64)</f>
        <v/>
      </c>
      <c r="I59" s="107" t="str">
        <f>IF('Lynx PLYWOOD'!T64=0,"",'Lynx PLYWOOD'!T64)</f>
        <v/>
      </c>
      <c r="J59" s="107" t="str">
        <f>IF('Lynx PLYWOOD'!U64=0,"",'Lynx PLYWOOD'!U64)</f>
        <v/>
      </c>
      <c r="K59" s="107" t="str">
        <f>IF('Lynx PLYWOOD'!V64=0,"",'Lynx PLYWOOD'!V64)</f>
        <v/>
      </c>
      <c r="L59" s="107" t="str">
        <f>IF('Lynx PLYWOOD'!W64=0,"",'Lynx PLYWOOD'!W64)</f>
        <v/>
      </c>
      <c r="M59" s="107" t="str">
        <f>IF('Lynx PLYWOOD'!X64=0,"",'Lynx PLYWOOD'!X64)</f>
        <v/>
      </c>
      <c r="N59" s="107" t="str">
        <f>IF('Lynx PLYWOOD'!Y64=0,"",'Lynx PLYWOOD'!Y64)</f>
        <v/>
      </c>
      <c r="O59" s="107" t="str">
        <f>IF('Lynx PLYWOOD'!Z64=0,"",'Lynx PLYWOOD'!Z64)</f>
        <v/>
      </c>
      <c r="P59" s="107" t="str">
        <f>IF('Lynx PLYWOOD'!AA64=0,"",'Lynx PLYWOOD'!AA64)</f>
        <v/>
      </c>
      <c r="Q59" s="163">
        <f>R59*'Lynx PLYWOOD'!J64</f>
        <v>0</v>
      </c>
      <c r="R59" s="831">
        <f t="shared" si="2"/>
        <v>0</v>
      </c>
      <c r="S59" s="829">
        <f>R59*'Lynx PLYWOOD'!AY64</f>
        <v>0</v>
      </c>
    </row>
    <row r="60" spans="1:19" ht="23.25" customHeight="1">
      <c r="A60" s="1" t="str">
        <f>'Lynx PLYWOOD'!D65</f>
        <v>L123-W</v>
      </c>
      <c r="B60" s="164">
        <f>'Lynx PLYWOOD'!E65</f>
        <v>0</v>
      </c>
      <c r="C60" s="107" t="str">
        <f>IF('Lynx PLYWOOD'!N65=0,"",'Lynx PLYWOOD'!N65)</f>
        <v/>
      </c>
      <c r="D60" s="107" t="str">
        <f>IF('Lynx PLYWOOD'!O65=0,"",'Lynx PLYWOOD'!O65)</f>
        <v/>
      </c>
      <c r="E60" s="107" t="str">
        <f>IF('Lynx PLYWOOD'!P65=0,"",'Lynx PLYWOOD'!P65)</f>
        <v/>
      </c>
      <c r="F60" s="107" t="str">
        <f>IF('Lynx PLYWOOD'!Q65=0,"",'Lynx PLYWOOD'!Q65)</f>
        <v/>
      </c>
      <c r="G60" s="107" t="str">
        <f>IF('Lynx PLYWOOD'!R65=0,"",'Lynx PLYWOOD'!R65)</f>
        <v/>
      </c>
      <c r="H60" s="107" t="str">
        <f>IF('Lynx PLYWOOD'!S65=0,"",'Lynx PLYWOOD'!S65)</f>
        <v/>
      </c>
      <c r="I60" s="107" t="str">
        <f>IF('Lynx PLYWOOD'!T65=0,"",'Lynx PLYWOOD'!T65)</f>
        <v/>
      </c>
      <c r="J60" s="107" t="str">
        <f>IF('Lynx PLYWOOD'!U65=0,"",'Lynx PLYWOOD'!U65)</f>
        <v/>
      </c>
      <c r="K60" s="107" t="str">
        <f>IF('Lynx PLYWOOD'!V65=0,"",'Lynx PLYWOOD'!V65)</f>
        <v/>
      </c>
      <c r="L60" s="107" t="str">
        <f>IF('Lynx PLYWOOD'!W65=0,"",'Lynx PLYWOOD'!W65)</f>
        <v/>
      </c>
      <c r="M60" s="107" t="str">
        <f>IF('Lynx PLYWOOD'!X65=0,"",'Lynx PLYWOOD'!X65)</f>
        <v/>
      </c>
      <c r="N60" s="107" t="str">
        <f>IF('Lynx PLYWOOD'!Y65=0,"",'Lynx PLYWOOD'!Y65)</f>
        <v/>
      </c>
      <c r="O60" s="107" t="str">
        <f>IF('Lynx PLYWOOD'!Z65=0,"",'Lynx PLYWOOD'!Z65)</f>
        <v/>
      </c>
      <c r="P60" s="107" t="str">
        <f>IF('Lynx PLYWOOD'!AA65=0,"",'Lynx PLYWOOD'!AA65)</f>
        <v/>
      </c>
      <c r="Q60" s="163">
        <f>R60*'Lynx PLYWOOD'!J65</f>
        <v>0</v>
      </c>
      <c r="R60" s="831">
        <f t="shared" si="2"/>
        <v>0</v>
      </c>
      <c r="S60" s="829">
        <f>R60*'Lynx PLYWOOD'!AY65</f>
        <v>0</v>
      </c>
    </row>
    <row r="61" spans="1:19" ht="23.25" customHeight="1">
      <c r="A61" s="1" t="str">
        <f>'Lynx PLYWOOD'!D66</f>
        <v>L124-W</v>
      </c>
      <c r="B61" s="164">
        <f>'Lynx PLYWOOD'!E66</f>
        <v>0</v>
      </c>
      <c r="C61" s="107" t="str">
        <f>IF('Lynx PLYWOOD'!N66=0,"",'Lynx PLYWOOD'!N66)</f>
        <v/>
      </c>
      <c r="D61" s="107" t="str">
        <f>IF('Lynx PLYWOOD'!O66=0,"",'Lynx PLYWOOD'!O66)</f>
        <v/>
      </c>
      <c r="E61" s="107" t="str">
        <f>IF('Lynx PLYWOOD'!P66=0,"",'Lynx PLYWOOD'!P66)</f>
        <v/>
      </c>
      <c r="F61" s="107" t="str">
        <f>IF('Lynx PLYWOOD'!Q66=0,"",'Lynx PLYWOOD'!Q66)</f>
        <v/>
      </c>
      <c r="G61" s="107" t="str">
        <f>IF('Lynx PLYWOOD'!R66=0,"",'Lynx PLYWOOD'!R66)</f>
        <v/>
      </c>
      <c r="H61" s="107" t="str">
        <f>IF('Lynx PLYWOOD'!S66=0,"",'Lynx PLYWOOD'!S66)</f>
        <v/>
      </c>
      <c r="I61" s="107" t="str">
        <f>IF('Lynx PLYWOOD'!T66=0,"",'Lynx PLYWOOD'!T66)</f>
        <v/>
      </c>
      <c r="J61" s="107" t="str">
        <f>IF('Lynx PLYWOOD'!U66=0,"",'Lynx PLYWOOD'!U66)</f>
        <v/>
      </c>
      <c r="K61" s="107" t="str">
        <f>IF('Lynx PLYWOOD'!V66=0,"",'Lynx PLYWOOD'!V66)</f>
        <v/>
      </c>
      <c r="L61" s="107" t="str">
        <f>IF('Lynx PLYWOOD'!W66=0,"",'Lynx PLYWOOD'!W66)</f>
        <v/>
      </c>
      <c r="M61" s="107" t="str">
        <f>IF('Lynx PLYWOOD'!X66=0,"",'Lynx PLYWOOD'!X66)</f>
        <v/>
      </c>
      <c r="N61" s="107" t="str">
        <f>IF('Lynx PLYWOOD'!Y66=0,"",'Lynx PLYWOOD'!Y66)</f>
        <v/>
      </c>
      <c r="O61" s="107" t="str">
        <f>IF('Lynx PLYWOOD'!Z66=0,"",'Lynx PLYWOOD'!Z66)</f>
        <v/>
      </c>
      <c r="P61" s="107" t="str">
        <f>IF('Lynx PLYWOOD'!AA66=0,"",'Lynx PLYWOOD'!AA66)</f>
        <v/>
      </c>
      <c r="Q61" s="163">
        <f>R61*'Lynx PLYWOOD'!J66</f>
        <v>0</v>
      </c>
      <c r="R61" s="831">
        <f t="shared" si="2"/>
        <v>0</v>
      </c>
      <c r="S61" s="829">
        <f>R61*'Lynx PLYWOOD'!AY66</f>
        <v>0</v>
      </c>
    </row>
    <row r="62" spans="1:19" ht="23.25" customHeight="1">
      <c r="A62" s="1" t="str">
        <f>'Lynx PLYWOOD'!D67</f>
        <v>L125-W</v>
      </c>
      <c r="B62" s="164">
        <f>'Lynx PLYWOOD'!E67</f>
        <v>0</v>
      </c>
      <c r="C62" s="107" t="str">
        <f>IF('Lynx PLYWOOD'!N67=0,"",'Lynx PLYWOOD'!N67)</f>
        <v/>
      </c>
      <c r="D62" s="107" t="str">
        <f>IF('Lynx PLYWOOD'!O67=0,"",'Lynx PLYWOOD'!O67)</f>
        <v/>
      </c>
      <c r="E62" s="107" t="str">
        <f>IF('Lynx PLYWOOD'!P67=0,"",'Lynx PLYWOOD'!P67)</f>
        <v/>
      </c>
      <c r="F62" s="107" t="str">
        <f>IF('Lynx PLYWOOD'!Q67=0,"",'Lynx PLYWOOD'!Q67)</f>
        <v/>
      </c>
      <c r="G62" s="107" t="str">
        <f>IF('Lynx PLYWOOD'!R67=0,"",'Lynx PLYWOOD'!R67)</f>
        <v/>
      </c>
      <c r="H62" s="107" t="str">
        <f>IF('Lynx PLYWOOD'!S67=0,"",'Lynx PLYWOOD'!S67)</f>
        <v/>
      </c>
      <c r="I62" s="107" t="str">
        <f>IF('Lynx PLYWOOD'!T67=0,"",'Lynx PLYWOOD'!T67)</f>
        <v/>
      </c>
      <c r="J62" s="107" t="str">
        <f>IF('Lynx PLYWOOD'!U67=0,"",'Lynx PLYWOOD'!U67)</f>
        <v/>
      </c>
      <c r="K62" s="107" t="str">
        <f>IF('Lynx PLYWOOD'!V67=0,"",'Lynx PLYWOOD'!V67)</f>
        <v/>
      </c>
      <c r="L62" s="107" t="str">
        <f>IF('Lynx PLYWOOD'!W67=0,"",'Lynx PLYWOOD'!W67)</f>
        <v/>
      </c>
      <c r="M62" s="107" t="str">
        <f>IF('Lynx PLYWOOD'!X67=0,"",'Lynx PLYWOOD'!X67)</f>
        <v/>
      </c>
      <c r="N62" s="107" t="str">
        <f>IF('Lynx PLYWOOD'!Y67=0,"",'Lynx PLYWOOD'!Y67)</f>
        <v/>
      </c>
      <c r="O62" s="107" t="str">
        <f>IF('Lynx PLYWOOD'!Z67=0,"",'Lynx PLYWOOD'!Z67)</f>
        <v/>
      </c>
      <c r="P62" s="107" t="str">
        <f>IF('Lynx PLYWOOD'!AA67=0,"",'Lynx PLYWOOD'!AA67)</f>
        <v/>
      </c>
      <c r="Q62" s="163">
        <f>R62*'Lynx PLYWOOD'!J67</f>
        <v>0</v>
      </c>
      <c r="R62" s="831">
        <f t="shared" si="2"/>
        <v>0</v>
      </c>
      <c r="S62" s="829">
        <f>R62*'Lynx PLYWOOD'!AY67</f>
        <v>0</v>
      </c>
    </row>
    <row r="63" spans="1:19" ht="23.25" customHeight="1">
      <c r="A63" s="1" t="str">
        <f>'Lynx PLYWOOD'!D68</f>
        <v>L126-W</v>
      </c>
      <c r="B63" s="164">
        <f>'Lynx PLYWOOD'!E68</f>
        <v>0</v>
      </c>
      <c r="C63" s="107" t="str">
        <f>IF('Lynx PLYWOOD'!N68=0,"",'Lynx PLYWOOD'!N68)</f>
        <v/>
      </c>
      <c r="D63" s="107" t="str">
        <f>IF('Lynx PLYWOOD'!O68=0,"",'Lynx PLYWOOD'!O68)</f>
        <v/>
      </c>
      <c r="E63" s="107" t="str">
        <f>IF('Lynx PLYWOOD'!P68=0,"",'Lynx PLYWOOD'!P68)</f>
        <v/>
      </c>
      <c r="F63" s="107" t="str">
        <f>IF('Lynx PLYWOOD'!Q68=0,"",'Lynx PLYWOOD'!Q68)</f>
        <v/>
      </c>
      <c r="G63" s="107" t="str">
        <f>IF('Lynx PLYWOOD'!R68=0,"",'Lynx PLYWOOD'!R68)</f>
        <v/>
      </c>
      <c r="H63" s="107" t="str">
        <f>IF('Lynx PLYWOOD'!S68=0,"",'Lynx PLYWOOD'!S68)</f>
        <v/>
      </c>
      <c r="I63" s="107" t="str">
        <f>IF('Lynx PLYWOOD'!T68=0,"",'Lynx PLYWOOD'!T68)</f>
        <v/>
      </c>
      <c r="J63" s="107" t="str">
        <f>IF('Lynx PLYWOOD'!U68=0,"",'Lynx PLYWOOD'!U68)</f>
        <v/>
      </c>
      <c r="K63" s="107" t="str">
        <f>IF('Lynx PLYWOOD'!V68=0,"",'Lynx PLYWOOD'!V68)</f>
        <v/>
      </c>
      <c r="L63" s="107" t="str">
        <f>IF('Lynx PLYWOOD'!W68=0,"",'Lynx PLYWOOD'!W68)</f>
        <v/>
      </c>
      <c r="M63" s="107" t="str">
        <f>IF('Lynx PLYWOOD'!X68=0,"",'Lynx PLYWOOD'!X68)</f>
        <v/>
      </c>
      <c r="N63" s="107" t="str">
        <f>IF('Lynx PLYWOOD'!Y68=0,"",'Lynx PLYWOOD'!Y68)</f>
        <v/>
      </c>
      <c r="O63" s="107" t="str">
        <f>IF('Lynx PLYWOOD'!Z68=0,"",'Lynx PLYWOOD'!Z68)</f>
        <v/>
      </c>
      <c r="P63" s="107" t="str">
        <f>IF('Lynx PLYWOOD'!AA68=0,"",'Lynx PLYWOOD'!AA68)</f>
        <v/>
      </c>
      <c r="Q63" s="163">
        <f>R63*'Lynx PLYWOOD'!J68</f>
        <v>0</v>
      </c>
      <c r="R63" s="831">
        <f t="shared" si="2"/>
        <v>0</v>
      </c>
      <c r="S63" s="829">
        <f>R63*'Lynx PLYWOOD'!AY68</f>
        <v>0</v>
      </c>
    </row>
    <row r="64" spans="1:19" ht="23.25" customHeight="1">
      <c r="A64" s="1" t="str">
        <f>'Lynx PLYWOOD'!D69</f>
        <v>L127-W</v>
      </c>
      <c r="B64" s="164">
        <f>'Lynx PLYWOOD'!E69</f>
        <v>0</v>
      </c>
      <c r="C64" s="107" t="str">
        <f>IF('Lynx PLYWOOD'!N69=0,"",'Lynx PLYWOOD'!N69)</f>
        <v/>
      </c>
      <c r="D64" s="107" t="str">
        <f>IF('Lynx PLYWOOD'!O69=0,"",'Lynx PLYWOOD'!O69)</f>
        <v/>
      </c>
      <c r="E64" s="107" t="str">
        <f>IF('Lynx PLYWOOD'!P69=0,"",'Lynx PLYWOOD'!P69)</f>
        <v/>
      </c>
      <c r="F64" s="107" t="str">
        <f>IF('Lynx PLYWOOD'!Q69=0,"",'Lynx PLYWOOD'!Q69)</f>
        <v/>
      </c>
      <c r="G64" s="107" t="str">
        <f>IF('Lynx PLYWOOD'!R69=0,"",'Lynx PLYWOOD'!R69)</f>
        <v/>
      </c>
      <c r="H64" s="107" t="str">
        <f>IF('Lynx PLYWOOD'!S69=0,"",'Lynx PLYWOOD'!S69)</f>
        <v/>
      </c>
      <c r="I64" s="107" t="str">
        <f>IF('Lynx PLYWOOD'!T69=0,"",'Lynx PLYWOOD'!T69)</f>
        <v/>
      </c>
      <c r="J64" s="107" t="str">
        <f>IF('Lynx PLYWOOD'!U69=0,"",'Lynx PLYWOOD'!U69)</f>
        <v/>
      </c>
      <c r="K64" s="107" t="str">
        <f>IF('Lynx PLYWOOD'!V69=0,"",'Lynx PLYWOOD'!V69)</f>
        <v/>
      </c>
      <c r="L64" s="107" t="str">
        <f>IF('Lynx PLYWOOD'!W69=0,"",'Lynx PLYWOOD'!W69)</f>
        <v/>
      </c>
      <c r="M64" s="107" t="str">
        <f>IF('Lynx PLYWOOD'!X69=0,"",'Lynx PLYWOOD'!X69)</f>
        <v/>
      </c>
      <c r="N64" s="107" t="str">
        <f>IF('Lynx PLYWOOD'!Y69=0,"",'Lynx PLYWOOD'!Y69)</f>
        <v/>
      </c>
      <c r="O64" s="107" t="str">
        <f>IF('Lynx PLYWOOD'!Z69=0,"",'Lynx PLYWOOD'!Z69)</f>
        <v/>
      </c>
      <c r="P64" s="107" t="str">
        <f>IF('Lynx PLYWOOD'!AA69=0,"",'Lynx PLYWOOD'!AA69)</f>
        <v/>
      </c>
      <c r="Q64" s="163">
        <f>R64*'Lynx PLYWOOD'!J69</f>
        <v>0</v>
      </c>
      <c r="R64" s="831">
        <f t="shared" si="2"/>
        <v>0</v>
      </c>
      <c r="S64" s="829">
        <f>R64*'Lynx PLYWOOD'!AY69</f>
        <v>0</v>
      </c>
    </row>
    <row r="65" spans="1:19" ht="23.25" customHeight="1">
      <c r="A65" s="1" t="str">
        <f>'Lynx PLYWOOD'!D70</f>
        <v>L128-W</v>
      </c>
      <c r="B65" s="164">
        <f>'Lynx PLYWOOD'!E70</f>
        <v>0</v>
      </c>
      <c r="C65" s="107" t="str">
        <f>IF('Lynx PLYWOOD'!N70=0,"",'Lynx PLYWOOD'!N70)</f>
        <v/>
      </c>
      <c r="D65" s="107" t="str">
        <f>IF('Lynx PLYWOOD'!O70=0,"",'Lynx PLYWOOD'!O70)</f>
        <v/>
      </c>
      <c r="E65" s="107" t="str">
        <f>IF('Lynx PLYWOOD'!P70=0,"",'Lynx PLYWOOD'!P70)</f>
        <v/>
      </c>
      <c r="F65" s="107" t="str">
        <f>IF('Lynx PLYWOOD'!Q70=0,"",'Lynx PLYWOOD'!Q70)</f>
        <v/>
      </c>
      <c r="G65" s="107" t="str">
        <f>IF('Lynx PLYWOOD'!R70=0,"",'Lynx PLYWOOD'!R70)</f>
        <v/>
      </c>
      <c r="H65" s="107" t="str">
        <f>IF('Lynx PLYWOOD'!S70=0,"",'Lynx PLYWOOD'!S70)</f>
        <v/>
      </c>
      <c r="I65" s="107" t="str">
        <f>IF('Lynx PLYWOOD'!T70=0,"",'Lynx PLYWOOD'!T70)</f>
        <v/>
      </c>
      <c r="J65" s="107" t="str">
        <f>IF('Lynx PLYWOOD'!U70=0,"",'Lynx PLYWOOD'!U70)</f>
        <v/>
      </c>
      <c r="K65" s="107" t="str">
        <f>IF('Lynx PLYWOOD'!V70=0,"",'Lynx PLYWOOD'!V70)</f>
        <v/>
      </c>
      <c r="L65" s="107" t="str">
        <f>IF('Lynx PLYWOOD'!W70=0,"",'Lynx PLYWOOD'!W70)</f>
        <v/>
      </c>
      <c r="M65" s="107" t="str">
        <f>IF('Lynx PLYWOOD'!X70=0,"",'Lynx PLYWOOD'!X70)</f>
        <v/>
      </c>
      <c r="N65" s="107" t="str">
        <f>IF('Lynx PLYWOOD'!Y70=0,"",'Lynx PLYWOOD'!Y70)</f>
        <v/>
      </c>
      <c r="O65" s="107" t="str">
        <f>IF('Lynx PLYWOOD'!Z70=0,"",'Lynx PLYWOOD'!Z70)</f>
        <v/>
      </c>
      <c r="P65" s="107" t="str">
        <f>IF('Lynx PLYWOOD'!AA70=0,"",'Lynx PLYWOOD'!AA70)</f>
        <v/>
      </c>
      <c r="Q65" s="163">
        <f>R65*'Lynx PLYWOOD'!J70</f>
        <v>0</v>
      </c>
      <c r="R65" s="831">
        <f t="shared" si="2"/>
        <v>0</v>
      </c>
      <c r="S65" s="829">
        <f>R65*'Lynx PLYWOOD'!AY70</f>
        <v>0</v>
      </c>
    </row>
    <row r="66" spans="1:19" ht="23.25" customHeight="1">
      <c r="A66" s="1" t="str">
        <f>'Lynx PLYWOOD'!D71</f>
        <v>L129-W</v>
      </c>
      <c r="B66" s="164">
        <f>'Lynx PLYWOOD'!E71</f>
        <v>0</v>
      </c>
      <c r="C66" s="107" t="str">
        <f>IF('Lynx PLYWOOD'!N71=0,"",'Lynx PLYWOOD'!N71)</f>
        <v/>
      </c>
      <c r="D66" s="107" t="str">
        <f>IF('Lynx PLYWOOD'!O71=0,"",'Lynx PLYWOOD'!O71)</f>
        <v/>
      </c>
      <c r="E66" s="107" t="str">
        <f>IF('Lynx PLYWOOD'!P71=0,"",'Lynx PLYWOOD'!P71)</f>
        <v/>
      </c>
      <c r="F66" s="107" t="str">
        <f>IF('Lynx PLYWOOD'!Q71=0,"",'Lynx PLYWOOD'!Q71)</f>
        <v/>
      </c>
      <c r="G66" s="107" t="str">
        <f>IF('Lynx PLYWOOD'!R71=0,"",'Lynx PLYWOOD'!R71)</f>
        <v/>
      </c>
      <c r="H66" s="107" t="str">
        <f>IF('Lynx PLYWOOD'!S71=0,"",'Lynx PLYWOOD'!S71)</f>
        <v/>
      </c>
      <c r="I66" s="107" t="str">
        <f>IF('Lynx PLYWOOD'!T71=0,"",'Lynx PLYWOOD'!T71)</f>
        <v/>
      </c>
      <c r="J66" s="107" t="str">
        <f>IF('Lynx PLYWOOD'!U71=0,"",'Lynx PLYWOOD'!U71)</f>
        <v/>
      </c>
      <c r="K66" s="107" t="str">
        <f>IF('Lynx PLYWOOD'!V71=0,"",'Lynx PLYWOOD'!V71)</f>
        <v/>
      </c>
      <c r="L66" s="107" t="str">
        <f>IF('Lynx PLYWOOD'!W71=0,"",'Lynx PLYWOOD'!W71)</f>
        <v/>
      </c>
      <c r="M66" s="107" t="str">
        <f>IF('Lynx PLYWOOD'!X71=0,"",'Lynx PLYWOOD'!X71)</f>
        <v/>
      </c>
      <c r="N66" s="107" t="str">
        <f>IF('Lynx PLYWOOD'!Y71=0,"",'Lynx PLYWOOD'!Y71)</f>
        <v/>
      </c>
      <c r="O66" s="107" t="str">
        <f>IF('Lynx PLYWOOD'!Z71=0,"",'Lynx PLYWOOD'!Z71)</f>
        <v/>
      </c>
      <c r="P66" s="107" t="str">
        <f>IF('Lynx PLYWOOD'!AA71=0,"",'Lynx PLYWOOD'!AA71)</f>
        <v/>
      </c>
      <c r="Q66" s="163">
        <f>R66*'Lynx PLYWOOD'!J71</f>
        <v>0</v>
      </c>
      <c r="R66" s="831">
        <f t="shared" si="2"/>
        <v>0</v>
      </c>
      <c r="S66" s="829">
        <f>R66*'Lynx PLYWOOD'!AY71</f>
        <v>0</v>
      </c>
    </row>
    <row r="67" spans="1:19" ht="23.25" customHeight="1">
      <c r="A67" s="1" t="str">
        <f>'Lynx PLYWOOD'!D72</f>
        <v>L130-W</v>
      </c>
      <c r="B67" s="164">
        <f>'Lynx PLYWOOD'!E72</f>
        <v>0</v>
      </c>
      <c r="C67" s="107" t="str">
        <f>IF('Lynx PLYWOOD'!N72=0,"",'Lynx PLYWOOD'!N72)</f>
        <v/>
      </c>
      <c r="D67" s="107" t="str">
        <f>IF('Lynx PLYWOOD'!O72=0,"",'Lynx PLYWOOD'!O72)</f>
        <v/>
      </c>
      <c r="E67" s="107" t="str">
        <f>IF('Lynx PLYWOOD'!P72=0,"",'Lynx PLYWOOD'!P72)</f>
        <v/>
      </c>
      <c r="F67" s="107" t="str">
        <f>IF('Lynx PLYWOOD'!Q72=0,"",'Lynx PLYWOOD'!Q72)</f>
        <v/>
      </c>
      <c r="G67" s="107" t="str">
        <f>IF('Lynx PLYWOOD'!R72=0,"",'Lynx PLYWOOD'!R72)</f>
        <v/>
      </c>
      <c r="H67" s="107" t="str">
        <f>IF('Lynx PLYWOOD'!S72=0,"",'Lynx PLYWOOD'!S72)</f>
        <v/>
      </c>
      <c r="I67" s="107" t="str">
        <f>IF('Lynx PLYWOOD'!T72=0,"",'Lynx PLYWOOD'!T72)</f>
        <v/>
      </c>
      <c r="J67" s="107" t="str">
        <f>IF('Lynx PLYWOOD'!U72=0,"",'Lynx PLYWOOD'!U72)</f>
        <v/>
      </c>
      <c r="K67" s="107" t="str">
        <f>IF('Lynx PLYWOOD'!V72=0,"",'Lynx PLYWOOD'!V72)</f>
        <v/>
      </c>
      <c r="L67" s="107" t="str">
        <f>IF('Lynx PLYWOOD'!W72=0,"",'Lynx PLYWOOD'!W72)</f>
        <v/>
      </c>
      <c r="M67" s="107" t="str">
        <f>IF('Lynx PLYWOOD'!X72=0,"",'Lynx PLYWOOD'!X72)</f>
        <v/>
      </c>
      <c r="N67" s="107" t="str">
        <f>IF('Lynx PLYWOOD'!Y72=0,"",'Lynx PLYWOOD'!Y72)</f>
        <v/>
      </c>
      <c r="O67" s="107" t="str">
        <f>IF('Lynx PLYWOOD'!Z72=0,"",'Lynx PLYWOOD'!Z72)</f>
        <v/>
      </c>
      <c r="P67" s="107" t="str">
        <f>IF('Lynx PLYWOOD'!AA72=0,"",'Lynx PLYWOOD'!AA72)</f>
        <v/>
      </c>
      <c r="Q67" s="163">
        <f>R67*'Lynx PLYWOOD'!J72</f>
        <v>0</v>
      </c>
      <c r="R67" s="831">
        <f t="shared" si="2"/>
        <v>0</v>
      </c>
      <c r="S67" s="829">
        <f>R67*'Lynx PLYWOOD'!AY72</f>
        <v>0</v>
      </c>
    </row>
    <row r="68" spans="1:19" ht="23.25" customHeight="1">
      <c r="A68" s="1" t="str">
        <f>'Lynx PLYWOOD'!D73</f>
        <v>L131-W</v>
      </c>
      <c r="B68" s="164">
        <f>'Lynx PLYWOOD'!E73</f>
        <v>0</v>
      </c>
      <c r="C68" s="107" t="str">
        <f>IF('Lynx PLYWOOD'!N73=0,"",'Lynx PLYWOOD'!N73)</f>
        <v/>
      </c>
      <c r="D68" s="107" t="str">
        <f>IF('Lynx PLYWOOD'!O73=0,"",'Lynx PLYWOOD'!O73)</f>
        <v/>
      </c>
      <c r="E68" s="107" t="str">
        <f>IF('Lynx PLYWOOD'!P73=0,"",'Lynx PLYWOOD'!P73)</f>
        <v/>
      </c>
      <c r="F68" s="107" t="str">
        <f>IF('Lynx PLYWOOD'!Q73=0,"",'Lynx PLYWOOD'!Q73)</f>
        <v/>
      </c>
      <c r="G68" s="107" t="str">
        <f>IF('Lynx PLYWOOD'!R73=0,"",'Lynx PLYWOOD'!R73)</f>
        <v/>
      </c>
      <c r="H68" s="107" t="str">
        <f>IF('Lynx PLYWOOD'!S73=0,"",'Lynx PLYWOOD'!S73)</f>
        <v/>
      </c>
      <c r="I68" s="107" t="str">
        <f>IF('Lynx PLYWOOD'!T73=0,"",'Lynx PLYWOOD'!T73)</f>
        <v/>
      </c>
      <c r="J68" s="107" t="str">
        <f>IF('Lynx PLYWOOD'!U73=0,"",'Lynx PLYWOOD'!U73)</f>
        <v/>
      </c>
      <c r="K68" s="107" t="str">
        <f>IF('Lynx PLYWOOD'!V73=0,"",'Lynx PLYWOOD'!V73)</f>
        <v/>
      </c>
      <c r="L68" s="107" t="str">
        <f>IF('Lynx PLYWOOD'!W73=0,"",'Lynx PLYWOOD'!W73)</f>
        <v/>
      </c>
      <c r="M68" s="107" t="str">
        <f>IF('Lynx PLYWOOD'!X73=0,"",'Lynx PLYWOOD'!X73)</f>
        <v/>
      </c>
      <c r="N68" s="107" t="str">
        <f>IF('Lynx PLYWOOD'!Y73=0,"",'Lynx PLYWOOD'!Y73)</f>
        <v/>
      </c>
      <c r="O68" s="107" t="str">
        <f>IF('Lynx PLYWOOD'!Z73=0,"",'Lynx PLYWOOD'!Z73)</f>
        <v/>
      </c>
      <c r="P68" s="107" t="str">
        <f>IF('Lynx PLYWOOD'!AA73=0,"",'Lynx PLYWOOD'!AA73)</f>
        <v/>
      </c>
      <c r="Q68" s="163">
        <f>R68*'Lynx PLYWOOD'!J73</f>
        <v>0</v>
      </c>
      <c r="R68" s="831">
        <f t="shared" si="2"/>
        <v>0</v>
      </c>
      <c r="S68" s="829">
        <f>R68*'Lynx PLYWOOD'!AY73</f>
        <v>0</v>
      </c>
    </row>
    <row r="69" spans="1:19" ht="23.25" customHeight="1">
      <c r="A69" s="1" t="str">
        <f>'Lynx PLYWOOD'!D74</f>
        <v>L132-W</v>
      </c>
      <c r="B69" s="638">
        <f>'Lynx PLYWOOD'!E74</f>
        <v>0</v>
      </c>
      <c r="C69" s="107" t="str">
        <f>IF('Lynx PLYWOOD'!N74=0,"",'Lynx PLYWOOD'!N74)</f>
        <v/>
      </c>
      <c r="D69" s="107" t="str">
        <f>IF('Lynx PLYWOOD'!O74=0,"",'Lynx PLYWOOD'!O74)</f>
        <v/>
      </c>
      <c r="E69" s="107" t="str">
        <f>IF('Lynx PLYWOOD'!P74=0,"",'Lynx PLYWOOD'!P74)</f>
        <v/>
      </c>
      <c r="F69" s="107" t="str">
        <f>IF('Lynx PLYWOOD'!Q74=0,"",'Lynx PLYWOOD'!Q74)</f>
        <v/>
      </c>
      <c r="G69" s="107" t="str">
        <f>IF('Lynx PLYWOOD'!R74=0,"",'Lynx PLYWOOD'!R74)</f>
        <v/>
      </c>
      <c r="H69" s="107" t="str">
        <f>IF('Lynx PLYWOOD'!S74=0,"",'Lynx PLYWOOD'!S74)</f>
        <v/>
      </c>
      <c r="I69" s="107" t="str">
        <f>IF('Lynx PLYWOOD'!T74=0,"",'Lynx PLYWOOD'!T74)</f>
        <v/>
      </c>
      <c r="J69" s="107" t="str">
        <f>IF('Lynx PLYWOOD'!U74=0,"",'Lynx PLYWOOD'!U74)</f>
        <v/>
      </c>
      <c r="K69" s="107" t="str">
        <f>IF('Lynx PLYWOOD'!V74=0,"",'Lynx PLYWOOD'!V74)</f>
        <v/>
      </c>
      <c r="L69" s="107" t="str">
        <f>IF('Lynx PLYWOOD'!W74=0,"",'Lynx PLYWOOD'!W74)</f>
        <v/>
      </c>
      <c r="M69" s="107" t="str">
        <f>IF('Lynx PLYWOOD'!X74=0,"",'Lynx PLYWOOD'!X74)</f>
        <v/>
      </c>
      <c r="N69" s="107" t="str">
        <f>IF('Lynx PLYWOOD'!Y74=0,"",'Lynx PLYWOOD'!Y74)</f>
        <v/>
      </c>
      <c r="O69" s="107" t="str">
        <f>IF('Lynx PLYWOOD'!Z74=0,"",'Lynx PLYWOOD'!Z74)</f>
        <v/>
      </c>
      <c r="P69" s="107" t="str">
        <f>IF('Lynx PLYWOOD'!AA74=0,"",'Lynx PLYWOOD'!AA74)</f>
        <v/>
      </c>
      <c r="Q69" s="639">
        <f>R69*'Lynx PLYWOOD'!J74</f>
        <v>0</v>
      </c>
      <c r="R69" s="832">
        <f t="shared" si="2"/>
        <v>0</v>
      </c>
      <c r="S69" s="829">
        <f>R69*'Lynx PLYWOOD'!AY74</f>
        <v>0</v>
      </c>
    </row>
  </sheetData>
  <sheetProtection selectLockedCells="1" selectUnlockedCells="1"/>
  <autoFilter ref="Q5:S69" xr:uid="{00000000-0001-0000-0600-000000000000}"/>
  <mergeCells count="3">
    <mergeCell ref="L4:M4"/>
    <mergeCell ref="O3:R3"/>
    <mergeCell ref="C3:L3"/>
  </mergeCells>
  <phoneticPr fontId="12" type="noConversion"/>
  <conditionalFormatting sqref="A5:N5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{6CBF4470-5C01-41B2-89ED-7A3E98072545}</x14:id>
        </ext>
      </extLst>
    </cfRule>
  </conditionalFormatting>
  <conditionalFormatting sqref="O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{8C93604B-32DA-4E46-9EBB-FDAAE2709B19}</x14:id>
        </ext>
      </extLst>
    </cfRule>
  </conditionalFormatting>
  <conditionalFormatting sqref="P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{F211AB2B-BE3A-4216-8A04-CDF61245B9CD}</x14:id>
        </ext>
      </extLst>
    </cfRule>
  </conditionalFormatting>
  <pageMargins left="0.25" right="0.25" top="0.75" bottom="0.75" header="0.3" footer="0.3"/>
  <pageSetup paperSize="9" scale="92" fitToHeight="0" orientation="landscape" r:id="rId1"/>
  <headerFooter differentFirst="1">
    <oddFooter>Stran &amp;P od &amp;N</oddFooter>
    <firstFooter>&amp;CStran &amp;P od &amp;N</first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CBF4470-5C01-41B2-89ED-7A3E980725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A5:N5</xm:sqref>
        </x14:conditionalFormatting>
        <x14:conditionalFormatting xmlns:xm="http://schemas.microsoft.com/office/excel/2006/main">
          <x14:cfRule type="dataBar" id="{8C93604B-32DA-4E46-9EBB-FDAAE2709B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O5</xm:sqref>
        </x14:conditionalFormatting>
        <x14:conditionalFormatting xmlns:xm="http://schemas.microsoft.com/office/excel/2006/main">
          <x14:cfRule type="dataBar" id="{F211AB2B-BE3A-4216-8A04-CDF61245B9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P5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AD70"/>
  <sheetViews>
    <sheetView showGridLines="0" topLeftCell="C1" zoomScaleNormal="100" zoomScalePageLayoutView="125" workbookViewId="0">
      <selection activeCell="P7" sqref="P7"/>
    </sheetView>
  </sheetViews>
  <sheetFormatPr baseColWidth="10" defaultColWidth="12.296875" defaultRowHeight="23.25" customHeight="1"/>
  <cols>
    <col min="1" max="1" width="7" style="9" hidden="1" customWidth="1"/>
    <col min="2" max="2" width="6.296875" style="9" hidden="1" customWidth="1"/>
    <col min="3" max="3" width="8.296875" style="9" customWidth="1"/>
    <col min="4" max="17" width="5.296875" style="16" customWidth="1"/>
    <col min="18" max="18" width="6.19921875" style="9" customWidth="1"/>
    <col min="19" max="16384" width="12.296875" style="9"/>
  </cols>
  <sheetData>
    <row r="1" spans="1:18" ht="33" customHeight="1">
      <c r="A1" s="1031">
        <f>'PROD. lynx GRP'!C3</f>
        <v>0</v>
      </c>
      <c r="B1" s="1031"/>
      <c r="C1" s="1031"/>
      <c r="D1" s="1031"/>
      <c r="E1" s="1031"/>
      <c r="F1" s="1031"/>
      <c r="G1" s="1031"/>
      <c r="H1" s="17"/>
      <c r="I1" s="1032"/>
      <c r="J1" s="1032"/>
      <c r="K1" s="1032"/>
      <c r="M1" s="17"/>
      <c r="N1" s="16">
        <f>'PROD. lynx GRP'!N3</f>
        <v>0</v>
      </c>
      <c r="R1" s="16">
        <f>SUM(R3:R66)</f>
        <v>0</v>
      </c>
    </row>
    <row r="2" spans="1:18" ht="36.75" customHeight="1">
      <c r="A2" s="10" t="s">
        <v>17</v>
      </c>
      <c r="B2" s="8" t="s">
        <v>16</v>
      </c>
      <c r="C2" s="1" t="s">
        <v>34</v>
      </c>
      <c r="D2" s="71" t="s">
        <v>1</v>
      </c>
      <c r="E2" s="71" t="s">
        <v>2</v>
      </c>
      <c r="F2" s="71" t="s">
        <v>8</v>
      </c>
      <c r="G2" s="71" t="s">
        <v>27</v>
      </c>
      <c r="H2" s="71" t="s">
        <v>3</v>
      </c>
      <c r="I2" s="67" t="s">
        <v>1602</v>
      </c>
      <c r="J2" s="67" t="s">
        <v>1504</v>
      </c>
      <c r="K2" s="67" t="s">
        <v>1603</v>
      </c>
      <c r="L2" s="67" t="s">
        <v>147</v>
      </c>
      <c r="M2" s="71" t="s">
        <v>12</v>
      </c>
      <c r="N2" s="71" t="s">
        <v>32</v>
      </c>
      <c r="O2" s="71" t="s">
        <v>14</v>
      </c>
      <c r="P2" s="71" t="s">
        <v>108</v>
      </c>
      <c r="Q2" s="67" t="s">
        <v>109</v>
      </c>
      <c r="R2" s="98" t="s">
        <v>143</v>
      </c>
    </row>
    <row r="3" spans="1:18" ht="23.25" customHeight="1">
      <c r="A3" s="10">
        <f>B3*'Lynx PLYWOOD'!J11</f>
        <v>0</v>
      </c>
      <c r="B3" s="1">
        <f t="shared" ref="B3:B24" si="0">SUM(C3:O3)</f>
        <v>0</v>
      </c>
      <c r="C3" s="8" t="str">
        <f>'Lynx PLYWOOD'!D11</f>
        <v>L1-W</v>
      </c>
      <c r="D3" s="637" t="str">
        <f>IF('Lynx PLYWOOD'!N11=0,"",'Lynx PLYWOOD'!N11)</f>
        <v/>
      </c>
      <c r="E3" s="637" t="str">
        <f>IF('Lynx PLYWOOD'!O11=0,"",'Lynx PLYWOOD'!O11)</f>
        <v/>
      </c>
      <c r="F3" s="637" t="str">
        <f>IF('Lynx PLYWOOD'!P11=0,"",'Lynx PLYWOOD'!P11)</f>
        <v/>
      </c>
      <c r="G3" s="637" t="str">
        <f>IF('Lynx PLYWOOD'!Q11=0,"",'Lynx PLYWOOD'!Q11)</f>
        <v/>
      </c>
      <c r="H3" s="637" t="str">
        <f>IF('Lynx PLYWOOD'!R11=0,"",'Lynx PLYWOOD'!R11)</f>
        <v/>
      </c>
      <c r="I3" s="637" t="str">
        <f>IF('Lynx PLYWOOD'!S11=0,"",'Lynx PLYWOOD'!S11)</f>
        <v/>
      </c>
      <c r="J3" s="637" t="str">
        <f>IF('Lynx PLYWOOD'!T11=0,"",'Lynx PLYWOOD'!T11)</f>
        <v/>
      </c>
      <c r="K3" s="637" t="str">
        <f>IF('Lynx PLYWOOD'!U11=0,"",'Lynx PLYWOOD'!U11)</f>
        <v/>
      </c>
      <c r="L3" s="637" t="str">
        <f>IF('Lynx PLYWOOD'!V11=0,"",'Lynx PLYWOOD'!V11)</f>
        <v/>
      </c>
      <c r="M3" s="637" t="str">
        <f>IF('Lynx PLYWOOD'!W11=0,"",'Lynx PLYWOOD'!W11)</f>
        <v/>
      </c>
      <c r="N3" s="637" t="str">
        <f>IF('Lynx PLYWOOD'!X11=0,"",'Lynx PLYWOOD'!X11)</f>
        <v/>
      </c>
      <c r="O3" s="637" t="str">
        <f>IF('Lynx PLYWOOD'!Y11=0,"",'Lynx PLYWOOD'!Y11)</f>
        <v/>
      </c>
      <c r="P3" s="637" t="str">
        <f>IF('Lynx PLYWOOD'!Z11=0,"",'Lynx PLYWOOD'!Z11)</f>
        <v/>
      </c>
      <c r="Q3" s="637" t="str">
        <f>IF('Lynx PLYWOOD'!AA11=0,"",'Lynx PLYWOOD'!AA11)</f>
        <v/>
      </c>
      <c r="R3" s="637">
        <f>'PROD. lynx plywood'!R6</f>
        <v>0</v>
      </c>
    </row>
    <row r="4" spans="1:18" ht="23.25" customHeight="1">
      <c r="A4" s="10">
        <f>B4*'Lynx PLYWOOD'!J12</f>
        <v>0</v>
      </c>
      <c r="B4" s="1">
        <f t="shared" si="0"/>
        <v>0</v>
      </c>
      <c r="C4" s="8" t="str">
        <f>'Lynx PLYWOOD'!D12</f>
        <v>L2-W</v>
      </c>
      <c r="D4" s="637" t="str">
        <f>IF('Lynx PLYWOOD'!N12=0,"",'Lynx PLYWOOD'!N12)</f>
        <v/>
      </c>
      <c r="E4" s="637" t="str">
        <f>IF('Lynx PLYWOOD'!O12=0,"",'Lynx PLYWOOD'!O12)</f>
        <v/>
      </c>
      <c r="F4" s="637" t="str">
        <f>IF('Lynx PLYWOOD'!P12=0,"",'Lynx PLYWOOD'!P12)</f>
        <v/>
      </c>
      <c r="G4" s="637" t="str">
        <f>IF('Lynx PLYWOOD'!Q12=0,"",'Lynx PLYWOOD'!Q12)</f>
        <v/>
      </c>
      <c r="H4" s="637" t="str">
        <f>IF('Lynx PLYWOOD'!R12=0,"",'Lynx PLYWOOD'!R12)</f>
        <v/>
      </c>
      <c r="I4" s="637" t="str">
        <f>IF('Lynx PLYWOOD'!S12=0,"",'Lynx PLYWOOD'!S12)</f>
        <v/>
      </c>
      <c r="J4" s="637" t="str">
        <f>IF('Lynx PLYWOOD'!T12=0,"",'Lynx PLYWOOD'!T12)</f>
        <v/>
      </c>
      <c r="K4" s="637" t="str">
        <f>IF('Lynx PLYWOOD'!U12=0,"",'Lynx PLYWOOD'!U12)</f>
        <v/>
      </c>
      <c r="L4" s="637" t="str">
        <f>IF('Lynx PLYWOOD'!V12=0,"",'Lynx PLYWOOD'!V12)</f>
        <v/>
      </c>
      <c r="M4" s="637" t="str">
        <f>IF('Lynx PLYWOOD'!W12=0,"",'Lynx PLYWOOD'!W12)</f>
        <v/>
      </c>
      <c r="N4" s="637" t="str">
        <f>IF('Lynx PLYWOOD'!X12=0,"",'Lynx PLYWOOD'!X12)</f>
        <v/>
      </c>
      <c r="O4" s="637" t="str">
        <f>IF('Lynx PLYWOOD'!Y12=0,"",'Lynx PLYWOOD'!Y12)</f>
        <v/>
      </c>
      <c r="P4" s="637" t="str">
        <f>IF('Lynx PLYWOOD'!Z12=0,"",'Lynx PLYWOOD'!Z12)</f>
        <v/>
      </c>
      <c r="Q4" s="637" t="str">
        <f>IF('Lynx PLYWOOD'!AA12=0,"",'Lynx PLYWOOD'!AA12)</f>
        <v/>
      </c>
      <c r="R4" s="645">
        <f>'PROD. lynx plywood'!R7</f>
        <v>0</v>
      </c>
    </row>
    <row r="5" spans="1:18" ht="23.25" customHeight="1">
      <c r="A5" s="10" t="e">
        <f>B5*'Lynx PLYWOOD'!#REF!</f>
        <v>#REF!</v>
      </c>
      <c r="B5" s="1">
        <f t="shared" si="0"/>
        <v>0</v>
      </c>
      <c r="C5" s="8"/>
      <c r="D5" s="637" t="str">
        <f>IF('Lynx PLYWOOD'!N13=0,"",'Lynx PLYWOOD'!N13)</f>
        <v/>
      </c>
      <c r="E5" s="637" t="str">
        <f>IF('Lynx PLYWOOD'!O13=0,"",'Lynx PLYWOOD'!O13)</f>
        <v/>
      </c>
      <c r="F5" s="637"/>
      <c r="G5" s="637"/>
      <c r="H5" s="637"/>
      <c r="I5" s="637"/>
      <c r="J5" s="637" t="str">
        <f>IF('Lynx PLYWOOD'!T13=0,"",'Lynx PLYWOOD'!T13)</f>
        <v/>
      </c>
      <c r="K5" s="637"/>
      <c r="L5" s="637"/>
      <c r="M5" s="637"/>
      <c r="N5" s="637"/>
      <c r="O5" s="637"/>
      <c r="P5" s="637"/>
      <c r="Q5" s="637"/>
      <c r="R5" s="645"/>
    </row>
    <row r="6" spans="1:18" ht="23.25" customHeight="1">
      <c r="A6" s="10" t="e">
        <f>B6*'Lynx PLYWOOD'!#REF!</f>
        <v>#REF!</v>
      </c>
      <c r="B6" s="1">
        <f t="shared" si="0"/>
        <v>0</v>
      </c>
      <c r="C6" s="8" t="str">
        <f>'Lynx PLYWOOD'!D14</f>
        <v>L11-W</v>
      </c>
      <c r="D6" s="637" t="str">
        <f>IF('Lynx PLYWOOD'!N14=0,"",'Lynx PLYWOOD'!N14)</f>
        <v/>
      </c>
      <c r="E6" s="637" t="str">
        <f>IF('Lynx PLYWOOD'!O14=0,"",'Lynx PLYWOOD'!O14)</f>
        <v/>
      </c>
      <c r="F6" s="637" t="str">
        <f>IF('Lynx PLYWOOD'!P14=0,"",'Lynx PLYWOOD'!P14)</f>
        <v/>
      </c>
      <c r="G6" s="637" t="str">
        <f>IF('Lynx PLYWOOD'!Q14=0,"",'Lynx PLYWOOD'!Q14)</f>
        <v/>
      </c>
      <c r="H6" s="637" t="str">
        <f>IF('Lynx PLYWOOD'!R14=0,"",'Lynx PLYWOOD'!R14)</f>
        <v/>
      </c>
      <c r="I6" s="637" t="str">
        <f>IF('Lynx PLYWOOD'!S14=0,"",'Lynx PLYWOOD'!S14)</f>
        <v/>
      </c>
      <c r="J6" s="637" t="str">
        <f>IF('Lynx PLYWOOD'!T14=0,"",'Lynx PLYWOOD'!T14)</f>
        <v/>
      </c>
      <c r="K6" s="637" t="str">
        <f>IF('Lynx PLYWOOD'!U14=0,"",'Lynx PLYWOOD'!U14)</f>
        <v/>
      </c>
      <c r="L6" s="637" t="str">
        <f>IF('Lynx PLYWOOD'!V14=0,"",'Lynx PLYWOOD'!V14)</f>
        <v/>
      </c>
      <c r="M6" s="637" t="str">
        <f>IF('Lynx PLYWOOD'!W14=0,"",'Lynx PLYWOOD'!W14)</f>
        <v/>
      </c>
      <c r="N6" s="637" t="str">
        <f>IF('Lynx PLYWOOD'!X14=0,"",'Lynx PLYWOOD'!X14)</f>
        <v/>
      </c>
      <c r="O6" s="637" t="str">
        <f>IF('Lynx PLYWOOD'!Y14=0,"",'Lynx PLYWOOD'!Y14)</f>
        <v/>
      </c>
      <c r="P6" s="637" t="str">
        <f>IF('Lynx PLYWOOD'!Z14=0,"",'Lynx PLYWOOD'!Z14)</f>
        <v/>
      </c>
      <c r="Q6" s="637" t="str">
        <f>IF('Lynx PLYWOOD'!AA14=0,"",'Lynx PLYWOOD'!AA14)</f>
        <v/>
      </c>
      <c r="R6" s="645">
        <f>'PROD. lynx plywood'!R9</f>
        <v>0</v>
      </c>
    </row>
    <row r="7" spans="1:18" ht="23.25" customHeight="1">
      <c r="A7" s="10" t="e">
        <f>B7*'Lynx PLYWOOD'!#REF!</f>
        <v>#REF!</v>
      </c>
      <c r="B7" s="1">
        <f t="shared" si="0"/>
        <v>0</v>
      </c>
      <c r="C7" s="8" t="str">
        <f>'Lynx PLYWOOD'!D15</f>
        <v>L12-W</v>
      </c>
      <c r="D7" s="637" t="str">
        <f>IF('Lynx PLYWOOD'!N15=0,"",'Lynx PLYWOOD'!N15)</f>
        <v/>
      </c>
      <c r="E7" s="637" t="str">
        <f>IF('Lynx PLYWOOD'!O15=0,"",'Lynx PLYWOOD'!O15)</f>
        <v/>
      </c>
      <c r="F7" s="637" t="str">
        <f>IF('Lynx PLYWOOD'!P15=0,"",'Lynx PLYWOOD'!P15)</f>
        <v/>
      </c>
      <c r="G7" s="637" t="str">
        <f>IF('Lynx PLYWOOD'!Q15=0,"",'Lynx PLYWOOD'!Q15)</f>
        <v/>
      </c>
      <c r="H7" s="637" t="str">
        <f>IF('Lynx PLYWOOD'!R15=0,"",'Lynx PLYWOOD'!R15)</f>
        <v/>
      </c>
      <c r="I7" s="637" t="str">
        <f>IF('Lynx PLYWOOD'!S15=0,"",'Lynx PLYWOOD'!S15)</f>
        <v/>
      </c>
      <c r="J7" s="637" t="str">
        <f>IF('Lynx PLYWOOD'!T15=0,"",'Lynx PLYWOOD'!T15)</f>
        <v/>
      </c>
      <c r="K7" s="637" t="str">
        <f>IF('Lynx PLYWOOD'!U15=0,"",'Lynx PLYWOOD'!U15)</f>
        <v/>
      </c>
      <c r="L7" s="637" t="str">
        <f>IF('Lynx PLYWOOD'!V15=0,"",'Lynx PLYWOOD'!V15)</f>
        <v/>
      </c>
      <c r="M7" s="637" t="str">
        <f>IF('Lynx PLYWOOD'!W15=0,"",'Lynx PLYWOOD'!W15)</f>
        <v/>
      </c>
      <c r="N7" s="637" t="str">
        <f>IF('Lynx PLYWOOD'!X15=0,"",'Lynx PLYWOOD'!X15)</f>
        <v/>
      </c>
      <c r="O7" s="637" t="str">
        <f>IF('Lynx PLYWOOD'!Y15=0,"",'Lynx PLYWOOD'!Y15)</f>
        <v/>
      </c>
      <c r="P7" s="637" t="str">
        <f>IF('Lynx PLYWOOD'!Z15=0,"",'Lynx PLYWOOD'!Z15)</f>
        <v/>
      </c>
      <c r="Q7" s="637" t="str">
        <f>IF('Lynx PLYWOOD'!AA15=0,"",'Lynx PLYWOOD'!AA15)</f>
        <v/>
      </c>
      <c r="R7" s="645">
        <f>'PROD. lynx plywood'!R10</f>
        <v>0</v>
      </c>
    </row>
    <row r="8" spans="1:18" ht="23.25" customHeight="1">
      <c r="A8" s="10" t="e">
        <f>B8*'Lynx PLYWOOD'!#REF!</f>
        <v>#REF!</v>
      </c>
      <c r="B8" s="1">
        <f t="shared" si="0"/>
        <v>0</v>
      </c>
      <c r="C8" s="8" t="str">
        <f>'Lynx PLYWOOD'!D16</f>
        <v>L13-W</v>
      </c>
      <c r="D8" s="637" t="str">
        <f>IF('Lynx PLYWOOD'!N16=0,"",'Lynx PLYWOOD'!N16)</f>
        <v/>
      </c>
      <c r="E8" s="637" t="str">
        <f>IF('Lynx PLYWOOD'!O16=0,"",'Lynx PLYWOOD'!O16)</f>
        <v/>
      </c>
      <c r="F8" s="637" t="str">
        <f>IF('Lynx PLYWOOD'!P16=0,"",'Lynx PLYWOOD'!P16)</f>
        <v/>
      </c>
      <c r="G8" s="637" t="str">
        <f>IF('Lynx PLYWOOD'!Q16=0,"",'Lynx PLYWOOD'!Q16)</f>
        <v/>
      </c>
      <c r="H8" s="637" t="str">
        <f>IF('Lynx PLYWOOD'!R16=0,"",'Lynx PLYWOOD'!R16)</f>
        <v/>
      </c>
      <c r="I8" s="637" t="str">
        <f>IF('Lynx PLYWOOD'!S16=0,"",'Lynx PLYWOOD'!S16)</f>
        <v/>
      </c>
      <c r="J8" s="637" t="str">
        <f>IF('Lynx PLYWOOD'!T16=0,"",'Lynx PLYWOOD'!T16)</f>
        <v/>
      </c>
      <c r="K8" s="637" t="str">
        <f>IF('Lynx PLYWOOD'!U16=0,"",'Lynx PLYWOOD'!U16)</f>
        <v/>
      </c>
      <c r="L8" s="637" t="str">
        <f>IF('Lynx PLYWOOD'!V16=0,"",'Lynx PLYWOOD'!V16)</f>
        <v/>
      </c>
      <c r="M8" s="637" t="str">
        <f>IF('Lynx PLYWOOD'!W16=0,"",'Lynx PLYWOOD'!W16)</f>
        <v/>
      </c>
      <c r="N8" s="637" t="str">
        <f>IF('Lynx PLYWOOD'!X16=0,"",'Lynx PLYWOOD'!X16)</f>
        <v/>
      </c>
      <c r="O8" s="637" t="str">
        <f>IF('Lynx PLYWOOD'!Y16=0,"",'Lynx PLYWOOD'!Y16)</f>
        <v/>
      </c>
      <c r="P8" s="637" t="str">
        <f>IF('Lynx PLYWOOD'!Z16=0,"",'Lynx PLYWOOD'!Z16)</f>
        <v/>
      </c>
      <c r="Q8" s="637" t="str">
        <f>IF('Lynx PLYWOOD'!AA16=0,"",'Lynx PLYWOOD'!AA16)</f>
        <v/>
      </c>
      <c r="R8" s="645">
        <f>'PROD. lynx plywood'!R11</f>
        <v>0</v>
      </c>
    </row>
    <row r="9" spans="1:18" ht="23.25" customHeight="1">
      <c r="A9" s="10" t="e">
        <f>B9*'Lynx PLYWOOD'!#REF!</f>
        <v>#REF!</v>
      </c>
      <c r="B9" s="1">
        <f t="shared" si="0"/>
        <v>0</v>
      </c>
      <c r="C9" s="8" t="str">
        <f>'Lynx PLYWOOD'!D17</f>
        <v>L14-W</v>
      </c>
      <c r="D9" s="637" t="str">
        <f>IF('Lynx PLYWOOD'!N17=0,"",'Lynx PLYWOOD'!N17)</f>
        <v/>
      </c>
      <c r="E9" s="637" t="str">
        <f>IF('Lynx PLYWOOD'!O17=0,"",'Lynx PLYWOOD'!O17)</f>
        <v/>
      </c>
      <c r="F9" s="637" t="str">
        <f>IF('Lynx PLYWOOD'!P17=0,"",'Lynx PLYWOOD'!P17)</f>
        <v/>
      </c>
      <c r="G9" s="637" t="str">
        <f>IF('Lynx PLYWOOD'!Q17=0,"",'Lynx PLYWOOD'!Q17)</f>
        <v/>
      </c>
      <c r="H9" s="637" t="str">
        <f>IF('Lynx PLYWOOD'!R17=0,"",'Lynx PLYWOOD'!R17)</f>
        <v/>
      </c>
      <c r="I9" s="637" t="str">
        <f>IF('Lynx PLYWOOD'!S17=0,"",'Lynx PLYWOOD'!S17)</f>
        <v/>
      </c>
      <c r="J9" s="637" t="str">
        <f>IF('Lynx PLYWOOD'!T17=0,"",'Lynx PLYWOOD'!T17)</f>
        <v/>
      </c>
      <c r="K9" s="637" t="str">
        <f>IF('Lynx PLYWOOD'!U17=0,"",'Lynx PLYWOOD'!U17)</f>
        <v/>
      </c>
      <c r="L9" s="637" t="str">
        <f>IF('Lynx PLYWOOD'!V17=0,"",'Lynx PLYWOOD'!V17)</f>
        <v/>
      </c>
      <c r="M9" s="637" t="str">
        <f>IF('Lynx PLYWOOD'!W17=0,"",'Lynx PLYWOOD'!W17)</f>
        <v/>
      </c>
      <c r="N9" s="637" t="str">
        <f>IF('Lynx PLYWOOD'!X17=0,"",'Lynx PLYWOOD'!X17)</f>
        <v/>
      </c>
      <c r="O9" s="637" t="str">
        <f>IF('Lynx PLYWOOD'!Y17=0,"",'Lynx PLYWOOD'!Y17)</f>
        <v/>
      </c>
      <c r="P9" s="637" t="str">
        <f>IF('Lynx PLYWOOD'!Z17=0,"",'Lynx PLYWOOD'!Z17)</f>
        <v/>
      </c>
      <c r="Q9" s="637" t="str">
        <f>IF('Lynx PLYWOOD'!AA17=0,"",'Lynx PLYWOOD'!AA17)</f>
        <v/>
      </c>
      <c r="R9" s="645">
        <f>'PROD. lynx plywood'!R12</f>
        <v>0</v>
      </c>
    </row>
    <row r="10" spans="1:18" ht="23.25" customHeight="1">
      <c r="A10" s="10" t="e">
        <f>B10*'Lynx PLYWOOD'!#REF!</f>
        <v>#REF!</v>
      </c>
      <c r="B10" s="1">
        <f t="shared" si="0"/>
        <v>0</v>
      </c>
      <c r="C10" s="8" t="str">
        <f>'Lynx PLYWOOD'!D18</f>
        <v>L15-W</v>
      </c>
      <c r="D10" s="637" t="str">
        <f>IF('Lynx PLYWOOD'!N18=0,"",'Lynx PLYWOOD'!N18)</f>
        <v/>
      </c>
      <c r="E10" s="637" t="str">
        <f>IF('Lynx PLYWOOD'!O18=0,"",'Lynx PLYWOOD'!O18)</f>
        <v/>
      </c>
      <c r="F10" s="637" t="str">
        <f>IF('Lynx PLYWOOD'!P18=0,"",'Lynx PLYWOOD'!P18)</f>
        <v/>
      </c>
      <c r="G10" s="637" t="str">
        <f>IF('Lynx PLYWOOD'!Q18=0,"",'Lynx PLYWOOD'!Q18)</f>
        <v/>
      </c>
      <c r="H10" s="637" t="str">
        <f>IF('Lynx PLYWOOD'!R18=0,"",'Lynx PLYWOOD'!R18)</f>
        <v/>
      </c>
      <c r="I10" s="637" t="str">
        <f>IF('Lynx PLYWOOD'!S18=0,"",'Lynx PLYWOOD'!S18)</f>
        <v/>
      </c>
      <c r="J10" s="637" t="str">
        <f>IF('Lynx PLYWOOD'!T18=0,"",'Lynx PLYWOOD'!T18)</f>
        <v/>
      </c>
      <c r="K10" s="637" t="str">
        <f>IF('Lynx PLYWOOD'!U18=0,"",'Lynx PLYWOOD'!U18)</f>
        <v/>
      </c>
      <c r="L10" s="637" t="str">
        <f>IF('Lynx PLYWOOD'!V18=0,"",'Lynx PLYWOOD'!V18)</f>
        <v/>
      </c>
      <c r="M10" s="637" t="str">
        <f>IF('Lynx PLYWOOD'!W18=0,"",'Lynx PLYWOOD'!W18)</f>
        <v/>
      </c>
      <c r="N10" s="637" t="str">
        <f>IF('Lynx PLYWOOD'!X18=0,"",'Lynx PLYWOOD'!X18)</f>
        <v/>
      </c>
      <c r="O10" s="637" t="str">
        <f>IF('Lynx PLYWOOD'!Y18=0,"",'Lynx PLYWOOD'!Y18)</f>
        <v/>
      </c>
      <c r="P10" s="637" t="str">
        <f>IF('Lynx PLYWOOD'!Z18=0,"",'Lynx PLYWOOD'!Z18)</f>
        <v/>
      </c>
      <c r="Q10" s="637" t="str">
        <f>IF('Lynx PLYWOOD'!AA18=0,"",'Lynx PLYWOOD'!AA18)</f>
        <v/>
      </c>
      <c r="R10" s="645">
        <f>'PROD. lynx plywood'!R13</f>
        <v>0</v>
      </c>
    </row>
    <row r="11" spans="1:18" ht="23.25" customHeight="1">
      <c r="A11" s="10" t="e">
        <f>B11*'Lynx PLYWOOD'!#REF!</f>
        <v>#REF!</v>
      </c>
      <c r="B11" s="1">
        <f t="shared" si="0"/>
        <v>0</v>
      </c>
      <c r="C11" s="8" t="str">
        <f>'Lynx PLYWOOD'!D19</f>
        <v>L16-W</v>
      </c>
      <c r="D11" s="637" t="str">
        <f>IF('Lynx PLYWOOD'!N19=0,"",'Lynx PLYWOOD'!N19)</f>
        <v/>
      </c>
      <c r="E11" s="637" t="str">
        <f>IF('Lynx PLYWOOD'!O19=0,"",'Lynx PLYWOOD'!O19)</f>
        <v/>
      </c>
      <c r="F11" s="637" t="str">
        <f>IF('Lynx PLYWOOD'!P19=0,"",'Lynx PLYWOOD'!P19)</f>
        <v/>
      </c>
      <c r="G11" s="637" t="str">
        <f>IF('Lynx PLYWOOD'!Q19=0,"",'Lynx PLYWOOD'!Q19)</f>
        <v/>
      </c>
      <c r="H11" s="637" t="str">
        <f>IF('Lynx PLYWOOD'!R19=0,"",'Lynx PLYWOOD'!R19)</f>
        <v/>
      </c>
      <c r="I11" s="637" t="str">
        <f>IF('Lynx PLYWOOD'!S19=0,"",'Lynx PLYWOOD'!S19)</f>
        <v/>
      </c>
      <c r="J11" s="637" t="str">
        <f>IF('Lynx PLYWOOD'!T19=0,"",'Lynx PLYWOOD'!T19)</f>
        <v/>
      </c>
      <c r="K11" s="637" t="str">
        <f>IF('Lynx PLYWOOD'!U19=0,"",'Lynx PLYWOOD'!U19)</f>
        <v/>
      </c>
      <c r="L11" s="637" t="str">
        <f>IF('Lynx PLYWOOD'!V19=0,"",'Lynx PLYWOOD'!V19)</f>
        <v/>
      </c>
      <c r="M11" s="637" t="str">
        <f>IF('Lynx PLYWOOD'!W19=0,"",'Lynx PLYWOOD'!W19)</f>
        <v/>
      </c>
      <c r="N11" s="637" t="str">
        <f>IF('Lynx PLYWOOD'!X19=0,"",'Lynx PLYWOOD'!X19)</f>
        <v/>
      </c>
      <c r="O11" s="637" t="str">
        <f>IF('Lynx PLYWOOD'!Y19=0,"",'Lynx PLYWOOD'!Y19)</f>
        <v/>
      </c>
      <c r="P11" s="637" t="str">
        <f>IF('Lynx PLYWOOD'!Z19=0,"",'Lynx PLYWOOD'!Z19)</f>
        <v/>
      </c>
      <c r="Q11" s="637" t="str">
        <f>IF('Lynx PLYWOOD'!AA19=0,"",'Lynx PLYWOOD'!AA19)</f>
        <v/>
      </c>
      <c r="R11" s="645">
        <f>'PROD. lynx plywood'!R14</f>
        <v>0</v>
      </c>
    </row>
    <row r="12" spans="1:18" ht="23.25" customHeight="1">
      <c r="A12" s="10">
        <f>B12*'Lynx PLYWOOD'!J13</f>
        <v>0</v>
      </c>
      <c r="B12" s="1">
        <f t="shared" si="0"/>
        <v>0</v>
      </c>
      <c r="C12" s="8"/>
      <c r="D12" s="637" t="str">
        <f>IF('Lynx PLYWOOD'!N20=0,"",'Lynx PLYWOOD'!N20)</f>
        <v/>
      </c>
      <c r="E12" s="637" t="str">
        <f>IF('Lynx PLYWOOD'!O20=0,"",'Lynx PLYWOOD'!O20)</f>
        <v/>
      </c>
      <c r="F12" s="637"/>
      <c r="G12" s="637"/>
      <c r="H12" s="637"/>
      <c r="I12" s="637"/>
      <c r="J12" s="637" t="str">
        <f>IF('Lynx PLYWOOD'!T20=0,"",'Lynx PLYWOOD'!T20)</f>
        <v/>
      </c>
      <c r="K12" s="637"/>
      <c r="L12" s="637"/>
      <c r="M12" s="637"/>
      <c r="N12" s="637"/>
      <c r="O12" s="637"/>
      <c r="P12" s="637"/>
      <c r="Q12" s="637"/>
      <c r="R12" s="645"/>
    </row>
    <row r="13" spans="1:18" ht="23.25" customHeight="1">
      <c r="A13" s="10">
        <f>B13*'Lynx PLYWOOD'!J14</f>
        <v>0</v>
      </c>
      <c r="B13" s="1">
        <f t="shared" si="0"/>
        <v>0</v>
      </c>
      <c r="C13" s="8" t="str">
        <f>'Lynx PLYWOOD'!D21</f>
        <v>L21-W</v>
      </c>
      <c r="D13" s="637" t="str">
        <f>IF('Lynx PLYWOOD'!N21=0,"",'Lynx PLYWOOD'!N21)</f>
        <v/>
      </c>
      <c r="E13" s="637" t="str">
        <f>IF('Lynx PLYWOOD'!O21=0,"",'Lynx PLYWOOD'!O21)</f>
        <v/>
      </c>
      <c r="F13" s="637" t="str">
        <f>IF('Lynx PLYWOOD'!P21=0,"",'Lynx PLYWOOD'!P21)</f>
        <v/>
      </c>
      <c r="G13" s="637" t="str">
        <f>IF('Lynx PLYWOOD'!Q21=0,"",'Lynx PLYWOOD'!Q21)</f>
        <v/>
      </c>
      <c r="H13" s="637" t="str">
        <f>IF('Lynx PLYWOOD'!R21=0,"",'Lynx PLYWOOD'!R21)</f>
        <v/>
      </c>
      <c r="I13" s="637" t="str">
        <f>IF('Lynx PLYWOOD'!S21=0,"",'Lynx PLYWOOD'!S21)</f>
        <v/>
      </c>
      <c r="J13" s="637" t="str">
        <f>IF('Lynx PLYWOOD'!T21=0,"",'Lynx PLYWOOD'!T21)</f>
        <v/>
      </c>
      <c r="K13" s="637" t="str">
        <f>IF('Lynx PLYWOOD'!U21=0,"",'Lynx PLYWOOD'!U21)</f>
        <v/>
      </c>
      <c r="L13" s="637" t="str">
        <f>IF('Lynx PLYWOOD'!V21=0,"",'Lynx PLYWOOD'!V21)</f>
        <v/>
      </c>
      <c r="M13" s="637" t="str">
        <f>IF('Lynx PLYWOOD'!W21=0,"",'Lynx PLYWOOD'!W21)</f>
        <v/>
      </c>
      <c r="N13" s="637" t="str">
        <f>IF('Lynx PLYWOOD'!X21=0,"",'Lynx PLYWOOD'!X21)</f>
        <v/>
      </c>
      <c r="O13" s="637" t="str">
        <f>IF('Lynx PLYWOOD'!Y21=0,"",'Lynx PLYWOOD'!Y21)</f>
        <v/>
      </c>
      <c r="P13" s="637" t="str">
        <f>IF('Lynx PLYWOOD'!Z21=0,"",'Lynx PLYWOOD'!Z21)</f>
        <v/>
      </c>
      <c r="Q13" s="637" t="str">
        <f>IF('Lynx PLYWOOD'!AA21=0,"",'Lynx PLYWOOD'!AA21)</f>
        <v/>
      </c>
      <c r="R13" s="645">
        <f>'PROD. lynx plywood'!R16</f>
        <v>0</v>
      </c>
    </row>
    <row r="14" spans="1:18" ht="23.25" customHeight="1">
      <c r="A14" s="10">
        <f>B14*'Lynx PLYWOOD'!J15</f>
        <v>0</v>
      </c>
      <c r="B14" s="1">
        <f t="shared" si="0"/>
        <v>0</v>
      </c>
      <c r="C14" s="8" t="str">
        <f>'Lynx PLYWOOD'!D22</f>
        <v>L22-W</v>
      </c>
      <c r="D14" s="637" t="str">
        <f>IF('Lynx PLYWOOD'!N22=0,"",'Lynx PLYWOOD'!N22)</f>
        <v/>
      </c>
      <c r="E14" s="637" t="str">
        <f>IF('Lynx PLYWOOD'!O22=0,"",'Lynx PLYWOOD'!O22)</f>
        <v/>
      </c>
      <c r="F14" s="637" t="str">
        <f>IF('Lynx PLYWOOD'!P22=0,"",'Lynx PLYWOOD'!P22)</f>
        <v/>
      </c>
      <c r="G14" s="637" t="str">
        <f>IF('Lynx PLYWOOD'!Q22=0,"",'Lynx PLYWOOD'!Q22)</f>
        <v/>
      </c>
      <c r="H14" s="637" t="str">
        <f>IF('Lynx PLYWOOD'!R22=0,"",'Lynx PLYWOOD'!R22)</f>
        <v/>
      </c>
      <c r="I14" s="637" t="str">
        <f>IF('Lynx PLYWOOD'!S22=0,"",'Lynx PLYWOOD'!S22)</f>
        <v/>
      </c>
      <c r="J14" s="637" t="str">
        <f>IF('Lynx PLYWOOD'!T22=0,"",'Lynx PLYWOOD'!T22)</f>
        <v/>
      </c>
      <c r="K14" s="637" t="str">
        <f>IF('Lynx PLYWOOD'!U22=0,"",'Lynx PLYWOOD'!U22)</f>
        <v/>
      </c>
      <c r="L14" s="637" t="str">
        <f>IF('Lynx PLYWOOD'!V22=0,"",'Lynx PLYWOOD'!V22)</f>
        <v/>
      </c>
      <c r="M14" s="637" t="str">
        <f>IF('Lynx PLYWOOD'!W22=0,"",'Lynx PLYWOOD'!W22)</f>
        <v/>
      </c>
      <c r="N14" s="637" t="str">
        <f>IF('Lynx PLYWOOD'!X22=0,"",'Lynx PLYWOOD'!X22)</f>
        <v/>
      </c>
      <c r="O14" s="637" t="str">
        <f>IF('Lynx PLYWOOD'!Y22=0,"",'Lynx PLYWOOD'!Y22)</f>
        <v/>
      </c>
      <c r="P14" s="637" t="str">
        <f>IF('Lynx PLYWOOD'!Z22=0,"",'Lynx PLYWOOD'!Z22)</f>
        <v/>
      </c>
      <c r="Q14" s="637" t="str">
        <f>IF('Lynx PLYWOOD'!AA22=0,"",'Lynx PLYWOOD'!AA22)</f>
        <v/>
      </c>
      <c r="R14" s="645">
        <f>'PROD. lynx plywood'!R17</f>
        <v>0</v>
      </c>
    </row>
    <row r="15" spans="1:18" ht="23.25" customHeight="1">
      <c r="A15" s="10">
        <f>B15*'Lynx PLYWOOD'!J16</f>
        <v>0</v>
      </c>
      <c r="B15" s="1">
        <f t="shared" si="0"/>
        <v>0</v>
      </c>
      <c r="C15" s="8" t="str">
        <f>'Lynx PLYWOOD'!D23</f>
        <v>L23-W</v>
      </c>
      <c r="D15" s="637" t="str">
        <f>IF('Lynx PLYWOOD'!N23=0,"",'Lynx PLYWOOD'!N23)</f>
        <v/>
      </c>
      <c r="E15" s="637" t="str">
        <f>IF('Lynx PLYWOOD'!O23=0,"",'Lynx PLYWOOD'!O23)</f>
        <v/>
      </c>
      <c r="F15" s="637" t="str">
        <f>IF('Lynx PLYWOOD'!P23=0,"",'Lynx PLYWOOD'!P23)</f>
        <v/>
      </c>
      <c r="G15" s="637" t="str">
        <f>IF('Lynx PLYWOOD'!Q23=0,"",'Lynx PLYWOOD'!Q23)</f>
        <v/>
      </c>
      <c r="H15" s="637" t="str">
        <f>IF('Lynx PLYWOOD'!R23=0,"",'Lynx PLYWOOD'!R23)</f>
        <v/>
      </c>
      <c r="I15" s="637" t="str">
        <f>IF('Lynx PLYWOOD'!S23=0,"",'Lynx PLYWOOD'!S23)</f>
        <v/>
      </c>
      <c r="J15" s="637" t="str">
        <f>IF('Lynx PLYWOOD'!T23=0,"",'Lynx PLYWOOD'!T23)</f>
        <v/>
      </c>
      <c r="K15" s="637" t="str">
        <f>IF('Lynx PLYWOOD'!U23=0,"",'Lynx PLYWOOD'!U23)</f>
        <v/>
      </c>
      <c r="L15" s="637" t="str">
        <f>IF('Lynx PLYWOOD'!V23=0,"",'Lynx PLYWOOD'!V23)</f>
        <v/>
      </c>
      <c r="M15" s="637" t="str">
        <f>IF('Lynx PLYWOOD'!W23=0,"",'Lynx PLYWOOD'!W23)</f>
        <v/>
      </c>
      <c r="N15" s="637" t="str">
        <f>IF('Lynx PLYWOOD'!X23=0,"",'Lynx PLYWOOD'!X23)</f>
        <v/>
      </c>
      <c r="O15" s="637" t="str">
        <f>IF('Lynx PLYWOOD'!Y23=0,"",'Lynx PLYWOOD'!Y23)</f>
        <v/>
      </c>
      <c r="P15" s="637" t="str">
        <f>IF('Lynx PLYWOOD'!Z23=0,"",'Lynx PLYWOOD'!Z23)</f>
        <v/>
      </c>
      <c r="Q15" s="637" t="str">
        <f>IF('Lynx PLYWOOD'!AA23=0,"",'Lynx PLYWOOD'!AA23)</f>
        <v/>
      </c>
      <c r="R15" s="645">
        <f>'PROD. lynx plywood'!R18</f>
        <v>0</v>
      </c>
    </row>
    <row r="16" spans="1:18" ht="23.25" customHeight="1">
      <c r="A16" s="10">
        <f>B16*'Lynx PLYWOOD'!J17</f>
        <v>0</v>
      </c>
      <c r="B16" s="1">
        <f t="shared" si="0"/>
        <v>0</v>
      </c>
      <c r="C16" s="8" t="str">
        <f>'Lynx PLYWOOD'!D24</f>
        <v>L24-W</v>
      </c>
      <c r="D16" s="637" t="str">
        <f>IF('Lynx PLYWOOD'!N24=0,"",'Lynx PLYWOOD'!N24)</f>
        <v/>
      </c>
      <c r="E16" s="637" t="str">
        <f>IF('Lynx PLYWOOD'!O24=0,"",'Lynx PLYWOOD'!O24)</f>
        <v/>
      </c>
      <c r="F16" s="637" t="str">
        <f>IF('Lynx PLYWOOD'!P24=0,"",'Lynx PLYWOOD'!P24)</f>
        <v/>
      </c>
      <c r="G16" s="637" t="str">
        <f>IF('Lynx PLYWOOD'!Q24=0,"",'Lynx PLYWOOD'!Q24)</f>
        <v/>
      </c>
      <c r="H16" s="637" t="str">
        <f>IF('Lynx PLYWOOD'!R24=0,"",'Lynx PLYWOOD'!R24)</f>
        <v/>
      </c>
      <c r="I16" s="637" t="str">
        <f>IF('Lynx PLYWOOD'!S24=0,"",'Lynx PLYWOOD'!S24)</f>
        <v/>
      </c>
      <c r="J16" s="637" t="str">
        <f>IF('Lynx PLYWOOD'!T24=0,"",'Lynx PLYWOOD'!T24)</f>
        <v/>
      </c>
      <c r="K16" s="637" t="str">
        <f>IF('Lynx PLYWOOD'!U24=0,"",'Lynx PLYWOOD'!U24)</f>
        <v/>
      </c>
      <c r="L16" s="637" t="str">
        <f>IF('Lynx PLYWOOD'!V24=0,"",'Lynx PLYWOOD'!V24)</f>
        <v/>
      </c>
      <c r="M16" s="637" t="str">
        <f>IF('Lynx PLYWOOD'!W24=0,"",'Lynx PLYWOOD'!W24)</f>
        <v/>
      </c>
      <c r="N16" s="637" t="str">
        <f>IF('Lynx PLYWOOD'!X24=0,"",'Lynx PLYWOOD'!X24)</f>
        <v/>
      </c>
      <c r="O16" s="637" t="str">
        <f>IF('Lynx PLYWOOD'!Y24=0,"",'Lynx PLYWOOD'!Y24)</f>
        <v/>
      </c>
      <c r="P16" s="637" t="str">
        <f>IF('Lynx PLYWOOD'!Z24=0,"",'Lynx PLYWOOD'!Z24)</f>
        <v/>
      </c>
      <c r="Q16" s="637" t="str">
        <f>IF('Lynx PLYWOOD'!AA24=0,"",'Lynx PLYWOOD'!AA24)</f>
        <v/>
      </c>
      <c r="R16" s="645">
        <f>'PROD. lynx plywood'!R19</f>
        <v>0</v>
      </c>
    </row>
    <row r="17" spans="1:30" ht="23.25" customHeight="1">
      <c r="A17" s="10" t="e">
        <f>B17*'Lynx PLYWOOD'!#REF!</f>
        <v>#REF!</v>
      </c>
      <c r="B17" s="1">
        <f t="shared" si="0"/>
        <v>0</v>
      </c>
      <c r="C17" s="8"/>
      <c r="D17" s="637" t="str">
        <f>IF('Lynx PLYWOOD'!N25=0,"",'Lynx PLYWOOD'!N25)</f>
        <v/>
      </c>
      <c r="E17" s="637" t="str">
        <f>IF('Lynx PLYWOOD'!O25=0,"",'Lynx PLYWOOD'!O25)</f>
        <v/>
      </c>
      <c r="F17" s="637"/>
      <c r="G17" s="637"/>
      <c r="H17" s="637"/>
      <c r="I17" s="637"/>
      <c r="J17" s="637" t="str">
        <f>IF('Lynx PLYWOOD'!T25=0,"",'Lynx PLYWOOD'!T25)</f>
        <v/>
      </c>
      <c r="K17" s="637"/>
      <c r="L17" s="637"/>
      <c r="M17" s="637"/>
      <c r="N17" s="637"/>
      <c r="O17" s="637"/>
      <c r="P17" s="637"/>
      <c r="Q17" s="637"/>
      <c r="R17" s="645"/>
    </row>
    <row r="18" spans="1:30" ht="23.25" customHeight="1">
      <c r="A18" s="10" t="e">
        <f>B18*'Lynx PLYWOOD'!#REF!</f>
        <v>#REF!</v>
      </c>
      <c r="B18" s="1">
        <f t="shared" si="0"/>
        <v>0</v>
      </c>
      <c r="C18" s="8" t="str">
        <f>'Lynx PLYWOOD'!D26</f>
        <v>L31-W</v>
      </c>
      <c r="D18" s="637" t="str">
        <f>IF('Lynx PLYWOOD'!N26=0,"",'Lynx PLYWOOD'!N26)</f>
        <v/>
      </c>
      <c r="E18" s="637" t="str">
        <f>IF('Lynx PLYWOOD'!O26=0,"",'Lynx PLYWOOD'!O26)</f>
        <v/>
      </c>
      <c r="F18" s="637" t="str">
        <f>IF('Lynx PLYWOOD'!P26=0,"",'Lynx PLYWOOD'!P26)</f>
        <v/>
      </c>
      <c r="G18" s="637" t="str">
        <f>IF('Lynx PLYWOOD'!Q26=0,"",'Lynx PLYWOOD'!Q26)</f>
        <v/>
      </c>
      <c r="H18" s="637" t="str">
        <f>IF('Lynx PLYWOOD'!R26=0,"",'Lynx PLYWOOD'!R26)</f>
        <v/>
      </c>
      <c r="I18" s="637" t="str">
        <f>IF('Lynx PLYWOOD'!S26=0,"",'Lynx PLYWOOD'!S26)</f>
        <v/>
      </c>
      <c r="J18" s="637" t="str">
        <f>IF('Lynx PLYWOOD'!T26=0,"",'Lynx PLYWOOD'!T26)</f>
        <v/>
      </c>
      <c r="K18" s="637" t="str">
        <f>IF('Lynx PLYWOOD'!U26=0,"",'Lynx PLYWOOD'!U26)</f>
        <v/>
      </c>
      <c r="L18" s="637" t="str">
        <f>IF('Lynx PLYWOOD'!V26=0,"",'Lynx PLYWOOD'!V26)</f>
        <v/>
      </c>
      <c r="M18" s="637" t="str">
        <f>IF('Lynx PLYWOOD'!W26=0,"",'Lynx PLYWOOD'!W26)</f>
        <v/>
      </c>
      <c r="N18" s="637" t="str">
        <f>IF('Lynx PLYWOOD'!X26=0,"",'Lynx PLYWOOD'!X26)</f>
        <v/>
      </c>
      <c r="O18" s="637" t="str">
        <f>IF('Lynx PLYWOOD'!Y26=0,"",'Lynx PLYWOOD'!Y26)</f>
        <v/>
      </c>
      <c r="P18" s="637" t="str">
        <f>IF('Lynx PLYWOOD'!Z26=0,"",'Lynx PLYWOOD'!Z26)</f>
        <v/>
      </c>
      <c r="Q18" s="637" t="str">
        <f>IF('Lynx PLYWOOD'!AA26=0,"",'Lynx PLYWOOD'!AA26)</f>
        <v/>
      </c>
      <c r="R18" s="645">
        <f>'PROD. lynx plywood'!R21</f>
        <v>0</v>
      </c>
    </row>
    <row r="19" spans="1:30" ht="23.25" customHeight="1">
      <c r="A19" s="10" t="e">
        <f>B19*'Lynx PLYWOOD'!#REF!</f>
        <v>#REF!</v>
      </c>
      <c r="B19" s="1">
        <f t="shared" si="0"/>
        <v>0</v>
      </c>
      <c r="C19" s="8" t="str">
        <f>'Lynx PLYWOOD'!D27</f>
        <v>L32-W</v>
      </c>
      <c r="D19" s="637" t="str">
        <f>IF('Lynx PLYWOOD'!N27=0,"",'Lynx PLYWOOD'!N27)</f>
        <v/>
      </c>
      <c r="E19" s="637" t="str">
        <f>IF('Lynx PLYWOOD'!O27=0,"",'Lynx PLYWOOD'!O27)</f>
        <v/>
      </c>
      <c r="F19" s="637" t="str">
        <f>IF('Lynx PLYWOOD'!P27=0,"",'Lynx PLYWOOD'!P27)</f>
        <v/>
      </c>
      <c r="G19" s="637" t="str">
        <f>IF('Lynx PLYWOOD'!Q27=0,"",'Lynx PLYWOOD'!Q27)</f>
        <v/>
      </c>
      <c r="H19" s="637" t="str">
        <f>IF('Lynx PLYWOOD'!R27=0,"",'Lynx PLYWOOD'!R27)</f>
        <v/>
      </c>
      <c r="I19" s="637" t="str">
        <f>IF('Lynx PLYWOOD'!S27=0,"",'Lynx PLYWOOD'!S27)</f>
        <v/>
      </c>
      <c r="J19" s="637" t="str">
        <f>IF('Lynx PLYWOOD'!T27=0,"",'Lynx PLYWOOD'!T27)</f>
        <v/>
      </c>
      <c r="K19" s="637" t="str">
        <f>IF('Lynx PLYWOOD'!U27=0,"",'Lynx PLYWOOD'!U27)</f>
        <v/>
      </c>
      <c r="L19" s="637" t="str">
        <f>IF('Lynx PLYWOOD'!V27=0,"",'Lynx PLYWOOD'!V27)</f>
        <v/>
      </c>
      <c r="M19" s="637" t="str">
        <f>IF('Lynx PLYWOOD'!W27=0,"",'Lynx PLYWOOD'!W27)</f>
        <v/>
      </c>
      <c r="N19" s="637" t="str">
        <f>IF('Lynx PLYWOOD'!X27=0,"",'Lynx PLYWOOD'!X27)</f>
        <v/>
      </c>
      <c r="O19" s="637" t="str">
        <f>IF('Lynx PLYWOOD'!Y27=0,"",'Lynx PLYWOOD'!Y27)</f>
        <v/>
      </c>
      <c r="P19" s="637" t="str">
        <f>IF('Lynx PLYWOOD'!Z27=0,"",'Lynx PLYWOOD'!Z27)</f>
        <v/>
      </c>
      <c r="Q19" s="637" t="str">
        <f>IF('Lynx PLYWOOD'!AA27=0,"",'Lynx PLYWOOD'!AA27)</f>
        <v/>
      </c>
      <c r="R19" s="645">
        <f>'PROD. lynx plywood'!R22</f>
        <v>0</v>
      </c>
    </row>
    <row r="20" spans="1:30" ht="23.25" customHeight="1">
      <c r="A20" s="10">
        <f>B20*'Lynx PLYWOOD'!J20</f>
        <v>0</v>
      </c>
      <c r="B20" s="1">
        <f t="shared" si="0"/>
        <v>0</v>
      </c>
      <c r="C20" s="8" t="str">
        <f>'Lynx PLYWOOD'!D28</f>
        <v>L33-W</v>
      </c>
      <c r="D20" s="637" t="str">
        <f>IF('Lynx PLYWOOD'!N28=0,"",'Lynx PLYWOOD'!N28)</f>
        <v/>
      </c>
      <c r="E20" s="637" t="str">
        <f>IF('Lynx PLYWOOD'!O28=0,"",'Lynx PLYWOOD'!O28)</f>
        <v/>
      </c>
      <c r="F20" s="637" t="str">
        <f>IF('Lynx PLYWOOD'!P28=0,"",'Lynx PLYWOOD'!P28)</f>
        <v/>
      </c>
      <c r="G20" s="637" t="str">
        <f>IF('Lynx PLYWOOD'!Q28=0,"",'Lynx PLYWOOD'!Q28)</f>
        <v/>
      </c>
      <c r="H20" s="637" t="str">
        <f>IF('Lynx PLYWOOD'!R28=0,"",'Lynx PLYWOOD'!R28)</f>
        <v/>
      </c>
      <c r="I20" s="637" t="str">
        <f>IF('Lynx PLYWOOD'!S28=0,"",'Lynx PLYWOOD'!S28)</f>
        <v/>
      </c>
      <c r="J20" s="637" t="str">
        <f>IF('Lynx PLYWOOD'!T28=0,"",'Lynx PLYWOOD'!T28)</f>
        <v/>
      </c>
      <c r="K20" s="637" t="str">
        <f>IF('Lynx PLYWOOD'!U28=0,"",'Lynx PLYWOOD'!U28)</f>
        <v/>
      </c>
      <c r="L20" s="637" t="str">
        <f>IF('Lynx PLYWOOD'!V28=0,"",'Lynx PLYWOOD'!V28)</f>
        <v/>
      </c>
      <c r="M20" s="637" t="str">
        <f>IF('Lynx PLYWOOD'!W28=0,"",'Lynx PLYWOOD'!W28)</f>
        <v/>
      </c>
      <c r="N20" s="637" t="str">
        <f>IF('Lynx PLYWOOD'!X28=0,"",'Lynx PLYWOOD'!X28)</f>
        <v/>
      </c>
      <c r="O20" s="637" t="str">
        <f>IF('Lynx PLYWOOD'!Y28=0,"",'Lynx PLYWOOD'!Y28)</f>
        <v/>
      </c>
      <c r="P20" s="637" t="str">
        <f>IF('Lynx PLYWOOD'!Z28=0,"",'Lynx PLYWOOD'!Z28)</f>
        <v/>
      </c>
      <c r="Q20" s="637" t="str">
        <f>IF('Lynx PLYWOOD'!AA28=0,"",'Lynx PLYWOOD'!AA28)</f>
        <v/>
      </c>
      <c r="R20" s="645">
        <f>'PROD. lynx plywood'!R23</f>
        <v>0</v>
      </c>
    </row>
    <row r="21" spans="1:30" ht="23.25" customHeight="1">
      <c r="A21" s="10">
        <f>B21*'Lynx PLYWOOD'!J21</f>
        <v>0</v>
      </c>
      <c r="B21" s="1">
        <f t="shared" si="0"/>
        <v>0</v>
      </c>
      <c r="C21" s="8" t="str">
        <f>'Lynx PLYWOOD'!D29</f>
        <v>L34-W</v>
      </c>
      <c r="D21" s="637" t="str">
        <f>IF('Lynx PLYWOOD'!N29=0,"",'Lynx PLYWOOD'!N29)</f>
        <v/>
      </c>
      <c r="E21" s="637" t="str">
        <f>IF('Lynx PLYWOOD'!O29=0,"",'Lynx PLYWOOD'!O29)</f>
        <v/>
      </c>
      <c r="F21" s="637" t="str">
        <f>IF('Lynx PLYWOOD'!P29=0,"",'Lynx PLYWOOD'!P29)</f>
        <v/>
      </c>
      <c r="G21" s="637" t="str">
        <f>IF('Lynx PLYWOOD'!Q29=0,"",'Lynx PLYWOOD'!Q29)</f>
        <v/>
      </c>
      <c r="H21" s="637" t="str">
        <f>IF('Lynx PLYWOOD'!R29=0,"",'Lynx PLYWOOD'!R29)</f>
        <v/>
      </c>
      <c r="I21" s="637" t="str">
        <f>IF('Lynx PLYWOOD'!S29=0,"",'Lynx PLYWOOD'!S29)</f>
        <v/>
      </c>
      <c r="J21" s="637" t="str">
        <f>IF('Lynx PLYWOOD'!T29=0,"",'Lynx PLYWOOD'!T29)</f>
        <v/>
      </c>
      <c r="K21" s="637" t="str">
        <f>IF('Lynx PLYWOOD'!U29=0,"",'Lynx PLYWOOD'!U29)</f>
        <v/>
      </c>
      <c r="L21" s="637" t="str">
        <f>IF('Lynx PLYWOOD'!V29=0,"",'Lynx PLYWOOD'!V29)</f>
        <v/>
      </c>
      <c r="M21" s="637" t="str">
        <f>IF('Lynx PLYWOOD'!W29=0,"",'Lynx PLYWOOD'!W29)</f>
        <v/>
      </c>
      <c r="N21" s="637" t="str">
        <f>IF('Lynx PLYWOOD'!X29=0,"",'Lynx PLYWOOD'!X29)</f>
        <v/>
      </c>
      <c r="O21" s="637" t="str">
        <f>IF('Lynx PLYWOOD'!Y29=0,"",'Lynx PLYWOOD'!Y29)</f>
        <v/>
      </c>
      <c r="P21" s="637" t="str">
        <f>IF('Lynx PLYWOOD'!Z29=0,"",'Lynx PLYWOOD'!Z29)</f>
        <v/>
      </c>
      <c r="Q21" s="637" t="str">
        <f>IF('Lynx PLYWOOD'!AA29=0,"",'Lynx PLYWOOD'!AA29)</f>
        <v/>
      </c>
      <c r="R21" s="645">
        <f>'PROD. lynx plywood'!R24</f>
        <v>0</v>
      </c>
    </row>
    <row r="22" spans="1:30" ht="23.25" customHeight="1">
      <c r="A22" s="10">
        <f>B22*'Lynx PLYWOOD'!J22</f>
        <v>0</v>
      </c>
      <c r="B22" s="1">
        <f t="shared" si="0"/>
        <v>0</v>
      </c>
      <c r="C22" s="8"/>
      <c r="D22" s="637" t="str">
        <f>IF('Lynx PLYWOOD'!N30=0,"",'Lynx PLYWOOD'!N30)</f>
        <v/>
      </c>
      <c r="E22" s="637" t="str">
        <f>IF('Lynx PLYWOOD'!O30=0,"",'Lynx PLYWOOD'!O30)</f>
        <v/>
      </c>
      <c r="F22" s="637"/>
      <c r="G22" s="637"/>
      <c r="H22" s="637"/>
      <c r="I22" s="637"/>
      <c r="J22" s="637" t="str">
        <f>IF('Lynx PLYWOOD'!T30=0,"",'Lynx PLYWOOD'!T30)</f>
        <v/>
      </c>
      <c r="K22" s="637"/>
      <c r="L22" s="637"/>
      <c r="M22" s="637"/>
      <c r="N22" s="637"/>
      <c r="O22" s="637"/>
      <c r="P22" s="637"/>
      <c r="Q22" s="637"/>
      <c r="R22" s="645"/>
    </row>
    <row r="23" spans="1:30" ht="23.25" customHeight="1">
      <c r="A23" s="10">
        <f>B23*'Lynx PLYWOOD'!J23</f>
        <v>0</v>
      </c>
      <c r="B23" s="1">
        <f t="shared" si="0"/>
        <v>0</v>
      </c>
      <c r="C23" s="8" t="str">
        <f>'Lynx PLYWOOD'!D31</f>
        <v>L41-W</v>
      </c>
      <c r="D23" s="637" t="str">
        <f>IF('Lynx PLYWOOD'!N31=0,"",'Lynx PLYWOOD'!N31)</f>
        <v/>
      </c>
      <c r="E23" s="637" t="str">
        <f>IF('Lynx PLYWOOD'!O31=0,"",'Lynx PLYWOOD'!O31)</f>
        <v/>
      </c>
      <c r="F23" s="637" t="str">
        <f>IF('Lynx PLYWOOD'!P31=0,"",'Lynx PLYWOOD'!P31)</f>
        <v/>
      </c>
      <c r="G23" s="637" t="str">
        <f>IF('Lynx PLYWOOD'!Q31=0,"",'Lynx PLYWOOD'!Q31)</f>
        <v/>
      </c>
      <c r="H23" s="637" t="str">
        <f>IF('Lynx PLYWOOD'!R31=0,"",'Lynx PLYWOOD'!R31)</f>
        <v/>
      </c>
      <c r="I23" s="637" t="str">
        <f>IF('Lynx PLYWOOD'!S31=0,"",'Lynx PLYWOOD'!S31)</f>
        <v/>
      </c>
      <c r="J23" s="637" t="str">
        <f>IF('Lynx PLYWOOD'!T31=0,"",'Lynx PLYWOOD'!T31)</f>
        <v/>
      </c>
      <c r="K23" s="637" t="str">
        <f>IF('Lynx PLYWOOD'!U31=0,"",'Lynx PLYWOOD'!U31)</f>
        <v/>
      </c>
      <c r="L23" s="637" t="str">
        <f>IF('Lynx PLYWOOD'!V31=0,"",'Lynx PLYWOOD'!V31)</f>
        <v/>
      </c>
      <c r="M23" s="637" t="str">
        <f>IF('Lynx PLYWOOD'!W31=0,"",'Lynx PLYWOOD'!W31)</f>
        <v/>
      </c>
      <c r="N23" s="637" t="str">
        <f>IF('Lynx PLYWOOD'!X31=0,"",'Lynx PLYWOOD'!X31)</f>
        <v/>
      </c>
      <c r="O23" s="637" t="str">
        <f>IF('Lynx PLYWOOD'!Y31=0,"",'Lynx PLYWOOD'!Y31)</f>
        <v/>
      </c>
      <c r="P23" s="637" t="str">
        <f>IF('Lynx PLYWOOD'!Z31=0,"",'Lynx PLYWOOD'!Z31)</f>
        <v/>
      </c>
      <c r="Q23" s="637" t="str">
        <f>IF('Lynx PLYWOOD'!AA31=0,"",'Lynx PLYWOOD'!AA31)</f>
        <v/>
      </c>
      <c r="R23" s="645">
        <f>'PROD. lynx plywood'!R26</f>
        <v>0</v>
      </c>
    </row>
    <row r="24" spans="1:30" ht="23.25" customHeight="1">
      <c r="A24" s="10">
        <f>B24*'Lynx PLYWOOD'!J24</f>
        <v>0</v>
      </c>
      <c r="B24" s="1">
        <f t="shared" si="0"/>
        <v>0</v>
      </c>
      <c r="C24" s="8" t="str">
        <f>'Lynx PLYWOOD'!D32</f>
        <v>L42-W</v>
      </c>
      <c r="D24" s="637" t="str">
        <f>IF('Lynx PLYWOOD'!N32=0,"",'Lynx PLYWOOD'!N32)</f>
        <v/>
      </c>
      <c r="E24" s="637" t="str">
        <f>IF('Lynx PLYWOOD'!O32=0,"",'Lynx PLYWOOD'!O32)</f>
        <v/>
      </c>
      <c r="F24" s="637" t="str">
        <f>IF('Lynx PLYWOOD'!P32=0,"",'Lynx PLYWOOD'!P32)</f>
        <v/>
      </c>
      <c r="G24" s="637" t="str">
        <f>IF('Lynx PLYWOOD'!Q32=0,"",'Lynx PLYWOOD'!Q32)</f>
        <v/>
      </c>
      <c r="H24" s="637" t="str">
        <f>IF('Lynx PLYWOOD'!R32=0,"",'Lynx PLYWOOD'!R32)</f>
        <v/>
      </c>
      <c r="I24" s="637" t="str">
        <f>IF('Lynx PLYWOOD'!S32=0,"",'Lynx PLYWOOD'!S32)</f>
        <v/>
      </c>
      <c r="J24" s="637" t="str">
        <f>IF('Lynx PLYWOOD'!T32=0,"",'Lynx PLYWOOD'!T32)</f>
        <v/>
      </c>
      <c r="K24" s="637" t="str">
        <f>IF('Lynx PLYWOOD'!U32=0,"",'Lynx PLYWOOD'!U32)</f>
        <v/>
      </c>
      <c r="L24" s="637" t="str">
        <f>IF('Lynx PLYWOOD'!V32=0,"",'Lynx PLYWOOD'!V32)</f>
        <v/>
      </c>
      <c r="M24" s="637" t="str">
        <f>IF('Lynx PLYWOOD'!W32=0,"",'Lynx PLYWOOD'!W32)</f>
        <v/>
      </c>
      <c r="N24" s="637" t="str">
        <f>IF('Lynx PLYWOOD'!X32=0,"",'Lynx PLYWOOD'!X32)</f>
        <v/>
      </c>
      <c r="O24" s="637" t="str">
        <f>IF('Lynx PLYWOOD'!Y32=0,"",'Lynx PLYWOOD'!Y32)</f>
        <v/>
      </c>
      <c r="P24" s="637" t="str">
        <f>IF('Lynx PLYWOOD'!Z32=0,"",'Lynx PLYWOOD'!Z32)</f>
        <v/>
      </c>
      <c r="Q24" s="637" t="str">
        <f>IF('Lynx PLYWOOD'!AA32=0,"",'Lynx PLYWOOD'!AA32)</f>
        <v/>
      </c>
      <c r="R24" s="645">
        <f>'PROD. lynx plywood'!R27</f>
        <v>0</v>
      </c>
    </row>
    <row r="25" spans="1:30" ht="23.25" customHeight="1">
      <c r="A25" s="62"/>
      <c r="B25" s="63"/>
      <c r="C25" s="8" t="str">
        <f>'Lynx PLYWOOD'!D33</f>
        <v>L43-W</v>
      </c>
      <c r="D25" s="637" t="str">
        <f>IF('Lynx PLYWOOD'!N33=0,"",'Lynx PLYWOOD'!N33)</f>
        <v/>
      </c>
      <c r="E25" s="637" t="str">
        <f>IF('Lynx PLYWOOD'!O33=0,"",'Lynx PLYWOOD'!O33)</f>
        <v/>
      </c>
      <c r="F25" s="637" t="str">
        <f>IF('Lynx PLYWOOD'!P33=0,"",'Lynx PLYWOOD'!P33)</f>
        <v/>
      </c>
      <c r="G25" s="637" t="str">
        <f>IF('Lynx PLYWOOD'!Q33=0,"",'Lynx PLYWOOD'!Q33)</f>
        <v/>
      </c>
      <c r="H25" s="637" t="str">
        <f>IF('Lynx PLYWOOD'!R33=0,"",'Lynx PLYWOOD'!R33)</f>
        <v/>
      </c>
      <c r="I25" s="637" t="str">
        <f>IF('Lynx PLYWOOD'!S33=0,"",'Lynx PLYWOOD'!S33)</f>
        <v/>
      </c>
      <c r="J25" s="637" t="str">
        <f>IF('Lynx PLYWOOD'!T33=0,"",'Lynx PLYWOOD'!T33)</f>
        <v/>
      </c>
      <c r="K25" s="637" t="str">
        <f>IF('Lynx PLYWOOD'!U33=0,"",'Lynx PLYWOOD'!U33)</f>
        <v/>
      </c>
      <c r="L25" s="637" t="str">
        <f>IF('Lynx PLYWOOD'!V33=0,"",'Lynx PLYWOOD'!V33)</f>
        <v/>
      </c>
      <c r="M25" s="637" t="str">
        <f>IF('Lynx PLYWOOD'!W33=0,"",'Lynx PLYWOOD'!W33)</f>
        <v/>
      </c>
      <c r="N25" s="637" t="str">
        <f>IF('Lynx PLYWOOD'!X33=0,"",'Lynx PLYWOOD'!X33)</f>
        <v/>
      </c>
      <c r="O25" s="637" t="str">
        <f>IF('Lynx PLYWOOD'!Y33=0,"",'Lynx PLYWOOD'!Y33)</f>
        <v/>
      </c>
      <c r="P25" s="637" t="str">
        <f>IF('Lynx PLYWOOD'!Z33=0,"",'Lynx PLYWOOD'!Z33)</f>
        <v/>
      </c>
      <c r="Q25" s="637" t="str">
        <f>IF('Lynx PLYWOOD'!AA33=0,"",'Lynx PLYWOOD'!AA33)</f>
        <v/>
      </c>
      <c r="R25" s="645">
        <f>'PROD. lynx plywood'!R28</f>
        <v>0</v>
      </c>
    </row>
    <row r="26" spans="1:30" ht="23.25" customHeight="1">
      <c r="A26" s="62"/>
      <c r="B26" s="63"/>
      <c r="C26" s="8" t="str">
        <f>'Lynx PLYWOOD'!D34</f>
        <v>L44-W</v>
      </c>
      <c r="D26" s="637" t="str">
        <f>IF('Lynx PLYWOOD'!N34=0,"",'Lynx PLYWOOD'!N34)</f>
        <v/>
      </c>
      <c r="E26" s="637" t="str">
        <f>IF('Lynx PLYWOOD'!O34=0,"",'Lynx PLYWOOD'!O34)</f>
        <v/>
      </c>
      <c r="F26" s="637" t="str">
        <f>IF('Lynx PLYWOOD'!P34=0,"",'Lynx PLYWOOD'!P34)</f>
        <v/>
      </c>
      <c r="G26" s="637" t="str">
        <f>IF('Lynx PLYWOOD'!Q34=0,"",'Lynx PLYWOOD'!Q34)</f>
        <v/>
      </c>
      <c r="H26" s="637" t="str">
        <f>IF('Lynx PLYWOOD'!R34=0,"",'Lynx PLYWOOD'!R34)</f>
        <v/>
      </c>
      <c r="I26" s="637" t="str">
        <f>IF('Lynx PLYWOOD'!S34=0,"",'Lynx PLYWOOD'!S34)</f>
        <v/>
      </c>
      <c r="J26" s="637" t="str">
        <f>IF('Lynx PLYWOOD'!T34=0,"",'Lynx PLYWOOD'!T34)</f>
        <v/>
      </c>
      <c r="K26" s="637" t="str">
        <f>IF('Lynx PLYWOOD'!U34=0,"",'Lynx PLYWOOD'!U34)</f>
        <v/>
      </c>
      <c r="L26" s="637" t="str">
        <f>IF('Lynx PLYWOOD'!V34=0,"",'Lynx PLYWOOD'!V34)</f>
        <v/>
      </c>
      <c r="M26" s="637" t="str">
        <f>IF('Lynx PLYWOOD'!W34=0,"",'Lynx PLYWOOD'!W34)</f>
        <v/>
      </c>
      <c r="N26" s="637" t="str">
        <f>IF('Lynx PLYWOOD'!X34=0,"",'Lynx PLYWOOD'!X34)</f>
        <v/>
      </c>
      <c r="O26" s="637" t="str">
        <f>IF('Lynx PLYWOOD'!Y34=0,"",'Lynx PLYWOOD'!Y34)</f>
        <v/>
      </c>
      <c r="P26" s="637" t="str">
        <f>IF('Lynx PLYWOOD'!Z34=0,"",'Lynx PLYWOOD'!Z34)</f>
        <v/>
      </c>
      <c r="Q26" s="637" t="str">
        <f>IF('Lynx PLYWOOD'!AA34=0,"",'Lynx PLYWOOD'!AA34)</f>
        <v/>
      </c>
      <c r="R26" s="645">
        <f>'PROD. lynx plywood'!R29</f>
        <v>0</v>
      </c>
    </row>
    <row r="27" spans="1:30" ht="23.25" customHeight="1">
      <c r="C27" s="8"/>
      <c r="D27" s="637" t="str">
        <f>IF('Lynx PLYWOOD'!N35=0,"",'Lynx PLYWOOD'!N35)</f>
        <v/>
      </c>
      <c r="E27" s="637" t="str">
        <f>IF('Lynx PLYWOOD'!O35=0,"",'Lynx PLYWOOD'!O35)</f>
        <v/>
      </c>
      <c r="F27" s="637"/>
      <c r="G27" s="637"/>
      <c r="H27" s="637"/>
      <c r="I27" s="637"/>
      <c r="J27" s="637" t="str">
        <f>IF('Lynx PLYWOOD'!T35=0,"",'Lynx PLYWOOD'!T35)</f>
        <v/>
      </c>
      <c r="K27" s="637"/>
      <c r="L27" s="637"/>
      <c r="M27" s="637"/>
      <c r="N27" s="637"/>
      <c r="O27" s="637"/>
      <c r="P27" s="637"/>
      <c r="Q27" s="637"/>
      <c r="R27" s="645"/>
      <c r="U27" s="16"/>
      <c r="V27" s="16"/>
      <c r="W27" s="16"/>
      <c r="X27" s="16"/>
      <c r="Y27" s="16"/>
      <c r="Z27" s="16"/>
      <c r="AA27" s="16"/>
      <c r="AB27" s="16"/>
      <c r="AC27" s="16"/>
      <c r="AD27" s="16"/>
    </row>
    <row r="28" spans="1:30" ht="23.25" customHeight="1">
      <c r="C28" s="8" t="str">
        <f>'Lynx PLYWOOD'!D36</f>
        <v>L51-W</v>
      </c>
      <c r="D28" s="637" t="str">
        <f>IF('Lynx PLYWOOD'!N36=0,"",'Lynx PLYWOOD'!N36)</f>
        <v/>
      </c>
      <c r="E28" s="637" t="str">
        <f>IF('Lynx PLYWOOD'!O36=0,"",'Lynx PLYWOOD'!O36)</f>
        <v/>
      </c>
      <c r="F28" s="637" t="str">
        <f>IF('Lynx PLYWOOD'!P36=0,"",'Lynx PLYWOOD'!P36)</f>
        <v/>
      </c>
      <c r="G28" s="637" t="str">
        <f>IF('Lynx PLYWOOD'!Q36=0,"",'Lynx PLYWOOD'!Q36)</f>
        <v/>
      </c>
      <c r="H28" s="637" t="str">
        <f>IF('Lynx PLYWOOD'!R36=0,"",'Lynx PLYWOOD'!R36)</f>
        <v/>
      </c>
      <c r="I28" s="637" t="str">
        <f>IF('Lynx PLYWOOD'!S36=0,"",'Lynx PLYWOOD'!S36)</f>
        <v/>
      </c>
      <c r="J28" s="637" t="str">
        <f>IF('Lynx PLYWOOD'!T36=0,"",'Lynx PLYWOOD'!T36)</f>
        <v/>
      </c>
      <c r="K28" s="637" t="str">
        <f>IF('Lynx PLYWOOD'!U36=0,"",'Lynx PLYWOOD'!U36)</f>
        <v/>
      </c>
      <c r="L28" s="637" t="str">
        <f>IF('Lynx PLYWOOD'!V36=0,"",'Lynx PLYWOOD'!V36)</f>
        <v/>
      </c>
      <c r="M28" s="637" t="str">
        <f>IF('Lynx PLYWOOD'!W36=0,"",'Lynx PLYWOOD'!W36)</f>
        <v/>
      </c>
      <c r="N28" s="637" t="str">
        <f>IF('Lynx PLYWOOD'!X36=0,"",'Lynx PLYWOOD'!X36)</f>
        <v/>
      </c>
      <c r="O28" s="637" t="str">
        <f>IF('Lynx PLYWOOD'!Y36=0,"",'Lynx PLYWOOD'!Y36)</f>
        <v/>
      </c>
      <c r="P28" s="637" t="str">
        <f>IF('Lynx PLYWOOD'!Z36=0,"",'Lynx PLYWOOD'!Z36)</f>
        <v/>
      </c>
      <c r="Q28" s="637" t="str">
        <f>IF('Lynx PLYWOOD'!AA36=0,"",'Lynx PLYWOOD'!AA36)</f>
        <v/>
      </c>
      <c r="R28" s="645">
        <f>'PROD. lynx plywood'!R31</f>
        <v>0</v>
      </c>
    </row>
    <row r="29" spans="1:30" ht="23.25" customHeight="1">
      <c r="C29" s="8" t="str">
        <f>'Lynx PLYWOOD'!D37</f>
        <v>L52-W</v>
      </c>
      <c r="D29" s="637" t="str">
        <f>IF('Lynx PLYWOOD'!N37=0,"",'Lynx PLYWOOD'!N37)</f>
        <v/>
      </c>
      <c r="E29" s="637" t="str">
        <f>IF('Lynx PLYWOOD'!O37=0,"",'Lynx PLYWOOD'!O37)</f>
        <v/>
      </c>
      <c r="F29" s="637" t="str">
        <f>IF('Lynx PLYWOOD'!P37=0,"",'Lynx PLYWOOD'!P37)</f>
        <v/>
      </c>
      <c r="G29" s="637" t="str">
        <f>IF('Lynx PLYWOOD'!Q37=0,"",'Lynx PLYWOOD'!Q37)</f>
        <v/>
      </c>
      <c r="H29" s="637" t="str">
        <f>IF('Lynx PLYWOOD'!R37=0,"",'Lynx PLYWOOD'!R37)</f>
        <v/>
      </c>
      <c r="I29" s="637" t="str">
        <f>IF('Lynx PLYWOOD'!S37=0,"",'Lynx PLYWOOD'!S37)</f>
        <v/>
      </c>
      <c r="J29" s="637" t="str">
        <f>IF('Lynx PLYWOOD'!T37=0,"",'Lynx PLYWOOD'!T37)</f>
        <v/>
      </c>
      <c r="K29" s="637" t="str">
        <f>IF('Lynx PLYWOOD'!U37=0,"",'Lynx PLYWOOD'!U37)</f>
        <v/>
      </c>
      <c r="L29" s="637" t="str">
        <f>IF('Lynx PLYWOOD'!V37=0,"",'Lynx PLYWOOD'!V37)</f>
        <v/>
      </c>
      <c r="M29" s="637" t="str">
        <f>IF('Lynx PLYWOOD'!W37=0,"",'Lynx PLYWOOD'!W37)</f>
        <v/>
      </c>
      <c r="N29" s="637" t="str">
        <f>IF('Lynx PLYWOOD'!X37=0,"",'Lynx PLYWOOD'!X37)</f>
        <v/>
      </c>
      <c r="O29" s="637" t="str">
        <f>IF('Lynx PLYWOOD'!Y37=0,"",'Lynx PLYWOOD'!Y37)</f>
        <v/>
      </c>
      <c r="P29" s="637" t="str">
        <f>IF('Lynx PLYWOOD'!Z37=0,"",'Lynx PLYWOOD'!Z37)</f>
        <v/>
      </c>
      <c r="Q29" s="637" t="str">
        <f>IF('Lynx PLYWOOD'!AA37=0,"",'Lynx PLYWOOD'!AA37)</f>
        <v/>
      </c>
      <c r="R29" s="645">
        <f>'PROD. lynx plywood'!R32</f>
        <v>0</v>
      </c>
    </row>
    <row r="30" spans="1:30" ht="23.25" customHeight="1">
      <c r="C30" s="8" t="str">
        <f>'Lynx PLYWOOD'!D38</f>
        <v>L53-W</v>
      </c>
      <c r="D30" s="637" t="str">
        <f>IF('Lynx PLYWOOD'!N38=0,"",'Lynx PLYWOOD'!N38)</f>
        <v/>
      </c>
      <c r="E30" s="637" t="str">
        <f>IF('Lynx PLYWOOD'!O38=0,"",'Lynx PLYWOOD'!O38)</f>
        <v/>
      </c>
      <c r="F30" s="637" t="str">
        <f>IF('Lynx PLYWOOD'!P38=0,"",'Lynx PLYWOOD'!P38)</f>
        <v/>
      </c>
      <c r="G30" s="637" t="str">
        <f>IF('Lynx PLYWOOD'!Q38=0,"",'Lynx PLYWOOD'!Q38)</f>
        <v/>
      </c>
      <c r="H30" s="637" t="str">
        <f>IF('Lynx PLYWOOD'!R38=0,"",'Lynx PLYWOOD'!R38)</f>
        <v/>
      </c>
      <c r="I30" s="637" t="str">
        <f>IF('Lynx PLYWOOD'!S38=0,"",'Lynx PLYWOOD'!S38)</f>
        <v/>
      </c>
      <c r="J30" s="637" t="str">
        <f>IF('Lynx PLYWOOD'!T38=0,"",'Lynx PLYWOOD'!T38)</f>
        <v/>
      </c>
      <c r="K30" s="637" t="str">
        <f>IF('Lynx PLYWOOD'!U38=0,"",'Lynx PLYWOOD'!U38)</f>
        <v/>
      </c>
      <c r="L30" s="637" t="str">
        <f>IF('Lynx PLYWOOD'!V38=0,"",'Lynx PLYWOOD'!V38)</f>
        <v/>
      </c>
      <c r="M30" s="637" t="str">
        <f>IF('Lynx PLYWOOD'!W38=0,"",'Lynx PLYWOOD'!W38)</f>
        <v/>
      </c>
      <c r="N30" s="637" t="str">
        <f>IF('Lynx PLYWOOD'!X38=0,"",'Lynx PLYWOOD'!X38)</f>
        <v/>
      </c>
      <c r="O30" s="637" t="str">
        <f>IF('Lynx PLYWOOD'!Y38=0,"",'Lynx PLYWOOD'!Y38)</f>
        <v/>
      </c>
      <c r="P30" s="637" t="str">
        <f>IF('Lynx PLYWOOD'!Z38=0,"",'Lynx PLYWOOD'!Z38)</f>
        <v/>
      </c>
      <c r="Q30" s="637" t="str">
        <f>IF('Lynx PLYWOOD'!AA38=0,"",'Lynx PLYWOOD'!AA38)</f>
        <v/>
      </c>
      <c r="R30" s="645">
        <f>'PROD. lynx plywood'!R33</f>
        <v>0</v>
      </c>
    </row>
    <row r="31" spans="1:30" ht="23.25" customHeight="1">
      <c r="C31" s="8" t="str">
        <f>'Lynx PLYWOOD'!D39</f>
        <v>L54-W</v>
      </c>
      <c r="D31" s="637" t="str">
        <f>IF('Lynx PLYWOOD'!N39=0,"",'Lynx PLYWOOD'!N39)</f>
        <v/>
      </c>
      <c r="E31" s="637" t="str">
        <f>IF('Lynx PLYWOOD'!O39=0,"",'Lynx PLYWOOD'!O39)</f>
        <v/>
      </c>
      <c r="F31" s="637" t="str">
        <f>IF('Lynx PLYWOOD'!P39=0,"",'Lynx PLYWOOD'!P39)</f>
        <v/>
      </c>
      <c r="G31" s="637" t="str">
        <f>IF('Lynx PLYWOOD'!Q39=0,"",'Lynx PLYWOOD'!Q39)</f>
        <v/>
      </c>
      <c r="H31" s="637" t="str">
        <f>IF('Lynx PLYWOOD'!R39=0,"",'Lynx PLYWOOD'!R39)</f>
        <v/>
      </c>
      <c r="I31" s="637" t="str">
        <f>IF('Lynx PLYWOOD'!S39=0,"",'Lynx PLYWOOD'!S39)</f>
        <v/>
      </c>
      <c r="J31" s="637" t="str">
        <f>IF('Lynx PLYWOOD'!T39=0,"",'Lynx PLYWOOD'!T39)</f>
        <v/>
      </c>
      <c r="K31" s="637" t="str">
        <f>IF('Lynx PLYWOOD'!U39=0,"",'Lynx PLYWOOD'!U39)</f>
        <v/>
      </c>
      <c r="L31" s="637" t="str">
        <f>IF('Lynx PLYWOOD'!V39=0,"",'Lynx PLYWOOD'!V39)</f>
        <v/>
      </c>
      <c r="M31" s="637" t="str">
        <f>IF('Lynx PLYWOOD'!W39=0,"",'Lynx PLYWOOD'!W39)</f>
        <v/>
      </c>
      <c r="N31" s="637" t="str">
        <f>IF('Lynx PLYWOOD'!X39=0,"",'Lynx PLYWOOD'!X39)</f>
        <v/>
      </c>
      <c r="O31" s="637" t="str">
        <f>IF('Lynx PLYWOOD'!Y39=0,"",'Lynx PLYWOOD'!Y39)</f>
        <v/>
      </c>
      <c r="P31" s="637" t="str">
        <f>IF('Lynx PLYWOOD'!Z39=0,"",'Lynx PLYWOOD'!Z39)</f>
        <v/>
      </c>
      <c r="Q31" s="637" t="str">
        <f>IF('Lynx PLYWOOD'!AA39=0,"",'Lynx PLYWOOD'!AA39)</f>
        <v/>
      </c>
      <c r="R31" s="645">
        <f>'PROD. lynx plywood'!R34</f>
        <v>0</v>
      </c>
    </row>
    <row r="32" spans="1:30" ht="23.25" customHeight="1">
      <c r="C32" s="8"/>
      <c r="D32" s="637" t="str">
        <f>IF('Lynx PLYWOOD'!N40=0,"",'Lynx PLYWOOD'!N40)</f>
        <v/>
      </c>
      <c r="E32" s="637" t="str">
        <f>IF('Lynx PLYWOOD'!O40=0,"",'Lynx PLYWOOD'!O40)</f>
        <v/>
      </c>
      <c r="F32" s="637"/>
      <c r="G32" s="637"/>
      <c r="H32" s="637"/>
      <c r="I32" s="637"/>
      <c r="J32" s="637" t="str">
        <f>IF('Lynx PLYWOOD'!T40=0,"",'Lynx PLYWOOD'!T40)</f>
        <v/>
      </c>
      <c r="K32" s="637"/>
      <c r="L32" s="637"/>
      <c r="M32" s="637"/>
      <c r="N32" s="637"/>
      <c r="O32" s="637"/>
      <c r="P32" s="637"/>
      <c r="Q32" s="637"/>
      <c r="R32" s="645"/>
    </row>
    <row r="33" spans="3:18" ht="23.25" customHeight="1">
      <c r="C33" s="8" t="str">
        <f>'Lynx PLYWOOD'!D41</f>
        <v>L61-W</v>
      </c>
      <c r="D33" s="637" t="str">
        <f>IF('Lynx PLYWOOD'!N41=0,"",'Lynx PLYWOOD'!N41)</f>
        <v/>
      </c>
      <c r="E33" s="637" t="str">
        <f>IF('Lynx PLYWOOD'!O41=0,"",'Lynx PLYWOOD'!O41)</f>
        <v/>
      </c>
      <c r="F33" s="637" t="str">
        <f>IF('Lynx PLYWOOD'!P41=0,"",'Lynx PLYWOOD'!P41)</f>
        <v/>
      </c>
      <c r="G33" s="637" t="str">
        <f>IF('Lynx PLYWOOD'!Q41=0,"",'Lynx PLYWOOD'!Q41)</f>
        <v/>
      </c>
      <c r="H33" s="637" t="str">
        <f>IF('Lynx PLYWOOD'!R41=0,"",'Lynx PLYWOOD'!R41)</f>
        <v/>
      </c>
      <c r="I33" s="637" t="str">
        <f>IF('Lynx PLYWOOD'!S41=0,"",'Lynx PLYWOOD'!S41)</f>
        <v/>
      </c>
      <c r="J33" s="637" t="str">
        <f>IF('Lynx PLYWOOD'!T41=0,"",'Lynx PLYWOOD'!T41)</f>
        <v/>
      </c>
      <c r="K33" s="637" t="str">
        <f>IF('Lynx PLYWOOD'!U41=0,"",'Lynx PLYWOOD'!U41)</f>
        <v/>
      </c>
      <c r="L33" s="637" t="str">
        <f>IF('Lynx PLYWOOD'!V41=0,"",'Lynx PLYWOOD'!V41)</f>
        <v/>
      </c>
      <c r="M33" s="637" t="str">
        <f>IF('Lynx PLYWOOD'!W41=0,"",'Lynx PLYWOOD'!W41)</f>
        <v/>
      </c>
      <c r="N33" s="637" t="str">
        <f>IF('Lynx PLYWOOD'!X41=0,"",'Lynx PLYWOOD'!X41)</f>
        <v/>
      </c>
      <c r="O33" s="637" t="str">
        <f>IF('Lynx PLYWOOD'!Y41=0,"",'Lynx PLYWOOD'!Y41)</f>
        <v/>
      </c>
      <c r="P33" s="637" t="str">
        <f>IF('Lynx PLYWOOD'!Z41=0,"",'Lynx PLYWOOD'!Z41)</f>
        <v/>
      </c>
      <c r="Q33" s="637" t="str">
        <f>IF('Lynx PLYWOOD'!AA41=0,"",'Lynx PLYWOOD'!AA41)</f>
        <v/>
      </c>
      <c r="R33" s="645">
        <f>'PROD. lynx plywood'!R36</f>
        <v>0</v>
      </c>
    </row>
    <row r="34" spans="3:18" ht="23.25" customHeight="1">
      <c r="C34" s="8" t="str">
        <f>'Lynx PLYWOOD'!D42</f>
        <v>L62-W</v>
      </c>
      <c r="D34" s="637" t="str">
        <f>IF('Lynx PLYWOOD'!N42=0,"",'Lynx PLYWOOD'!N42)</f>
        <v/>
      </c>
      <c r="E34" s="637" t="str">
        <f>IF('Lynx PLYWOOD'!O42=0,"",'Lynx PLYWOOD'!O42)</f>
        <v/>
      </c>
      <c r="F34" s="637" t="str">
        <f>IF('Lynx PLYWOOD'!P42=0,"",'Lynx PLYWOOD'!P42)</f>
        <v/>
      </c>
      <c r="G34" s="637" t="str">
        <f>IF('Lynx PLYWOOD'!Q42=0,"",'Lynx PLYWOOD'!Q42)</f>
        <v/>
      </c>
      <c r="H34" s="637" t="str">
        <f>IF('Lynx PLYWOOD'!R42=0,"",'Lynx PLYWOOD'!R42)</f>
        <v/>
      </c>
      <c r="I34" s="637" t="str">
        <f>IF('Lynx PLYWOOD'!S42=0,"",'Lynx PLYWOOD'!S42)</f>
        <v/>
      </c>
      <c r="J34" s="637" t="str">
        <f>IF('Lynx PLYWOOD'!T42=0,"",'Lynx PLYWOOD'!T42)</f>
        <v/>
      </c>
      <c r="K34" s="637" t="str">
        <f>IF('Lynx PLYWOOD'!U42=0,"",'Lynx PLYWOOD'!U42)</f>
        <v/>
      </c>
      <c r="L34" s="637" t="str">
        <f>IF('Lynx PLYWOOD'!V42=0,"",'Lynx PLYWOOD'!V42)</f>
        <v/>
      </c>
      <c r="M34" s="637" t="str">
        <f>IF('Lynx PLYWOOD'!W42=0,"",'Lynx PLYWOOD'!W42)</f>
        <v/>
      </c>
      <c r="N34" s="637" t="str">
        <f>IF('Lynx PLYWOOD'!X42=0,"",'Lynx PLYWOOD'!X42)</f>
        <v/>
      </c>
      <c r="O34" s="637" t="str">
        <f>IF('Lynx PLYWOOD'!Y42=0,"",'Lynx PLYWOOD'!Y42)</f>
        <v/>
      </c>
      <c r="P34" s="637" t="str">
        <f>IF('Lynx PLYWOOD'!Z42=0,"",'Lynx PLYWOOD'!Z42)</f>
        <v/>
      </c>
      <c r="Q34" s="637" t="str">
        <f>IF('Lynx PLYWOOD'!AA42=0,"",'Lynx PLYWOOD'!AA42)</f>
        <v/>
      </c>
      <c r="R34" s="645">
        <f>'PROD. lynx plywood'!R37</f>
        <v>0</v>
      </c>
    </row>
    <row r="35" spans="3:18" ht="23.25" customHeight="1">
      <c r="C35" s="8" t="str">
        <f>'Lynx PLYWOOD'!D43</f>
        <v>L63-W</v>
      </c>
      <c r="D35" s="637" t="str">
        <f>IF('Lynx PLYWOOD'!N43=0,"",'Lynx PLYWOOD'!N43)</f>
        <v/>
      </c>
      <c r="E35" s="637" t="str">
        <f>IF('Lynx PLYWOOD'!O43=0,"",'Lynx PLYWOOD'!O43)</f>
        <v/>
      </c>
      <c r="F35" s="637" t="str">
        <f>IF('Lynx PLYWOOD'!P43=0,"",'Lynx PLYWOOD'!P43)</f>
        <v/>
      </c>
      <c r="G35" s="637" t="str">
        <f>IF('Lynx PLYWOOD'!Q43=0,"",'Lynx PLYWOOD'!Q43)</f>
        <v/>
      </c>
      <c r="H35" s="637" t="str">
        <f>IF('Lynx PLYWOOD'!R43=0,"",'Lynx PLYWOOD'!R43)</f>
        <v/>
      </c>
      <c r="I35" s="637" t="str">
        <f>IF('Lynx PLYWOOD'!S43=0,"",'Lynx PLYWOOD'!S43)</f>
        <v/>
      </c>
      <c r="J35" s="637" t="str">
        <f>IF('Lynx PLYWOOD'!T43=0,"",'Lynx PLYWOOD'!T43)</f>
        <v/>
      </c>
      <c r="K35" s="637" t="str">
        <f>IF('Lynx PLYWOOD'!U43=0,"",'Lynx PLYWOOD'!U43)</f>
        <v/>
      </c>
      <c r="L35" s="637" t="str">
        <f>IF('Lynx PLYWOOD'!V43=0,"",'Lynx PLYWOOD'!V43)</f>
        <v/>
      </c>
      <c r="M35" s="637" t="str">
        <f>IF('Lynx PLYWOOD'!W43=0,"",'Lynx PLYWOOD'!W43)</f>
        <v/>
      </c>
      <c r="N35" s="637" t="str">
        <f>IF('Lynx PLYWOOD'!X43=0,"",'Lynx PLYWOOD'!X43)</f>
        <v/>
      </c>
      <c r="O35" s="637" t="str">
        <f>IF('Lynx PLYWOOD'!Y43=0,"",'Lynx PLYWOOD'!Y43)</f>
        <v/>
      </c>
      <c r="P35" s="637" t="str">
        <f>IF('Lynx PLYWOOD'!Z43=0,"",'Lynx PLYWOOD'!Z43)</f>
        <v/>
      </c>
      <c r="Q35" s="637" t="str">
        <f>IF('Lynx PLYWOOD'!AA43=0,"",'Lynx PLYWOOD'!AA43)</f>
        <v/>
      </c>
      <c r="R35" s="645">
        <f>'PROD. lynx plywood'!R38</f>
        <v>0</v>
      </c>
    </row>
    <row r="36" spans="3:18" ht="23.25" customHeight="1">
      <c r="C36" s="8" t="str">
        <f>'Lynx PLYWOOD'!D44</f>
        <v>L64-W</v>
      </c>
      <c r="D36" s="637" t="str">
        <f>IF('Lynx PLYWOOD'!N44=0,"",'Lynx PLYWOOD'!N44)</f>
        <v/>
      </c>
      <c r="E36" s="637" t="str">
        <f>IF('Lynx PLYWOOD'!O44=0,"",'Lynx PLYWOOD'!O44)</f>
        <v/>
      </c>
      <c r="F36" s="637" t="str">
        <f>IF('Lynx PLYWOOD'!P44=0,"",'Lynx PLYWOOD'!P44)</f>
        <v/>
      </c>
      <c r="G36" s="637" t="str">
        <f>IF('Lynx PLYWOOD'!Q44=0,"",'Lynx PLYWOOD'!Q44)</f>
        <v/>
      </c>
      <c r="H36" s="637" t="str">
        <f>IF('Lynx PLYWOOD'!R44=0,"",'Lynx PLYWOOD'!R44)</f>
        <v/>
      </c>
      <c r="I36" s="637" t="str">
        <f>IF('Lynx PLYWOOD'!S44=0,"",'Lynx PLYWOOD'!S44)</f>
        <v/>
      </c>
      <c r="J36" s="637" t="str">
        <f>IF('Lynx PLYWOOD'!T44=0,"",'Lynx PLYWOOD'!T44)</f>
        <v/>
      </c>
      <c r="K36" s="637" t="str">
        <f>IF('Lynx PLYWOOD'!U44=0,"",'Lynx PLYWOOD'!U44)</f>
        <v/>
      </c>
      <c r="L36" s="637" t="str">
        <f>IF('Lynx PLYWOOD'!V44=0,"",'Lynx PLYWOOD'!V44)</f>
        <v/>
      </c>
      <c r="M36" s="637" t="str">
        <f>IF('Lynx PLYWOOD'!W44=0,"",'Lynx PLYWOOD'!W44)</f>
        <v/>
      </c>
      <c r="N36" s="637" t="str">
        <f>IF('Lynx PLYWOOD'!X44=0,"",'Lynx PLYWOOD'!X44)</f>
        <v/>
      </c>
      <c r="O36" s="637" t="str">
        <f>IF('Lynx PLYWOOD'!Y44=0,"",'Lynx PLYWOOD'!Y44)</f>
        <v/>
      </c>
      <c r="P36" s="637" t="str">
        <f>IF('Lynx PLYWOOD'!Z44=0,"",'Lynx PLYWOOD'!Z44)</f>
        <v/>
      </c>
      <c r="Q36" s="637" t="str">
        <f>IF('Lynx PLYWOOD'!AA44=0,"",'Lynx PLYWOOD'!AA44)</f>
        <v/>
      </c>
      <c r="R36" s="645">
        <f>'PROD. lynx plywood'!R39</f>
        <v>0</v>
      </c>
    </row>
    <row r="37" spans="3:18" ht="23.25" customHeight="1">
      <c r="C37" s="8" t="str">
        <f>'Lynx PLYWOOD'!D45</f>
        <v>L65-W</v>
      </c>
      <c r="D37" s="637" t="str">
        <f>IF('Lynx PLYWOOD'!N45=0,"",'Lynx PLYWOOD'!N45)</f>
        <v/>
      </c>
      <c r="E37" s="637" t="str">
        <f>IF('Lynx PLYWOOD'!O45=0,"",'Lynx PLYWOOD'!O45)</f>
        <v/>
      </c>
      <c r="F37" s="637" t="str">
        <f>IF('Lynx PLYWOOD'!P45=0,"",'Lynx PLYWOOD'!P45)</f>
        <v/>
      </c>
      <c r="G37" s="637" t="str">
        <f>IF('Lynx PLYWOOD'!Q45=0,"",'Lynx PLYWOOD'!Q45)</f>
        <v/>
      </c>
      <c r="H37" s="637" t="str">
        <f>IF('Lynx PLYWOOD'!R45=0,"",'Lynx PLYWOOD'!R45)</f>
        <v/>
      </c>
      <c r="I37" s="637" t="str">
        <f>IF('Lynx PLYWOOD'!S45=0,"",'Lynx PLYWOOD'!S45)</f>
        <v/>
      </c>
      <c r="J37" s="637" t="str">
        <f>IF('Lynx PLYWOOD'!T45=0,"",'Lynx PLYWOOD'!T45)</f>
        <v/>
      </c>
      <c r="K37" s="637" t="str">
        <f>IF('Lynx PLYWOOD'!U45=0,"",'Lynx PLYWOOD'!U45)</f>
        <v/>
      </c>
      <c r="L37" s="637" t="str">
        <f>IF('Lynx PLYWOOD'!V45=0,"",'Lynx PLYWOOD'!V45)</f>
        <v/>
      </c>
      <c r="M37" s="637" t="str">
        <f>IF('Lynx PLYWOOD'!W45=0,"",'Lynx PLYWOOD'!W45)</f>
        <v/>
      </c>
      <c r="N37" s="637" t="str">
        <f>IF('Lynx PLYWOOD'!X45=0,"",'Lynx PLYWOOD'!X45)</f>
        <v/>
      </c>
      <c r="O37" s="637" t="str">
        <f>IF('Lynx PLYWOOD'!Y45=0,"",'Lynx PLYWOOD'!Y45)</f>
        <v/>
      </c>
      <c r="P37" s="637" t="str">
        <f>IF('Lynx PLYWOOD'!Z45=0,"",'Lynx PLYWOOD'!Z45)</f>
        <v/>
      </c>
      <c r="Q37" s="637" t="str">
        <f>IF('Lynx PLYWOOD'!AA45=0,"",'Lynx PLYWOOD'!AA45)</f>
        <v/>
      </c>
      <c r="R37" s="645">
        <f>'PROD. lynx plywood'!R40</f>
        <v>0</v>
      </c>
    </row>
    <row r="38" spans="3:18" ht="23.25" customHeight="1">
      <c r="C38" s="8" t="str">
        <f>'Lynx PLYWOOD'!D46</f>
        <v>L66-W</v>
      </c>
      <c r="D38" s="637" t="str">
        <f>IF('Lynx PLYWOOD'!N46=0,"",'Lynx PLYWOOD'!N46)</f>
        <v/>
      </c>
      <c r="E38" s="637" t="str">
        <f>IF('Lynx PLYWOOD'!O46=0,"",'Lynx PLYWOOD'!O46)</f>
        <v/>
      </c>
      <c r="F38" s="637" t="str">
        <f>IF('Lynx PLYWOOD'!P46=0,"",'Lynx PLYWOOD'!P46)</f>
        <v/>
      </c>
      <c r="G38" s="637" t="str">
        <f>IF('Lynx PLYWOOD'!Q46=0,"",'Lynx PLYWOOD'!Q46)</f>
        <v/>
      </c>
      <c r="H38" s="637" t="str">
        <f>IF('Lynx PLYWOOD'!R46=0,"",'Lynx PLYWOOD'!R46)</f>
        <v/>
      </c>
      <c r="I38" s="637" t="str">
        <f>IF('Lynx PLYWOOD'!S46=0,"",'Lynx PLYWOOD'!S46)</f>
        <v/>
      </c>
      <c r="J38" s="637" t="str">
        <f>IF('Lynx PLYWOOD'!T46=0,"",'Lynx PLYWOOD'!T46)</f>
        <v/>
      </c>
      <c r="K38" s="637" t="str">
        <f>IF('Lynx PLYWOOD'!U46=0,"",'Lynx PLYWOOD'!U46)</f>
        <v/>
      </c>
      <c r="L38" s="637" t="str">
        <f>IF('Lynx PLYWOOD'!V46=0,"",'Lynx PLYWOOD'!V46)</f>
        <v/>
      </c>
      <c r="M38" s="637" t="str">
        <f>IF('Lynx PLYWOOD'!W46=0,"",'Lynx PLYWOOD'!W46)</f>
        <v/>
      </c>
      <c r="N38" s="637" t="str">
        <f>IF('Lynx PLYWOOD'!X46=0,"",'Lynx PLYWOOD'!X46)</f>
        <v/>
      </c>
      <c r="O38" s="637" t="str">
        <f>IF('Lynx PLYWOOD'!Y46=0,"",'Lynx PLYWOOD'!Y46)</f>
        <v/>
      </c>
      <c r="P38" s="637" t="str">
        <f>IF('Lynx PLYWOOD'!Z46=0,"",'Lynx PLYWOOD'!Z46)</f>
        <v/>
      </c>
      <c r="Q38" s="637" t="str">
        <f>IF('Lynx PLYWOOD'!AA46=0,"",'Lynx PLYWOOD'!AA46)</f>
        <v/>
      </c>
      <c r="R38" s="645">
        <f>'PROD. lynx plywood'!R41</f>
        <v>0</v>
      </c>
    </row>
    <row r="39" spans="3:18" ht="23.25" customHeight="1">
      <c r="C39" s="8" t="str">
        <f>'Lynx PLYWOOD'!D47</f>
        <v>L67-W</v>
      </c>
      <c r="D39" s="637" t="str">
        <f>IF('Lynx PLYWOOD'!N47=0,"",'Lynx PLYWOOD'!N47)</f>
        <v/>
      </c>
      <c r="E39" s="637" t="str">
        <f>IF('Lynx PLYWOOD'!O47=0,"",'Lynx PLYWOOD'!O47)</f>
        <v/>
      </c>
      <c r="F39" s="637" t="str">
        <f>IF('Lynx PLYWOOD'!P47=0,"",'Lynx PLYWOOD'!P47)</f>
        <v/>
      </c>
      <c r="G39" s="637" t="str">
        <f>IF('Lynx PLYWOOD'!Q47=0,"",'Lynx PLYWOOD'!Q47)</f>
        <v/>
      </c>
      <c r="H39" s="637" t="str">
        <f>IF('Lynx PLYWOOD'!R47=0,"",'Lynx PLYWOOD'!R47)</f>
        <v/>
      </c>
      <c r="I39" s="637" t="str">
        <f>IF('Lynx PLYWOOD'!S47=0,"",'Lynx PLYWOOD'!S47)</f>
        <v/>
      </c>
      <c r="J39" s="637" t="str">
        <f>IF('Lynx PLYWOOD'!T47=0,"",'Lynx PLYWOOD'!T47)</f>
        <v/>
      </c>
      <c r="K39" s="637" t="str">
        <f>IF('Lynx PLYWOOD'!U47=0,"",'Lynx PLYWOOD'!U47)</f>
        <v/>
      </c>
      <c r="L39" s="637" t="str">
        <f>IF('Lynx PLYWOOD'!V47=0,"",'Lynx PLYWOOD'!V47)</f>
        <v/>
      </c>
      <c r="M39" s="637" t="str">
        <f>IF('Lynx PLYWOOD'!W47=0,"",'Lynx PLYWOOD'!W47)</f>
        <v/>
      </c>
      <c r="N39" s="637" t="str">
        <f>IF('Lynx PLYWOOD'!X47=0,"",'Lynx PLYWOOD'!X47)</f>
        <v/>
      </c>
      <c r="O39" s="637" t="str">
        <f>IF('Lynx PLYWOOD'!Y47=0,"",'Lynx PLYWOOD'!Y47)</f>
        <v/>
      </c>
      <c r="P39" s="637" t="str">
        <f>IF('Lynx PLYWOOD'!Z47=0,"",'Lynx PLYWOOD'!Z47)</f>
        <v/>
      </c>
      <c r="Q39" s="637" t="str">
        <f>IF('Lynx PLYWOOD'!AA47=0,"",'Lynx PLYWOOD'!AA47)</f>
        <v/>
      </c>
      <c r="R39" s="645">
        <f>'PROD. lynx plywood'!R42</f>
        <v>0</v>
      </c>
    </row>
    <row r="40" spans="3:18" ht="23.25" customHeight="1">
      <c r="C40" s="8" t="str">
        <f>'Lynx PLYWOOD'!D48</f>
        <v>L68-W</v>
      </c>
      <c r="D40" s="637" t="str">
        <f>IF('Lynx PLYWOOD'!N48=0,"",'Lynx PLYWOOD'!N48)</f>
        <v/>
      </c>
      <c r="E40" s="637" t="str">
        <f>IF('Lynx PLYWOOD'!O48=0,"",'Lynx PLYWOOD'!O48)</f>
        <v/>
      </c>
      <c r="F40" s="637" t="str">
        <f>IF('Lynx PLYWOOD'!P48=0,"",'Lynx PLYWOOD'!P48)</f>
        <v/>
      </c>
      <c r="G40" s="637" t="str">
        <f>IF('Lynx PLYWOOD'!Q48=0,"",'Lynx PLYWOOD'!Q48)</f>
        <v/>
      </c>
      <c r="H40" s="637" t="str">
        <f>IF('Lynx PLYWOOD'!R48=0,"",'Lynx PLYWOOD'!R48)</f>
        <v/>
      </c>
      <c r="I40" s="637" t="str">
        <f>IF('Lynx PLYWOOD'!S48=0,"",'Lynx PLYWOOD'!S48)</f>
        <v/>
      </c>
      <c r="J40" s="637" t="str">
        <f>IF('Lynx PLYWOOD'!T48=0,"",'Lynx PLYWOOD'!T48)</f>
        <v/>
      </c>
      <c r="K40" s="637" t="str">
        <f>IF('Lynx PLYWOOD'!U48=0,"",'Lynx PLYWOOD'!U48)</f>
        <v/>
      </c>
      <c r="L40" s="637" t="str">
        <f>IF('Lynx PLYWOOD'!V48=0,"",'Lynx PLYWOOD'!V48)</f>
        <v/>
      </c>
      <c r="M40" s="637" t="str">
        <f>IF('Lynx PLYWOOD'!W48=0,"",'Lynx PLYWOOD'!W48)</f>
        <v/>
      </c>
      <c r="N40" s="637" t="str">
        <f>IF('Lynx PLYWOOD'!X48=0,"",'Lynx PLYWOOD'!X48)</f>
        <v/>
      </c>
      <c r="O40" s="637" t="str">
        <f>IF('Lynx PLYWOOD'!Y48=0,"",'Lynx PLYWOOD'!Y48)</f>
        <v/>
      </c>
      <c r="P40" s="637" t="str">
        <f>IF('Lynx PLYWOOD'!Z48=0,"",'Lynx PLYWOOD'!Z48)</f>
        <v/>
      </c>
      <c r="Q40" s="637" t="str">
        <f>IF('Lynx PLYWOOD'!AA48=0,"",'Lynx PLYWOOD'!AA48)</f>
        <v/>
      </c>
      <c r="R40" s="645">
        <f>'PROD. lynx plywood'!R43</f>
        <v>0</v>
      </c>
    </row>
    <row r="41" spans="3:18" ht="23.25" customHeight="1">
      <c r="C41" s="8" t="str">
        <f>'Lynx PLYWOOD'!D49</f>
        <v>L69-W</v>
      </c>
      <c r="D41" s="637" t="str">
        <f>IF('Lynx PLYWOOD'!N49=0,"",'Lynx PLYWOOD'!N49)</f>
        <v/>
      </c>
      <c r="E41" s="637" t="str">
        <f>IF('Lynx PLYWOOD'!O49=0,"",'Lynx PLYWOOD'!O49)</f>
        <v/>
      </c>
      <c r="F41" s="637" t="str">
        <f>IF('Lynx PLYWOOD'!P49=0,"",'Lynx PLYWOOD'!P49)</f>
        <v/>
      </c>
      <c r="G41" s="637" t="str">
        <f>IF('Lynx PLYWOOD'!Q49=0,"",'Lynx PLYWOOD'!Q49)</f>
        <v/>
      </c>
      <c r="H41" s="637" t="str">
        <f>IF('Lynx PLYWOOD'!R49=0,"",'Lynx PLYWOOD'!R49)</f>
        <v/>
      </c>
      <c r="I41" s="637" t="str">
        <f>IF('Lynx PLYWOOD'!S49=0,"",'Lynx PLYWOOD'!S49)</f>
        <v/>
      </c>
      <c r="J41" s="637" t="str">
        <f>IF('Lynx PLYWOOD'!T49=0,"",'Lynx PLYWOOD'!T49)</f>
        <v/>
      </c>
      <c r="K41" s="637" t="str">
        <f>IF('Lynx PLYWOOD'!U49=0,"",'Lynx PLYWOOD'!U49)</f>
        <v/>
      </c>
      <c r="L41" s="637" t="str">
        <f>IF('Lynx PLYWOOD'!V49=0,"",'Lynx PLYWOOD'!V49)</f>
        <v/>
      </c>
      <c r="M41" s="637" t="str">
        <f>IF('Lynx PLYWOOD'!W49=0,"",'Lynx PLYWOOD'!W49)</f>
        <v/>
      </c>
      <c r="N41" s="637" t="str">
        <f>IF('Lynx PLYWOOD'!X49=0,"",'Lynx PLYWOOD'!X49)</f>
        <v/>
      </c>
      <c r="O41" s="637" t="str">
        <f>IF('Lynx PLYWOOD'!Y49=0,"",'Lynx PLYWOOD'!Y49)</f>
        <v/>
      </c>
      <c r="P41" s="637" t="str">
        <f>IF('Lynx PLYWOOD'!Z49=0,"",'Lynx PLYWOOD'!Z49)</f>
        <v/>
      </c>
      <c r="Q41" s="637" t="str">
        <f>IF('Lynx PLYWOOD'!AA49=0,"",'Lynx PLYWOOD'!AA49)</f>
        <v/>
      </c>
      <c r="R41" s="645">
        <f>'PROD. lynx plywood'!R44</f>
        <v>0</v>
      </c>
    </row>
    <row r="42" spans="3:18" ht="23.25" customHeight="1">
      <c r="C42" s="8" t="str">
        <f>'Lynx PLYWOOD'!D50</f>
        <v>L70-W</v>
      </c>
      <c r="D42" s="637" t="str">
        <f>IF('Lynx PLYWOOD'!N50=0,"",'Lynx PLYWOOD'!N50)</f>
        <v/>
      </c>
      <c r="E42" s="637" t="str">
        <f>IF('Lynx PLYWOOD'!O50=0,"",'Lynx PLYWOOD'!O50)</f>
        <v/>
      </c>
      <c r="F42" s="637" t="str">
        <f>IF('Lynx PLYWOOD'!P50=0,"",'Lynx PLYWOOD'!P50)</f>
        <v/>
      </c>
      <c r="G42" s="637" t="str">
        <f>IF('Lynx PLYWOOD'!Q50=0,"",'Lynx PLYWOOD'!Q50)</f>
        <v/>
      </c>
      <c r="H42" s="637" t="str">
        <f>IF('Lynx PLYWOOD'!R50=0,"",'Lynx PLYWOOD'!R50)</f>
        <v/>
      </c>
      <c r="I42" s="637" t="str">
        <f>IF('Lynx PLYWOOD'!S50=0,"",'Lynx PLYWOOD'!S50)</f>
        <v/>
      </c>
      <c r="J42" s="637" t="str">
        <f>IF('Lynx PLYWOOD'!T50=0,"",'Lynx PLYWOOD'!T50)</f>
        <v/>
      </c>
      <c r="K42" s="637" t="str">
        <f>IF('Lynx PLYWOOD'!U50=0,"",'Lynx PLYWOOD'!U50)</f>
        <v/>
      </c>
      <c r="L42" s="637" t="str">
        <f>IF('Lynx PLYWOOD'!V50=0,"",'Lynx PLYWOOD'!V50)</f>
        <v/>
      </c>
      <c r="M42" s="637" t="str">
        <f>IF('Lynx PLYWOOD'!W50=0,"",'Lynx PLYWOOD'!W50)</f>
        <v/>
      </c>
      <c r="N42" s="637" t="str">
        <f>IF('Lynx PLYWOOD'!X50=0,"",'Lynx PLYWOOD'!X50)</f>
        <v/>
      </c>
      <c r="O42" s="637" t="str">
        <f>IF('Lynx PLYWOOD'!Y50=0,"",'Lynx PLYWOOD'!Y50)</f>
        <v/>
      </c>
      <c r="P42" s="637" t="str">
        <f>IF('Lynx PLYWOOD'!Z50=0,"",'Lynx PLYWOOD'!Z50)</f>
        <v/>
      </c>
      <c r="Q42" s="637" t="str">
        <f>IF('Lynx PLYWOOD'!AA50=0,"",'Lynx PLYWOOD'!AA50)</f>
        <v/>
      </c>
      <c r="R42" s="645">
        <f>'PROD. lynx plywood'!R45</f>
        <v>0</v>
      </c>
    </row>
    <row r="43" spans="3:18" ht="23.25" customHeight="1">
      <c r="C43" s="8" t="str">
        <f>'Lynx PLYWOOD'!D51</f>
        <v>L71-W</v>
      </c>
      <c r="D43" s="637" t="str">
        <f>IF('Lynx PLYWOOD'!N51=0,"",'Lynx PLYWOOD'!N51)</f>
        <v/>
      </c>
      <c r="E43" s="637" t="str">
        <f>IF('Lynx PLYWOOD'!O51=0,"",'Lynx PLYWOOD'!O51)</f>
        <v/>
      </c>
      <c r="F43" s="637" t="str">
        <f>IF('Lynx PLYWOOD'!P51=0,"",'Lynx PLYWOOD'!P51)</f>
        <v/>
      </c>
      <c r="G43" s="637" t="str">
        <f>IF('Lynx PLYWOOD'!Q51=0,"",'Lynx PLYWOOD'!Q51)</f>
        <v/>
      </c>
      <c r="H43" s="637" t="str">
        <f>IF('Lynx PLYWOOD'!R51=0,"",'Lynx PLYWOOD'!R51)</f>
        <v/>
      </c>
      <c r="I43" s="637" t="str">
        <f>IF('Lynx PLYWOOD'!S51=0,"",'Lynx PLYWOOD'!S51)</f>
        <v/>
      </c>
      <c r="J43" s="637" t="str">
        <f>IF('Lynx PLYWOOD'!T51=0,"",'Lynx PLYWOOD'!T51)</f>
        <v/>
      </c>
      <c r="K43" s="637" t="str">
        <f>IF('Lynx PLYWOOD'!U51=0,"",'Lynx PLYWOOD'!U51)</f>
        <v/>
      </c>
      <c r="L43" s="637" t="str">
        <f>IF('Lynx PLYWOOD'!V51=0,"",'Lynx PLYWOOD'!V51)</f>
        <v/>
      </c>
      <c r="M43" s="637" t="str">
        <f>IF('Lynx PLYWOOD'!W51=0,"",'Lynx PLYWOOD'!W51)</f>
        <v/>
      </c>
      <c r="N43" s="637" t="str">
        <f>IF('Lynx PLYWOOD'!X51=0,"",'Lynx PLYWOOD'!X51)</f>
        <v/>
      </c>
      <c r="O43" s="637" t="str">
        <f>IF('Lynx PLYWOOD'!Y51=0,"",'Lynx PLYWOOD'!Y51)</f>
        <v/>
      </c>
      <c r="P43" s="637" t="str">
        <f>IF('Lynx PLYWOOD'!Z51=0,"",'Lynx PLYWOOD'!Z51)</f>
        <v/>
      </c>
      <c r="Q43" s="637" t="str">
        <f>IF('Lynx PLYWOOD'!AA51=0,"",'Lynx PLYWOOD'!AA51)</f>
        <v/>
      </c>
      <c r="R43" s="645">
        <f>'PROD. lynx plywood'!R46</f>
        <v>0</v>
      </c>
    </row>
    <row r="44" spans="3:18" ht="23.25" customHeight="1">
      <c r="C44" s="8" t="str">
        <f>'Lynx PLYWOOD'!D52</f>
        <v>L72-W</v>
      </c>
      <c r="D44" s="637" t="str">
        <f>IF('Lynx PLYWOOD'!N52=0,"",'Lynx PLYWOOD'!N52)</f>
        <v/>
      </c>
      <c r="E44" s="637" t="str">
        <f>IF('Lynx PLYWOOD'!O52=0,"",'Lynx PLYWOOD'!O52)</f>
        <v/>
      </c>
      <c r="F44" s="637" t="str">
        <f>IF('Lynx PLYWOOD'!P52=0,"",'Lynx PLYWOOD'!P52)</f>
        <v/>
      </c>
      <c r="G44" s="637" t="str">
        <f>IF('Lynx PLYWOOD'!Q52=0,"",'Lynx PLYWOOD'!Q52)</f>
        <v/>
      </c>
      <c r="H44" s="637" t="str">
        <f>IF('Lynx PLYWOOD'!R52=0,"",'Lynx PLYWOOD'!R52)</f>
        <v/>
      </c>
      <c r="I44" s="637" t="str">
        <f>IF('Lynx PLYWOOD'!S52=0,"",'Lynx PLYWOOD'!S52)</f>
        <v/>
      </c>
      <c r="J44" s="637" t="str">
        <f>IF('Lynx PLYWOOD'!T52=0,"",'Lynx PLYWOOD'!T52)</f>
        <v/>
      </c>
      <c r="K44" s="637" t="str">
        <f>IF('Lynx PLYWOOD'!U52=0,"",'Lynx PLYWOOD'!U52)</f>
        <v/>
      </c>
      <c r="L44" s="637" t="str">
        <f>IF('Lynx PLYWOOD'!V52=0,"",'Lynx PLYWOOD'!V52)</f>
        <v/>
      </c>
      <c r="M44" s="637" t="str">
        <f>IF('Lynx PLYWOOD'!W52=0,"",'Lynx PLYWOOD'!W52)</f>
        <v/>
      </c>
      <c r="N44" s="637" t="str">
        <f>IF('Lynx PLYWOOD'!X52=0,"",'Lynx PLYWOOD'!X52)</f>
        <v/>
      </c>
      <c r="O44" s="637" t="str">
        <f>IF('Lynx PLYWOOD'!Y52=0,"",'Lynx PLYWOOD'!Y52)</f>
        <v/>
      </c>
      <c r="P44" s="637" t="str">
        <f>IF('Lynx PLYWOOD'!Z52=0,"",'Lynx PLYWOOD'!Z52)</f>
        <v/>
      </c>
      <c r="Q44" s="637" t="str">
        <f>IF('Lynx PLYWOOD'!AA52=0,"",'Lynx PLYWOOD'!AA52)</f>
        <v/>
      </c>
      <c r="R44" s="645">
        <f>'PROD. lynx plywood'!R47</f>
        <v>0</v>
      </c>
    </row>
    <row r="45" spans="3:18" ht="23.25" customHeight="1">
      <c r="C45" s="8" t="str">
        <f>'Lynx PLYWOOD'!D53</f>
        <v>L73-W</v>
      </c>
      <c r="D45" s="637" t="str">
        <f>IF('Lynx PLYWOOD'!N53=0,"",'Lynx PLYWOOD'!N53)</f>
        <v/>
      </c>
      <c r="E45" s="637" t="str">
        <f>IF('Lynx PLYWOOD'!O53=0,"",'Lynx PLYWOOD'!O53)</f>
        <v/>
      </c>
      <c r="F45" s="637" t="str">
        <f>IF('Lynx PLYWOOD'!P53=0,"",'Lynx PLYWOOD'!P53)</f>
        <v/>
      </c>
      <c r="G45" s="637" t="str">
        <f>IF('Lynx PLYWOOD'!Q53=0,"",'Lynx PLYWOOD'!Q53)</f>
        <v/>
      </c>
      <c r="H45" s="637" t="str">
        <f>IF('Lynx PLYWOOD'!R53=0,"",'Lynx PLYWOOD'!R53)</f>
        <v/>
      </c>
      <c r="I45" s="637" t="str">
        <f>IF('Lynx PLYWOOD'!S53=0,"",'Lynx PLYWOOD'!S53)</f>
        <v/>
      </c>
      <c r="J45" s="637" t="str">
        <f>IF('Lynx PLYWOOD'!T53=0,"",'Lynx PLYWOOD'!T53)</f>
        <v/>
      </c>
      <c r="K45" s="637" t="str">
        <f>IF('Lynx PLYWOOD'!U53=0,"",'Lynx PLYWOOD'!U53)</f>
        <v/>
      </c>
      <c r="L45" s="637" t="str">
        <f>IF('Lynx PLYWOOD'!V53=0,"",'Lynx PLYWOOD'!V53)</f>
        <v/>
      </c>
      <c r="M45" s="637" t="str">
        <f>IF('Lynx PLYWOOD'!W53=0,"",'Lynx PLYWOOD'!W53)</f>
        <v/>
      </c>
      <c r="N45" s="637" t="str">
        <f>IF('Lynx PLYWOOD'!X53=0,"",'Lynx PLYWOOD'!X53)</f>
        <v/>
      </c>
      <c r="O45" s="637" t="str">
        <f>IF('Lynx PLYWOOD'!Y53=0,"",'Lynx PLYWOOD'!Y53)</f>
        <v/>
      </c>
      <c r="P45" s="637" t="str">
        <f>IF('Lynx PLYWOOD'!Z53=0,"",'Lynx PLYWOOD'!Z53)</f>
        <v/>
      </c>
      <c r="Q45" s="637" t="str">
        <f>IF('Lynx PLYWOOD'!AA53=0,"",'Lynx PLYWOOD'!AA53)</f>
        <v/>
      </c>
      <c r="R45" s="645">
        <f>'PROD. lynx plywood'!R48</f>
        <v>0</v>
      </c>
    </row>
    <row r="46" spans="3:18" ht="23.25" customHeight="1">
      <c r="C46" s="8" t="str">
        <f>'Lynx PLYWOOD'!D54</f>
        <v>L74-W</v>
      </c>
      <c r="D46" s="637" t="str">
        <f>IF('Lynx PLYWOOD'!N54=0,"",'Lynx PLYWOOD'!N54)</f>
        <v/>
      </c>
      <c r="E46" s="637" t="str">
        <f>IF('Lynx PLYWOOD'!O54=0,"",'Lynx PLYWOOD'!O54)</f>
        <v/>
      </c>
      <c r="F46" s="637" t="str">
        <f>IF('Lynx PLYWOOD'!P54=0,"",'Lynx PLYWOOD'!P54)</f>
        <v/>
      </c>
      <c r="G46" s="637" t="str">
        <f>IF('Lynx PLYWOOD'!Q54=0,"",'Lynx PLYWOOD'!Q54)</f>
        <v/>
      </c>
      <c r="H46" s="637" t="str">
        <f>IF('Lynx PLYWOOD'!R54=0,"",'Lynx PLYWOOD'!R54)</f>
        <v/>
      </c>
      <c r="I46" s="637" t="str">
        <f>IF('Lynx PLYWOOD'!S54=0,"",'Lynx PLYWOOD'!S54)</f>
        <v/>
      </c>
      <c r="J46" s="637" t="str">
        <f>IF('Lynx PLYWOOD'!T54=0,"",'Lynx PLYWOOD'!T54)</f>
        <v/>
      </c>
      <c r="K46" s="637" t="str">
        <f>IF('Lynx PLYWOOD'!U54=0,"",'Lynx PLYWOOD'!U54)</f>
        <v/>
      </c>
      <c r="L46" s="637" t="str">
        <f>IF('Lynx PLYWOOD'!V54=0,"",'Lynx PLYWOOD'!V54)</f>
        <v/>
      </c>
      <c r="M46" s="637" t="str">
        <f>IF('Lynx PLYWOOD'!W54=0,"",'Lynx PLYWOOD'!W54)</f>
        <v/>
      </c>
      <c r="N46" s="637" t="str">
        <f>IF('Lynx PLYWOOD'!X54=0,"",'Lynx PLYWOOD'!X54)</f>
        <v/>
      </c>
      <c r="O46" s="637" t="str">
        <f>IF('Lynx PLYWOOD'!Y54=0,"",'Lynx PLYWOOD'!Y54)</f>
        <v/>
      </c>
      <c r="P46" s="637" t="str">
        <f>IF('Lynx PLYWOOD'!Z54=0,"",'Lynx PLYWOOD'!Z54)</f>
        <v/>
      </c>
      <c r="Q46" s="637" t="str">
        <f>IF('Lynx PLYWOOD'!AA54=0,"",'Lynx PLYWOOD'!AA54)</f>
        <v/>
      </c>
      <c r="R46" s="637">
        <f>'PROD. lynx plywood'!R49</f>
        <v>0</v>
      </c>
    </row>
    <row r="47" spans="3:18" ht="23.25" customHeight="1">
      <c r="C47" s="8" t="str">
        <f>'Lynx PLYWOOD'!D55</f>
        <v>PERFORMERS</v>
      </c>
      <c r="D47" s="637" t="str">
        <f>IF('Lynx PLYWOOD'!N55=0,"",'Lynx PLYWOOD'!N55)</f>
        <v/>
      </c>
      <c r="E47" s="637" t="str">
        <f>IF('Lynx PLYWOOD'!O55=0,"",'Lynx PLYWOOD'!O55)</f>
        <v/>
      </c>
      <c r="F47" s="637" t="str">
        <f>IF('Lynx PLYWOOD'!P55=0,"",'Lynx PLYWOOD'!P55)</f>
        <v/>
      </c>
      <c r="G47" s="637" t="str">
        <f>IF('Lynx PLYWOOD'!Q55=0,"",'Lynx PLYWOOD'!Q55)</f>
        <v/>
      </c>
      <c r="H47" s="637" t="str">
        <f>IF('Lynx PLYWOOD'!R55=0,"",'Lynx PLYWOOD'!R55)</f>
        <v/>
      </c>
      <c r="I47" s="637" t="str">
        <f>IF('Lynx PLYWOOD'!S55=0,"",'Lynx PLYWOOD'!S55)</f>
        <v/>
      </c>
      <c r="J47" s="637" t="str">
        <f>IF('Lynx PLYWOOD'!T55=0,"",'Lynx PLYWOOD'!T55)</f>
        <v/>
      </c>
      <c r="K47" s="637" t="str">
        <f>IF('Lynx PLYWOOD'!U55=0,"",'Lynx PLYWOOD'!U55)</f>
        <v/>
      </c>
      <c r="L47" s="637" t="str">
        <f>IF('Lynx PLYWOOD'!V55=0,"",'Lynx PLYWOOD'!V55)</f>
        <v/>
      </c>
      <c r="M47" s="637" t="str">
        <f>IF('Lynx PLYWOOD'!W55=0,"",'Lynx PLYWOOD'!W55)</f>
        <v/>
      </c>
      <c r="N47" s="637" t="str">
        <f>IF('Lynx PLYWOOD'!X55=0,"",'Lynx PLYWOOD'!X55)</f>
        <v/>
      </c>
      <c r="O47" s="637" t="str">
        <f>IF('Lynx PLYWOOD'!Y55=0,"",'Lynx PLYWOOD'!Y55)</f>
        <v/>
      </c>
      <c r="P47" s="637" t="str">
        <f>IF('Lynx PLYWOOD'!Z55=0,"",'Lynx PLYWOOD'!Z55)</f>
        <v/>
      </c>
      <c r="Q47" s="637" t="str">
        <f>IF('Lynx PLYWOOD'!AA55=0,"",'Lynx PLYWOOD'!AA55)</f>
        <v/>
      </c>
      <c r="R47" s="637">
        <f>'PROD. lynx plywood'!R50</f>
        <v>0</v>
      </c>
    </row>
    <row r="48" spans="3:18" ht="23.25" customHeight="1">
      <c r="C48" s="8" t="str">
        <f>'Lynx PLYWOOD'!D56</f>
        <v>L101-W</v>
      </c>
      <c r="D48" s="637" t="str">
        <f>IF('Lynx PLYWOOD'!N56=0,"",'Lynx PLYWOOD'!N56)</f>
        <v/>
      </c>
      <c r="E48" s="637" t="str">
        <f>IF('Lynx PLYWOOD'!O56=0,"",'Lynx PLYWOOD'!O56)</f>
        <v/>
      </c>
      <c r="F48" s="637" t="str">
        <f>IF('Lynx PLYWOOD'!P56=0,"",'Lynx PLYWOOD'!P56)</f>
        <v/>
      </c>
      <c r="G48" s="637" t="str">
        <f>IF('Lynx PLYWOOD'!Q56=0,"",'Lynx PLYWOOD'!Q56)</f>
        <v/>
      </c>
      <c r="H48" s="637" t="str">
        <f>IF('Lynx PLYWOOD'!R56=0,"",'Lynx PLYWOOD'!R56)</f>
        <v/>
      </c>
      <c r="I48" s="637" t="str">
        <f>IF('Lynx PLYWOOD'!S56=0,"",'Lynx PLYWOOD'!S56)</f>
        <v/>
      </c>
      <c r="J48" s="637" t="str">
        <f>IF('Lynx PLYWOOD'!T56=0,"",'Lynx PLYWOOD'!T56)</f>
        <v/>
      </c>
      <c r="K48" s="637" t="str">
        <f>IF('Lynx PLYWOOD'!U56=0,"",'Lynx PLYWOOD'!U56)</f>
        <v/>
      </c>
      <c r="L48" s="637" t="str">
        <f>IF('Lynx PLYWOOD'!V56=0,"",'Lynx PLYWOOD'!V56)</f>
        <v/>
      </c>
      <c r="M48" s="637" t="str">
        <f>IF('Lynx PLYWOOD'!W56=0,"",'Lynx PLYWOOD'!W56)</f>
        <v/>
      </c>
      <c r="N48" s="637" t="str">
        <f>IF('Lynx PLYWOOD'!X56=0,"",'Lynx PLYWOOD'!X56)</f>
        <v/>
      </c>
      <c r="O48" s="637" t="str">
        <f>IF('Lynx PLYWOOD'!Y56=0,"",'Lynx PLYWOOD'!Y56)</f>
        <v/>
      </c>
      <c r="P48" s="637" t="str">
        <f>IF('Lynx PLYWOOD'!Z56=0,"",'Lynx PLYWOOD'!Z56)</f>
        <v/>
      </c>
      <c r="Q48" s="637" t="str">
        <f>IF('Lynx PLYWOOD'!AA56=0,"",'Lynx PLYWOOD'!AA56)</f>
        <v/>
      </c>
      <c r="R48" s="637">
        <f>'PROD. lynx plywood'!R51</f>
        <v>0</v>
      </c>
    </row>
    <row r="49" spans="3:18" ht="23.25" customHeight="1">
      <c r="C49" s="8" t="str">
        <f>'Lynx PLYWOOD'!D57</f>
        <v>L102-W</v>
      </c>
      <c r="D49" s="637" t="str">
        <f>IF('Lynx PLYWOOD'!N57=0,"",'Lynx PLYWOOD'!N57)</f>
        <v/>
      </c>
      <c r="E49" s="637" t="str">
        <f>IF('Lynx PLYWOOD'!O57=0,"",'Lynx PLYWOOD'!O57)</f>
        <v/>
      </c>
      <c r="F49" s="637" t="str">
        <f>IF('Lynx PLYWOOD'!P57=0,"",'Lynx PLYWOOD'!P57)</f>
        <v/>
      </c>
      <c r="G49" s="637" t="str">
        <f>IF('Lynx PLYWOOD'!Q57=0,"",'Lynx PLYWOOD'!Q57)</f>
        <v/>
      </c>
      <c r="H49" s="637" t="str">
        <f>IF('Lynx PLYWOOD'!R57=0,"",'Lynx PLYWOOD'!R57)</f>
        <v/>
      </c>
      <c r="I49" s="637" t="str">
        <f>IF('Lynx PLYWOOD'!S57=0,"",'Lynx PLYWOOD'!S57)</f>
        <v/>
      </c>
      <c r="J49" s="637" t="str">
        <f>IF('Lynx PLYWOOD'!T57=0,"",'Lynx PLYWOOD'!T57)</f>
        <v/>
      </c>
      <c r="K49" s="637" t="str">
        <f>IF('Lynx PLYWOOD'!U57=0,"",'Lynx PLYWOOD'!U57)</f>
        <v/>
      </c>
      <c r="L49" s="637" t="str">
        <f>IF('Lynx PLYWOOD'!V57=0,"",'Lynx PLYWOOD'!V57)</f>
        <v/>
      </c>
      <c r="M49" s="637" t="str">
        <f>IF('Lynx PLYWOOD'!W57=0,"",'Lynx PLYWOOD'!W57)</f>
        <v/>
      </c>
      <c r="N49" s="637" t="str">
        <f>IF('Lynx PLYWOOD'!X57=0,"",'Lynx PLYWOOD'!X57)</f>
        <v/>
      </c>
      <c r="O49" s="637" t="str">
        <f>IF('Lynx PLYWOOD'!Y57=0,"",'Lynx PLYWOOD'!Y57)</f>
        <v/>
      </c>
      <c r="P49" s="637" t="str">
        <f>IF('Lynx PLYWOOD'!Z57=0,"",'Lynx PLYWOOD'!Z57)</f>
        <v/>
      </c>
      <c r="Q49" s="637" t="str">
        <f>IF('Lynx PLYWOOD'!AA57=0,"",'Lynx PLYWOOD'!AA57)</f>
        <v/>
      </c>
      <c r="R49" s="637">
        <f>'PROD. lynx plywood'!R52</f>
        <v>0</v>
      </c>
    </row>
    <row r="50" spans="3:18" ht="23.25" customHeight="1">
      <c r="C50" s="8" t="str">
        <f>'Lynx PLYWOOD'!D58</f>
        <v>L103-W</v>
      </c>
      <c r="D50" s="637" t="str">
        <f>IF('Lynx PLYWOOD'!N58=0,"",'Lynx PLYWOOD'!N58)</f>
        <v/>
      </c>
      <c r="E50" s="637" t="str">
        <f>IF('Lynx PLYWOOD'!O58=0,"",'Lynx PLYWOOD'!O58)</f>
        <v/>
      </c>
      <c r="F50" s="637" t="str">
        <f>IF('Lynx PLYWOOD'!P58=0,"",'Lynx PLYWOOD'!P58)</f>
        <v/>
      </c>
      <c r="G50" s="637" t="str">
        <f>IF('Lynx PLYWOOD'!Q58=0,"",'Lynx PLYWOOD'!Q58)</f>
        <v/>
      </c>
      <c r="H50" s="637" t="str">
        <f>IF('Lynx PLYWOOD'!R58=0,"",'Lynx PLYWOOD'!R58)</f>
        <v/>
      </c>
      <c r="I50" s="637" t="str">
        <f>IF('Lynx PLYWOOD'!S58=0,"",'Lynx PLYWOOD'!S58)</f>
        <v/>
      </c>
      <c r="J50" s="637" t="str">
        <f>IF('Lynx PLYWOOD'!T58=0,"",'Lynx PLYWOOD'!T58)</f>
        <v/>
      </c>
      <c r="K50" s="637" t="str">
        <f>IF('Lynx PLYWOOD'!U58=0,"",'Lynx PLYWOOD'!U58)</f>
        <v/>
      </c>
      <c r="L50" s="637" t="str">
        <f>IF('Lynx PLYWOOD'!V58=0,"",'Lynx PLYWOOD'!V58)</f>
        <v/>
      </c>
      <c r="M50" s="637" t="str">
        <f>IF('Lynx PLYWOOD'!W58=0,"",'Lynx PLYWOOD'!W58)</f>
        <v/>
      </c>
      <c r="N50" s="637" t="str">
        <f>IF('Lynx PLYWOOD'!X58=0,"",'Lynx PLYWOOD'!X58)</f>
        <v/>
      </c>
      <c r="O50" s="637" t="str">
        <f>IF('Lynx PLYWOOD'!Y58=0,"",'Lynx PLYWOOD'!Y58)</f>
        <v/>
      </c>
      <c r="P50" s="637" t="str">
        <f>IF('Lynx PLYWOOD'!Z58=0,"",'Lynx PLYWOOD'!Z58)</f>
        <v/>
      </c>
      <c r="Q50" s="637" t="str">
        <f>IF('Lynx PLYWOOD'!AA58=0,"",'Lynx PLYWOOD'!AA58)</f>
        <v/>
      </c>
      <c r="R50" s="637">
        <f>'PROD. lynx plywood'!R53</f>
        <v>0</v>
      </c>
    </row>
    <row r="51" spans="3:18" ht="23.25" customHeight="1">
      <c r="C51" s="8" t="str">
        <f>'Lynx PLYWOOD'!D59</f>
        <v>L104-W</v>
      </c>
      <c r="D51" s="637" t="str">
        <f>IF('Lynx PLYWOOD'!N59=0,"",'Lynx PLYWOOD'!N59)</f>
        <v/>
      </c>
      <c r="E51" s="637" t="str">
        <f>IF('Lynx PLYWOOD'!O59=0,"",'Lynx PLYWOOD'!O59)</f>
        <v/>
      </c>
      <c r="F51" s="637" t="str">
        <f>IF('Lynx PLYWOOD'!P59=0,"",'Lynx PLYWOOD'!P59)</f>
        <v/>
      </c>
      <c r="G51" s="637" t="str">
        <f>IF('Lynx PLYWOOD'!Q59=0,"",'Lynx PLYWOOD'!Q59)</f>
        <v/>
      </c>
      <c r="H51" s="637" t="str">
        <f>IF('Lynx PLYWOOD'!R59=0,"",'Lynx PLYWOOD'!R59)</f>
        <v/>
      </c>
      <c r="I51" s="637" t="str">
        <f>IF('Lynx PLYWOOD'!S59=0,"",'Lynx PLYWOOD'!S59)</f>
        <v/>
      </c>
      <c r="J51" s="637" t="str">
        <f>IF('Lynx PLYWOOD'!T59=0,"",'Lynx PLYWOOD'!T59)</f>
        <v/>
      </c>
      <c r="K51" s="637" t="str">
        <f>IF('Lynx PLYWOOD'!U59=0,"",'Lynx PLYWOOD'!U59)</f>
        <v/>
      </c>
      <c r="L51" s="637" t="str">
        <f>IF('Lynx PLYWOOD'!V59=0,"",'Lynx PLYWOOD'!V59)</f>
        <v/>
      </c>
      <c r="M51" s="637" t="str">
        <f>IF('Lynx PLYWOOD'!W59=0,"",'Lynx PLYWOOD'!W59)</f>
        <v/>
      </c>
      <c r="N51" s="637" t="str">
        <f>IF('Lynx PLYWOOD'!X59=0,"",'Lynx PLYWOOD'!X59)</f>
        <v/>
      </c>
      <c r="O51" s="637" t="str">
        <f>IF('Lynx PLYWOOD'!Y59=0,"",'Lynx PLYWOOD'!Y59)</f>
        <v/>
      </c>
      <c r="P51" s="637" t="str">
        <f>IF('Lynx PLYWOOD'!Z59=0,"",'Lynx PLYWOOD'!Z59)</f>
        <v/>
      </c>
      <c r="Q51" s="637" t="str">
        <f>IF('Lynx PLYWOOD'!AA59=0,"",'Lynx PLYWOOD'!AA59)</f>
        <v/>
      </c>
      <c r="R51" s="637">
        <f>'PROD. lynx plywood'!R54</f>
        <v>0</v>
      </c>
    </row>
    <row r="52" spans="3:18" ht="23.25" customHeight="1">
      <c r="C52" s="8" t="str">
        <f>'Lynx PLYWOOD'!D60</f>
        <v>L105-W</v>
      </c>
      <c r="D52" s="637" t="str">
        <f>IF('Lynx PLYWOOD'!N60=0,"",'Lynx PLYWOOD'!N60)</f>
        <v/>
      </c>
      <c r="E52" s="637" t="str">
        <f>IF('Lynx PLYWOOD'!O60=0,"",'Lynx PLYWOOD'!O60)</f>
        <v/>
      </c>
      <c r="F52" s="637" t="str">
        <f>IF('Lynx PLYWOOD'!P60=0,"",'Lynx PLYWOOD'!P60)</f>
        <v/>
      </c>
      <c r="G52" s="637" t="str">
        <f>IF('Lynx PLYWOOD'!Q60=0,"",'Lynx PLYWOOD'!Q60)</f>
        <v/>
      </c>
      <c r="H52" s="637" t="str">
        <f>IF('Lynx PLYWOOD'!R60=0,"",'Lynx PLYWOOD'!R60)</f>
        <v/>
      </c>
      <c r="I52" s="637" t="str">
        <f>IF('Lynx PLYWOOD'!S60=0,"",'Lynx PLYWOOD'!S60)</f>
        <v/>
      </c>
      <c r="J52" s="637" t="str">
        <f>IF('Lynx PLYWOOD'!T60=0,"",'Lynx PLYWOOD'!T60)</f>
        <v/>
      </c>
      <c r="K52" s="637" t="str">
        <f>IF('Lynx PLYWOOD'!U60=0,"",'Lynx PLYWOOD'!U60)</f>
        <v/>
      </c>
      <c r="L52" s="637" t="str">
        <f>IF('Lynx PLYWOOD'!V60=0,"",'Lynx PLYWOOD'!V60)</f>
        <v/>
      </c>
      <c r="M52" s="637" t="str">
        <f>IF('Lynx PLYWOOD'!W60=0,"",'Lynx PLYWOOD'!W60)</f>
        <v/>
      </c>
      <c r="N52" s="637" t="str">
        <f>IF('Lynx PLYWOOD'!X60=0,"",'Lynx PLYWOOD'!X60)</f>
        <v/>
      </c>
      <c r="O52" s="637" t="str">
        <f>IF('Lynx PLYWOOD'!Y60=0,"",'Lynx PLYWOOD'!Y60)</f>
        <v/>
      </c>
      <c r="P52" s="637" t="str">
        <f>IF('Lynx PLYWOOD'!Z60=0,"",'Lynx PLYWOOD'!Z60)</f>
        <v/>
      </c>
      <c r="Q52" s="637" t="str">
        <f>IF('Lynx PLYWOOD'!AA60=0,"",'Lynx PLYWOOD'!AA60)</f>
        <v/>
      </c>
      <c r="R52" s="637">
        <f>'PROD. lynx plywood'!R55</f>
        <v>0</v>
      </c>
    </row>
    <row r="53" spans="3:18" ht="23.25" customHeight="1">
      <c r="C53" s="8" t="str">
        <f>'Lynx PLYWOOD'!D61</f>
        <v>L106-W</v>
      </c>
      <c r="D53" s="637" t="str">
        <f>IF('Lynx PLYWOOD'!N61=0,"",'Lynx PLYWOOD'!N61)</f>
        <v/>
      </c>
      <c r="E53" s="637" t="str">
        <f>IF('Lynx PLYWOOD'!O61=0,"",'Lynx PLYWOOD'!O61)</f>
        <v/>
      </c>
      <c r="F53" s="637" t="str">
        <f>IF('Lynx PLYWOOD'!P61=0,"",'Lynx PLYWOOD'!P61)</f>
        <v/>
      </c>
      <c r="G53" s="637" t="str">
        <f>IF('Lynx PLYWOOD'!Q61=0,"",'Lynx PLYWOOD'!Q61)</f>
        <v/>
      </c>
      <c r="H53" s="637" t="str">
        <f>IF('Lynx PLYWOOD'!R61=0,"",'Lynx PLYWOOD'!R61)</f>
        <v/>
      </c>
      <c r="I53" s="637" t="str">
        <f>IF('Lynx PLYWOOD'!S61=0,"",'Lynx PLYWOOD'!S61)</f>
        <v/>
      </c>
      <c r="J53" s="637" t="str">
        <f>IF('Lynx PLYWOOD'!T61=0,"",'Lynx PLYWOOD'!T61)</f>
        <v/>
      </c>
      <c r="K53" s="637" t="str">
        <f>IF('Lynx PLYWOOD'!U61=0,"",'Lynx PLYWOOD'!U61)</f>
        <v/>
      </c>
      <c r="L53" s="637" t="str">
        <f>IF('Lynx PLYWOOD'!V61=0,"",'Lynx PLYWOOD'!V61)</f>
        <v/>
      </c>
      <c r="M53" s="637" t="str">
        <f>IF('Lynx PLYWOOD'!W61=0,"",'Lynx PLYWOOD'!W61)</f>
        <v/>
      </c>
      <c r="N53" s="637" t="str">
        <f>IF('Lynx PLYWOOD'!X61=0,"",'Lynx PLYWOOD'!X61)</f>
        <v/>
      </c>
      <c r="O53" s="637" t="str">
        <f>IF('Lynx PLYWOOD'!Y61=0,"",'Lynx PLYWOOD'!Y61)</f>
        <v/>
      </c>
      <c r="P53" s="637" t="str">
        <f>IF('Lynx PLYWOOD'!Z61=0,"",'Lynx PLYWOOD'!Z61)</f>
        <v/>
      </c>
      <c r="Q53" s="637" t="str">
        <f>IF('Lynx PLYWOOD'!AA61=0,"",'Lynx PLYWOOD'!AA61)</f>
        <v/>
      </c>
      <c r="R53" s="637">
        <f>'PROD. lynx plywood'!R56</f>
        <v>0</v>
      </c>
    </row>
    <row r="54" spans="3:18" ht="23.25" customHeight="1">
      <c r="C54" s="8" t="str">
        <f>'Lynx PLYWOOD'!D62</f>
        <v>DRIFTERS</v>
      </c>
      <c r="D54" s="637" t="str">
        <f>IF('Lynx PLYWOOD'!N62=0,"",'Lynx PLYWOOD'!N62)</f>
        <v/>
      </c>
      <c r="E54" s="637" t="str">
        <f>IF('Lynx PLYWOOD'!O62=0,"",'Lynx PLYWOOD'!O62)</f>
        <v/>
      </c>
      <c r="F54" s="637" t="str">
        <f>IF('Lynx PLYWOOD'!P62=0,"",'Lynx PLYWOOD'!P62)</f>
        <v/>
      </c>
      <c r="G54" s="637" t="str">
        <f>IF('Lynx PLYWOOD'!Q62=0,"",'Lynx PLYWOOD'!Q62)</f>
        <v/>
      </c>
      <c r="H54" s="637" t="str">
        <f>IF('Lynx PLYWOOD'!R62=0,"",'Lynx PLYWOOD'!R62)</f>
        <v/>
      </c>
      <c r="I54" s="637" t="str">
        <f>IF('Lynx PLYWOOD'!S62=0,"",'Lynx PLYWOOD'!S62)</f>
        <v/>
      </c>
      <c r="J54" s="637" t="str">
        <f>IF('Lynx PLYWOOD'!T62=0,"",'Lynx PLYWOOD'!T62)</f>
        <v/>
      </c>
      <c r="K54" s="637" t="str">
        <f>IF('Lynx PLYWOOD'!U62=0,"",'Lynx PLYWOOD'!U62)</f>
        <v/>
      </c>
      <c r="L54" s="637" t="str">
        <f>IF('Lynx PLYWOOD'!V62=0,"",'Lynx PLYWOOD'!V62)</f>
        <v/>
      </c>
      <c r="M54" s="637" t="str">
        <f>IF('Lynx PLYWOOD'!W62=0,"",'Lynx PLYWOOD'!W62)</f>
        <v/>
      </c>
      <c r="N54" s="637" t="str">
        <f>IF('Lynx PLYWOOD'!X62=0,"",'Lynx PLYWOOD'!X62)</f>
        <v/>
      </c>
      <c r="O54" s="637" t="str">
        <f>IF('Lynx PLYWOOD'!Y62=0,"",'Lynx PLYWOOD'!Y62)</f>
        <v/>
      </c>
      <c r="P54" s="637" t="str">
        <f>IF('Lynx PLYWOOD'!Z62=0,"",'Lynx PLYWOOD'!Z62)</f>
        <v/>
      </c>
      <c r="Q54" s="637" t="str">
        <f>IF('Lynx PLYWOOD'!AA62=0,"",'Lynx PLYWOOD'!AA62)</f>
        <v/>
      </c>
      <c r="R54" s="637">
        <f>'PROD. lynx plywood'!R57</f>
        <v>0</v>
      </c>
    </row>
    <row r="55" spans="3:18" ht="23.25" customHeight="1">
      <c r="C55" s="8" t="str">
        <f>'Lynx PLYWOOD'!D63</f>
        <v>L121-W</v>
      </c>
      <c r="D55" s="637" t="str">
        <f>IF('Lynx PLYWOOD'!N63=0,"",'Lynx PLYWOOD'!N63)</f>
        <v/>
      </c>
      <c r="E55" s="637" t="str">
        <f>IF('Lynx PLYWOOD'!O63=0,"",'Lynx PLYWOOD'!O63)</f>
        <v/>
      </c>
      <c r="F55" s="637" t="str">
        <f>IF('Lynx PLYWOOD'!P63=0,"",'Lynx PLYWOOD'!P63)</f>
        <v/>
      </c>
      <c r="G55" s="637" t="str">
        <f>IF('Lynx PLYWOOD'!Q63=0,"",'Lynx PLYWOOD'!Q63)</f>
        <v/>
      </c>
      <c r="H55" s="637" t="str">
        <f>IF('Lynx PLYWOOD'!R63=0,"",'Lynx PLYWOOD'!R63)</f>
        <v/>
      </c>
      <c r="I55" s="637" t="str">
        <f>IF('Lynx PLYWOOD'!S63=0,"",'Lynx PLYWOOD'!S63)</f>
        <v/>
      </c>
      <c r="J55" s="637" t="str">
        <f>IF('Lynx PLYWOOD'!T63=0,"",'Lynx PLYWOOD'!T63)</f>
        <v/>
      </c>
      <c r="K55" s="637" t="str">
        <f>IF('Lynx PLYWOOD'!U63=0,"",'Lynx PLYWOOD'!U63)</f>
        <v/>
      </c>
      <c r="L55" s="637" t="str">
        <f>IF('Lynx PLYWOOD'!V63=0,"",'Lynx PLYWOOD'!V63)</f>
        <v/>
      </c>
      <c r="M55" s="637" t="str">
        <f>IF('Lynx PLYWOOD'!W63=0,"",'Lynx PLYWOOD'!W63)</f>
        <v/>
      </c>
      <c r="N55" s="637" t="str">
        <f>IF('Lynx PLYWOOD'!X63=0,"",'Lynx PLYWOOD'!X63)</f>
        <v/>
      </c>
      <c r="O55" s="637" t="str">
        <f>IF('Lynx PLYWOOD'!Y63=0,"",'Lynx PLYWOOD'!Y63)</f>
        <v/>
      </c>
      <c r="P55" s="637" t="str">
        <f>IF('Lynx PLYWOOD'!Z63=0,"",'Lynx PLYWOOD'!Z63)</f>
        <v/>
      </c>
      <c r="Q55" s="637" t="str">
        <f>IF('Lynx PLYWOOD'!AA63=0,"",'Lynx PLYWOOD'!AA63)</f>
        <v/>
      </c>
      <c r="R55" s="637">
        <f>'PROD. lynx plywood'!R58</f>
        <v>0</v>
      </c>
    </row>
    <row r="56" spans="3:18" ht="23.25" customHeight="1">
      <c r="C56" s="8" t="str">
        <f>'Lynx PLYWOOD'!D64</f>
        <v>L122-W</v>
      </c>
      <c r="D56" s="637" t="str">
        <f>IF('Lynx PLYWOOD'!N64=0,"",'Lynx PLYWOOD'!N64)</f>
        <v/>
      </c>
      <c r="E56" s="637" t="str">
        <f>IF('Lynx PLYWOOD'!O64=0,"",'Lynx PLYWOOD'!O64)</f>
        <v/>
      </c>
      <c r="F56" s="637" t="str">
        <f>IF('Lynx PLYWOOD'!P64=0,"",'Lynx PLYWOOD'!P64)</f>
        <v/>
      </c>
      <c r="G56" s="637" t="str">
        <f>IF('Lynx PLYWOOD'!Q64=0,"",'Lynx PLYWOOD'!Q64)</f>
        <v/>
      </c>
      <c r="H56" s="637" t="str">
        <f>IF('Lynx PLYWOOD'!R64=0,"",'Lynx PLYWOOD'!R64)</f>
        <v/>
      </c>
      <c r="I56" s="637" t="str">
        <f>IF('Lynx PLYWOOD'!S64=0,"",'Lynx PLYWOOD'!S64)</f>
        <v/>
      </c>
      <c r="J56" s="637" t="str">
        <f>IF('Lynx PLYWOOD'!T64=0,"",'Lynx PLYWOOD'!T64)</f>
        <v/>
      </c>
      <c r="K56" s="637" t="str">
        <f>IF('Lynx PLYWOOD'!U64=0,"",'Lynx PLYWOOD'!U64)</f>
        <v/>
      </c>
      <c r="L56" s="637" t="str">
        <f>IF('Lynx PLYWOOD'!V64=0,"",'Lynx PLYWOOD'!V64)</f>
        <v/>
      </c>
      <c r="M56" s="637" t="str">
        <f>IF('Lynx PLYWOOD'!W64=0,"",'Lynx PLYWOOD'!W64)</f>
        <v/>
      </c>
      <c r="N56" s="637" t="str">
        <f>IF('Lynx PLYWOOD'!X64=0,"",'Lynx PLYWOOD'!X64)</f>
        <v/>
      </c>
      <c r="O56" s="637" t="str">
        <f>IF('Lynx PLYWOOD'!Y64=0,"",'Lynx PLYWOOD'!Y64)</f>
        <v/>
      </c>
      <c r="P56" s="637" t="str">
        <f>IF('Lynx PLYWOOD'!Z64=0,"",'Lynx PLYWOOD'!Z64)</f>
        <v/>
      </c>
      <c r="Q56" s="637" t="str">
        <f>IF('Lynx PLYWOOD'!AA64=0,"",'Lynx PLYWOOD'!AA64)</f>
        <v/>
      </c>
      <c r="R56" s="637">
        <f>'PROD. lynx plywood'!R59</f>
        <v>0</v>
      </c>
    </row>
    <row r="57" spans="3:18" ht="23.25" customHeight="1">
      <c r="C57" s="8" t="str">
        <f>'Lynx PLYWOOD'!D65</f>
        <v>L123-W</v>
      </c>
      <c r="D57" s="637" t="str">
        <f>IF('Lynx PLYWOOD'!N65=0,"",'Lynx PLYWOOD'!N65)</f>
        <v/>
      </c>
      <c r="E57" s="637" t="str">
        <f>IF('Lynx PLYWOOD'!O65=0,"",'Lynx PLYWOOD'!O65)</f>
        <v/>
      </c>
      <c r="F57" s="637" t="str">
        <f>IF('Lynx PLYWOOD'!P65=0,"",'Lynx PLYWOOD'!P65)</f>
        <v/>
      </c>
      <c r="G57" s="637" t="str">
        <f>IF('Lynx PLYWOOD'!Q65=0,"",'Lynx PLYWOOD'!Q65)</f>
        <v/>
      </c>
      <c r="H57" s="637" t="str">
        <f>IF('Lynx PLYWOOD'!R65=0,"",'Lynx PLYWOOD'!R65)</f>
        <v/>
      </c>
      <c r="I57" s="637" t="str">
        <f>IF('Lynx PLYWOOD'!S65=0,"",'Lynx PLYWOOD'!S65)</f>
        <v/>
      </c>
      <c r="J57" s="637" t="str">
        <f>IF('Lynx PLYWOOD'!T65=0,"",'Lynx PLYWOOD'!T65)</f>
        <v/>
      </c>
      <c r="K57" s="637" t="str">
        <f>IF('Lynx PLYWOOD'!U65=0,"",'Lynx PLYWOOD'!U65)</f>
        <v/>
      </c>
      <c r="L57" s="637" t="str">
        <f>IF('Lynx PLYWOOD'!V65=0,"",'Lynx PLYWOOD'!V65)</f>
        <v/>
      </c>
      <c r="M57" s="637" t="str">
        <f>IF('Lynx PLYWOOD'!W65=0,"",'Lynx PLYWOOD'!W65)</f>
        <v/>
      </c>
      <c r="N57" s="637" t="str">
        <f>IF('Lynx PLYWOOD'!X65=0,"",'Lynx PLYWOOD'!X65)</f>
        <v/>
      </c>
      <c r="O57" s="637" t="str">
        <f>IF('Lynx PLYWOOD'!Y65=0,"",'Lynx PLYWOOD'!Y65)</f>
        <v/>
      </c>
      <c r="P57" s="637" t="str">
        <f>IF('Lynx PLYWOOD'!Z65=0,"",'Lynx PLYWOOD'!Z65)</f>
        <v/>
      </c>
      <c r="Q57" s="637" t="str">
        <f>IF('Lynx PLYWOOD'!AA65=0,"",'Lynx PLYWOOD'!AA65)</f>
        <v/>
      </c>
      <c r="R57" s="637">
        <f>'PROD. lynx plywood'!R60</f>
        <v>0</v>
      </c>
    </row>
    <row r="58" spans="3:18" ht="23.25" customHeight="1">
      <c r="C58" s="8" t="str">
        <f>'Lynx PLYWOOD'!D66</f>
        <v>L124-W</v>
      </c>
      <c r="D58" s="637" t="str">
        <f>IF('Lynx PLYWOOD'!N66=0,"",'Lynx PLYWOOD'!N66)</f>
        <v/>
      </c>
      <c r="E58" s="637" t="str">
        <f>IF('Lynx PLYWOOD'!O66=0,"",'Lynx PLYWOOD'!O66)</f>
        <v/>
      </c>
      <c r="F58" s="637" t="str">
        <f>IF('Lynx PLYWOOD'!P66=0,"",'Lynx PLYWOOD'!P66)</f>
        <v/>
      </c>
      <c r="G58" s="637" t="str">
        <f>IF('Lynx PLYWOOD'!Q66=0,"",'Lynx PLYWOOD'!Q66)</f>
        <v/>
      </c>
      <c r="H58" s="637" t="str">
        <f>IF('Lynx PLYWOOD'!R66=0,"",'Lynx PLYWOOD'!R66)</f>
        <v/>
      </c>
      <c r="I58" s="637" t="str">
        <f>IF('Lynx PLYWOOD'!S66=0,"",'Lynx PLYWOOD'!S66)</f>
        <v/>
      </c>
      <c r="J58" s="637" t="str">
        <f>IF('Lynx PLYWOOD'!T66=0,"",'Lynx PLYWOOD'!T66)</f>
        <v/>
      </c>
      <c r="K58" s="637" t="str">
        <f>IF('Lynx PLYWOOD'!U66=0,"",'Lynx PLYWOOD'!U66)</f>
        <v/>
      </c>
      <c r="L58" s="637" t="str">
        <f>IF('Lynx PLYWOOD'!V66=0,"",'Lynx PLYWOOD'!V66)</f>
        <v/>
      </c>
      <c r="M58" s="637" t="str">
        <f>IF('Lynx PLYWOOD'!W66=0,"",'Lynx PLYWOOD'!W66)</f>
        <v/>
      </c>
      <c r="N58" s="637" t="str">
        <f>IF('Lynx PLYWOOD'!X66=0,"",'Lynx PLYWOOD'!X66)</f>
        <v/>
      </c>
      <c r="O58" s="637" t="str">
        <f>IF('Lynx PLYWOOD'!Y66=0,"",'Lynx PLYWOOD'!Y66)</f>
        <v/>
      </c>
      <c r="P58" s="637" t="str">
        <f>IF('Lynx PLYWOOD'!Z66=0,"",'Lynx PLYWOOD'!Z66)</f>
        <v/>
      </c>
      <c r="Q58" s="637" t="str">
        <f>IF('Lynx PLYWOOD'!AA66=0,"",'Lynx PLYWOOD'!AA66)</f>
        <v/>
      </c>
      <c r="R58" s="637">
        <f>'PROD. lynx plywood'!R61</f>
        <v>0</v>
      </c>
    </row>
    <row r="59" spans="3:18" ht="23.25" customHeight="1">
      <c r="C59" s="8" t="str">
        <f>'Lynx PLYWOOD'!D67</f>
        <v>L125-W</v>
      </c>
      <c r="D59" s="637" t="str">
        <f>IF('Lynx PLYWOOD'!N67=0,"",'Lynx PLYWOOD'!N67)</f>
        <v/>
      </c>
      <c r="E59" s="637" t="str">
        <f>IF('Lynx PLYWOOD'!O67=0,"",'Lynx PLYWOOD'!O67)</f>
        <v/>
      </c>
      <c r="F59" s="637" t="str">
        <f>IF('Lynx PLYWOOD'!P67=0,"",'Lynx PLYWOOD'!P67)</f>
        <v/>
      </c>
      <c r="G59" s="637" t="str">
        <f>IF('Lynx PLYWOOD'!Q67=0,"",'Lynx PLYWOOD'!Q67)</f>
        <v/>
      </c>
      <c r="H59" s="637" t="str">
        <f>IF('Lynx PLYWOOD'!R67=0,"",'Lynx PLYWOOD'!R67)</f>
        <v/>
      </c>
      <c r="I59" s="637" t="str">
        <f>IF('Lynx PLYWOOD'!S67=0,"",'Lynx PLYWOOD'!S67)</f>
        <v/>
      </c>
      <c r="J59" s="637" t="str">
        <f>IF('Lynx PLYWOOD'!T67=0,"",'Lynx PLYWOOD'!T67)</f>
        <v/>
      </c>
      <c r="K59" s="637" t="str">
        <f>IF('Lynx PLYWOOD'!U67=0,"",'Lynx PLYWOOD'!U67)</f>
        <v/>
      </c>
      <c r="L59" s="637" t="str">
        <f>IF('Lynx PLYWOOD'!V67=0,"",'Lynx PLYWOOD'!V67)</f>
        <v/>
      </c>
      <c r="M59" s="637" t="str">
        <f>IF('Lynx PLYWOOD'!W67=0,"",'Lynx PLYWOOD'!W67)</f>
        <v/>
      </c>
      <c r="N59" s="637" t="str">
        <f>IF('Lynx PLYWOOD'!X67=0,"",'Lynx PLYWOOD'!X67)</f>
        <v/>
      </c>
      <c r="O59" s="637" t="str">
        <f>IF('Lynx PLYWOOD'!Y67=0,"",'Lynx PLYWOOD'!Y67)</f>
        <v/>
      </c>
      <c r="P59" s="637" t="str">
        <f>IF('Lynx PLYWOOD'!Z67=0,"",'Lynx PLYWOOD'!Z67)</f>
        <v/>
      </c>
      <c r="Q59" s="637" t="str">
        <f>IF('Lynx PLYWOOD'!AA67=0,"",'Lynx PLYWOOD'!AA67)</f>
        <v/>
      </c>
      <c r="R59" s="637">
        <f>'PROD. lynx plywood'!R62</f>
        <v>0</v>
      </c>
    </row>
    <row r="60" spans="3:18" ht="23.25" customHeight="1">
      <c r="C60" s="8" t="str">
        <f>'Lynx PLYWOOD'!D68</f>
        <v>L126-W</v>
      </c>
      <c r="D60" s="637" t="str">
        <f>IF('Lynx PLYWOOD'!N68=0,"",'Lynx PLYWOOD'!N68)</f>
        <v/>
      </c>
      <c r="E60" s="637" t="str">
        <f>IF('Lynx PLYWOOD'!O68=0,"",'Lynx PLYWOOD'!O68)</f>
        <v/>
      </c>
      <c r="F60" s="637" t="str">
        <f>IF('Lynx PLYWOOD'!P68=0,"",'Lynx PLYWOOD'!P68)</f>
        <v/>
      </c>
      <c r="G60" s="637" t="str">
        <f>IF('Lynx PLYWOOD'!Q68=0,"",'Lynx PLYWOOD'!Q68)</f>
        <v/>
      </c>
      <c r="H60" s="637" t="str">
        <f>IF('Lynx PLYWOOD'!R68=0,"",'Lynx PLYWOOD'!R68)</f>
        <v/>
      </c>
      <c r="I60" s="637" t="str">
        <f>IF('Lynx PLYWOOD'!S68=0,"",'Lynx PLYWOOD'!S68)</f>
        <v/>
      </c>
      <c r="J60" s="637" t="str">
        <f>IF('Lynx PLYWOOD'!T68=0,"",'Lynx PLYWOOD'!T68)</f>
        <v/>
      </c>
      <c r="K60" s="637" t="str">
        <f>IF('Lynx PLYWOOD'!U68=0,"",'Lynx PLYWOOD'!U68)</f>
        <v/>
      </c>
      <c r="L60" s="637" t="str">
        <f>IF('Lynx PLYWOOD'!V68=0,"",'Lynx PLYWOOD'!V68)</f>
        <v/>
      </c>
      <c r="M60" s="637" t="str">
        <f>IF('Lynx PLYWOOD'!W68=0,"",'Lynx PLYWOOD'!W68)</f>
        <v/>
      </c>
      <c r="N60" s="637" t="str">
        <f>IF('Lynx PLYWOOD'!X68=0,"",'Lynx PLYWOOD'!X68)</f>
        <v/>
      </c>
      <c r="O60" s="637" t="str">
        <f>IF('Lynx PLYWOOD'!Y68=0,"",'Lynx PLYWOOD'!Y68)</f>
        <v/>
      </c>
      <c r="P60" s="637" t="str">
        <f>IF('Lynx PLYWOOD'!Z68=0,"",'Lynx PLYWOOD'!Z68)</f>
        <v/>
      </c>
      <c r="Q60" s="637" t="str">
        <f>IF('Lynx PLYWOOD'!AA68=0,"",'Lynx PLYWOOD'!AA68)</f>
        <v/>
      </c>
      <c r="R60" s="637">
        <f>'PROD. lynx plywood'!R63</f>
        <v>0</v>
      </c>
    </row>
    <row r="61" spans="3:18" ht="23.25" customHeight="1">
      <c r="C61" s="8" t="str">
        <f>'Lynx PLYWOOD'!D69</f>
        <v>L127-W</v>
      </c>
      <c r="D61" s="637" t="str">
        <f>IF('Lynx PLYWOOD'!N69=0,"",'Lynx PLYWOOD'!N69)</f>
        <v/>
      </c>
      <c r="E61" s="637" t="str">
        <f>IF('Lynx PLYWOOD'!O69=0,"",'Lynx PLYWOOD'!O69)</f>
        <v/>
      </c>
      <c r="F61" s="637" t="str">
        <f>IF('Lynx PLYWOOD'!P69=0,"",'Lynx PLYWOOD'!P69)</f>
        <v/>
      </c>
      <c r="G61" s="637" t="str">
        <f>IF('Lynx PLYWOOD'!Q69=0,"",'Lynx PLYWOOD'!Q69)</f>
        <v/>
      </c>
      <c r="H61" s="637" t="str">
        <f>IF('Lynx PLYWOOD'!R69=0,"",'Lynx PLYWOOD'!R69)</f>
        <v/>
      </c>
      <c r="I61" s="637" t="str">
        <f>IF('Lynx PLYWOOD'!S69=0,"",'Lynx PLYWOOD'!S69)</f>
        <v/>
      </c>
      <c r="J61" s="637" t="str">
        <f>IF('Lynx PLYWOOD'!T69=0,"",'Lynx PLYWOOD'!T69)</f>
        <v/>
      </c>
      <c r="K61" s="637" t="str">
        <f>IF('Lynx PLYWOOD'!U69=0,"",'Lynx PLYWOOD'!U69)</f>
        <v/>
      </c>
      <c r="L61" s="637" t="str">
        <f>IF('Lynx PLYWOOD'!V69=0,"",'Lynx PLYWOOD'!V69)</f>
        <v/>
      </c>
      <c r="M61" s="637" t="str">
        <f>IF('Lynx PLYWOOD'!W69=0,"",'Lynx PLYWOOD'!W69)</f>
        <v/>
      </c>
      <c r="N61" s="637" t="str">
        <f>IF('Lynx PLYWOOD'!X69=0,"",'Lynx PLYWOOD'!X69)</f>
        <v/>
      </c>
      <c r="O61" s="637" t="str">
        <f>IF('Lynx PLYWOOD'!Y69=0,"",'Lynx PLYWOOD'!Y69)</f>
        <v/>
      </c>
      <c r="P61" s="637" t="str">
        <f>IF('Lynx PLYWOOD'!Z69=0,"",'Lynx PLYWOOD'!Z69)</f>
        <v/>
      </c>
      <c r="Q61" s="637" t="str">
        <f>IF('Lynx PLYWOOD'!AA69=0,"",'Lynx PLYWOOD'!AA69)</f>
        <v/>
      </c>
      <c r="R61" s="637">
        <f>'PROD. lynx plywood'!R64</f>
        <v>0</v>
      </c>
    </row>
    <row r="62" spans="3:18" ht="23.25" customHeight="1">
      <c r="C62" s="8" t="str">
        <f>'Lynx PLYWOOD'!D70</f>
        <v>L128-W</v>
      </c>
      <c r="D62" s="637" t="str">
        <f>IF('Lynx PLYWOOD'!N70=0,"",'Lynx PLYWOOD'!N70)</f>
        <v/>
      </c>
      <c r="E62" s="637" t="str">
        <f>IF('Lynx PLYWOOD'!O70=0,"",'Lynx PLYWOOD'!O70)</f>
        <v/>
      </c>
      <c r="F62" s="637" t="str">
        <f>IF('Lynx PLYWOOD'!P70=0,"",'Lynx PLYWOOD'!P70)</f>
        <v/>
      </c>
      <c r="G62" s="637" t="str">
        <f>IF('Lynx PLYWOOD'!Q70=0,"",'Lynx PLYWOOD'!Q70)</f>
        <v/>
      </c>
      <c r="H62" s="637" t="str">
        <f>IF('Lynx PLYWOOD'!R70=0,"",'Lynx PLYWOOD'!R70)</f>
        <v/>
      </c>
      <c r="I62" s="637" t="str">
        <f>IF('Lynx PLYWOOD'!S70=0,"",'Lynx PLYWOOD'!S70)</f>
        <v/>
      </c>
      <c r="J62" s="637" t="str">
        <f>IF('Lynx PLYWOOD'!T70=0,"",'Lynx PLYWOOD'!T70)</f>
        <v/>
      </c>
      <c r="K62" s="637" t="str">
        <f>IF('Lynx PLYWOOD'!U70=0,"",'Lynx PLYWOOD'!U70)</f>
        <v/>
      </c>
      <c r="L62" s="637" t="str">
        <f>IF('Lynx PLYWOOD'!V70=0,"",'Lynx PLYWOOD'!V70)</f>
        <v/>
      </c>
      <c r="M62" s="637" t="str">
        <f>IF('Lynx PLYWOOD'!W70=0,"",'Lynx PLYWOOD'!W70)</f>
        <v/>
      </c>
      <c r="N62" s="637" t="str">
        <f>IF('Lynx PLYWOOD'!X70=0,"",'Lynx PLYWOOD'!X70)</f>
        <v/>
      </c>
      <c r="O62" s="637" t="str">
        <f>IF('Lynx PLYWOOD'!Y70=0,"",'Lynx PLYWOOD'!Y70)</f>
        <v/>
      </c>
      <c r="P62" s="637" t="str">
        <f>IF('Lynx PLYWOOD'!Z70=0,"",'Lynx PLYWOOD'!Z70)</f>
        <v/>
      </c>
      <c r="Q62" s="637" t="str">
        <f>IF('Lynx PLYWOOD'!AA70=0,"",'Lynx PLYWOOD'!AA70)</f>
        <v/>
      </c>
      <c r="R62" s="637">
        <f>'PROD. lynx plywood'!R65</f>
        <v>0</v>
      </c>
    </row>
    <row r="63" spans="3:18" ht="23.25" customHeight="1">
      <c r="C63" s="8" t="str">
        <f>'Lynx PLYWOOD'!D71</f>
        <v>L129-W</v>
      </c>
      <c r="D63" s="637" t="str">
        <f>IF('Lynx PLYWOOD'!N71=0,"",'Lynx PLYWOOD'!N71)</f>
        <v/>
      </c>
      <c r="E63" s="637" t="str">
        <f>IF('Lynx PLYWOOD'!O71=0,"",'Lynx PLYWOOD'!O71)</f>
        <v/>
      </c>
      <c r="F63" s="637" t="str">
        <f>IF('Lynx PLYWOOD'!P71=0,"",'Lynx PLYWOOD'!P71)</f>
        <v/>
      </c>
      <c r="G63" s="637" t="str">
        <f>IF('Lynx PLYWOOD'!Q71=0,"",'Lynx PLYWOOD'!Q71)</f>
        <v/>
      </c>
      <c r="H63" s="637" t="str">
        <f>IF('Lynx PLYWOOD'!R71=0,"",'Lynx PLYWOOD'!R71)</f>
        <v/>
      </c>
      <c r="I63" s="637" t="str">
        <f>IF('Lynx PLYWOOD'!S71=0,"",'Lynx PLYWOOD'!S71)</f>
        <v/>
      </c>
      <c r="J63" s="637" t="str">
        <f>IF('Lynx PLYWOOD'!T71=0,"",'Lynx PLYWOOD'!T71)</f>
        <v/>
      </c>
      <c r="K63" s="637" t="str">
        <f>IF('Lynx PLYWOOD'!U71=0,"",'Lynx PLYWOOD'!U71)</f>
        <v/>
      </c>
      <c r="L63" s="637" t="str">
        <f>IF('Lynx PLYWOOD'!V71=0,"",'Lynx PLYWOOD'!V71)</f>
        <v/>
      </c>
      <c r="M63" s="637" t="str">
        <f>IF('Lynx PLYWOOD'!W71=0,"",'Lynx PLYWOOD'!W71)</f>
        <v/>
      </c>
      <c r="N63" s="637" t="str">
        <f>IF('Lynx PLYWOOD'!X71=0,"",'Lynx PLYWOOD'!X71)</f>
        <v/>
      </c>
      <c r="O63" s="637" t="str">
        <f>IF('Lynx PLYWOOD'!Y71=0,"",'Lynx PLYWOOD'!Y71)</f>
        <v/>
      </c>
      <c r="P63" s="637" t="str">
        <f>IF('Lynx PLYWOOD'!Z71=0,"",'Lynx PLYWOOD'!Z71)</f>
        <v/>
      </c>
      <c r="Q63" s="637" t="str">
        <f>IF('Lynx PLYWOOD'!AA71=0,"",'Lynx PLYWOOD'!AA71)</f>
        <v/>
      </c>
      <c r="R63" s="637">
        <f>'PROD. lynx plywood'!R66</f>
        <v>0</v>
      </c>
    </row>
    <row r="64" spans="3:18" ht="23.25" customHeight="1">
      <c r="C64" s="8" t="str">
        <f>'Lynx PLYWOOD'!D72</f>
        <v>L130-W</v>
      </c>
      <c r="D64" s="637" t="str">
        <f>IF('Lynx PLYWOOD'!N72=0,"",'Lynx PLYWOOD'!N72)</f>
        <v/>
      </c>
      <c r="E64" s="637" t="str">
        <f>IF('Lynx PLYWOOD'!O72=0,"",'Lynx PLYWOOD'!O72)</f>
        <v/>
      </c>
      <c r="F64" s="637" t="str">
        <f>IF('Lynx PLYWOOD'!P72=0,"",'Lynx PLYWOOD'!P72)</f>
        <v/>
      </c>
      <c r="G64" s="637" t="str">
        <f>IF('Lynx PLYWOOD'!Q72=0,"",'Lynx PLYWOOD'!Q72)</f>
        <v/>
      </c>
      <c r="H64" s="637" t="str">
        <f>IF('Lynx PLYWOOD'!R72=0,"",'Lynx PLYWOOD'!R72)</f>
        <v/>
      </c>
      <c r="I64" s="637" t="str">
        <f>IF('Lynx PLYWOOD'!S72=0,"",'Lynx PLYWOOD'!S72)</f>
        <v/>
      </c>
      <c r="J64" s="637" t="str">
        <f>IF('Lynx PLYWOOD'!T72=0,"",'Lynx PLYWOOD'!T72)</f>
        <v/>
      </c>
      <c r="K64" s="637" t="str">
        <f>IF('Lynx PLYWOOD'!U72=0,"",'Lynx PLYWOOD'!U72)</f>
        <v/>
      </c>
      <c r="L64" s="637" t="str">
        <f>IF('Lynx PLYWOOD'!V72=0,"",'Lynx PLYWOOD'!V72)</f>
        <v/>
      </c>
      <c r="M64" s="637" t="str">
        <f>IF('Lynx PLYWOOD'!W72=0,"",'Lynx PLYWOOD'!W72)</f>
        <v/>
      </c>
      <c r="N64" s="637" t="str">
        <f>IF('Lynx PLYWOOD'!X72=0,"",'Lynx PLYWOOD'!X72)</f>
        <v/>
      </c>
      <c r="O64" s="637" t="str">
        <f>IF('Lynx PLYWOOD'!Y72=0,"",'Lynx PLYWOOD'!Y72)</f>
        <v/>
      </c>
      <c r="P64" s="637" t="str">
        <f>IF('Lynx PLYWOOD'!Z72=0,"",'Lynx PLYWOOD'!Z72)</f>
        <v/>
      </c>
      <c r="Q64" s="637" t="str">
        <f>IF('Lynx PLYWOOD'!AA72=0,"",'Lynx PLYWOOD'!AA72)</f>
        <v/>
      </c>
      <c r="R64" s="637">
        <f>'PROD. lynx plywood'!R67</f>
        <v>0</v>
      </c>
    </row>
    <row r="65" spans="3:18" ht="23.25" customHeight="1">
      <c r="C65" s="8" t="str">
        <f>'Lynx PLYWOOD'!D73</f>
        <v>L131-W</v>
      </c>
      <c r="D65" s="637" t="str">
        <f>IF('Lynx PLYWOOD'!N73=0,"",'Lynx PLYWOOD'!N73)</f>
        <v/>
      </c>
      <c r="E65" s="637" t="str">
        <f>IF('Lynx PLYWOOD'!O73=0,"",'Lynx PLYWOOD'!O73)</f>
        <v/>
      </c>
      <c r="F65" s="637" t="str">
        <f>IF('Lynx PLYWOOD'!P73=0,"",'Lynx PLYWOOD'!P73)</f>
        <v/>
      </c>
      <c r="G65" s="637" t="str">
        <f>IF('Lynx PLYWOOD'!Q73=0,"",'Lynx PLYWOOD'!Q73)</f>
        <v/>
      </c>
      <c r="H65" s="637" t="str">
        <f>IF('Lynx PLYWOOD'!R73=0,"",'Lynx PLYWOOD'!R73)</f>
        <v/>
      </c>
      <c r="I65" s="637" t="str">
        <f>IF('Lynx PLYWOOD'!S73=0,"",'Lynx PLYWOOD'!S73)</f>
        <v/>
      </c>
      <c r="J65" s="637" t="str">
        <f>IF('Lynx PLYWOOD'!T73=0,"",'Lynx PLYWOOD'!T73)</f>
        <v/>
      </c>
      <c r="K65" s="637" t="str">
        <f>IF('Lynx PLYWOOD'!U73=0,"",'Lynx PLYWOOD'!U73)</f>
        <v/>
      </c>
      <c r="L65" s="637" t="str">
        <f>IF('Lynx PLYWOOD'!V73=0,"",'Lynx PLYWOOD'!V73)</f>
        <v/>
      </c>
      <c r="M65" s="637" t="str">
        <f>IF('Lynx PLYWOOD'!W73=0,"",'Lynx PLYWOOD'!W73)</f>
        <v/>
      </c>
      <c r="N65" s="637" t="str">
        <f>IF('Lynx PLYWOOD'!X73=0,"",'Lynx PLYWOOD'!X73)</f>
        <v/>
      </c>
      <c r="O65" s="637" t="str">
        <f>IF('Lynx PLYWOOD'!Y73=0,"",'Lynx PLYWOOD'!Y73)</f>
        <v/>
      </c>
      <c r="P65" s="637" t="str">
        <f>IF('Lynx PLYWOOD'!Z73=0,"",'Lynx PLYWOOD'!Z73)</f>
        <v/>
      </c>
      <c r="Q65" s="637" t="str">
        <f>IF('Lynx PLYWOOD'!AA73=0,"",'Lynx PLYWOOD'!AA73)</f>
        <v/>
      </c>
      <c r="R65" s="637">
        <f>'PROD. lynx plywood'!R68</f>
        <v>0</v>
      </c>
    </row>
    <row r="66" spans="3:18" ht="23.25" customHeight="1">
      <c r="C66" s="8" t="str">
        <f>'Lynx PLYWOOD'!D74</f>
        <v>L132-W</v>
      </c>
      <c r="D66" s="637" t="str">
        <f>IF('Lynx PLYWOOD'!N74=0,"",'Lynx PLYWOOD'!N74)</f>
        <v/>
      </c>
      <c r="E66" s="637" t="str">
        <f>IF('Lynx PLYWOOD'!O74=0,"",'Lynx PLYWOOD'!O74)</f>
        <v/>
      </c>
      <c r="F66" s="637" t="str">
        <f>IF('Lynx PLYWOOD'!P74=0,"",'Lynx PLYWOOD'!P74)</f>
        <v/>
      </c>
      <c r="G66" s="637" t="str">
        <f>IF('Lynx PLYWOOD'!Q74=0,"",'Lynx PLYWOOD'!Q74)</f>
        <v/>
      </c>
      <c r="H66" s="637" t="str">
        <f>IF('Lynx PLYWOOD'!R74=0,"",'Lynx PLYWOOD'!R74)</f>
        <v/>
      </c>
      <c r="I66" s="637" t="str">
        <f>IF('Lynx PLYWOOD'!S74=0,"",'Lynx PLYWOOD'!S74)</f>
        <v/>
      </c>
      <c r="J66" s="637" t="str">
        <f>IF('Lynx PLYWOOD'!T74=0,"",'Lynx PLYWOOD'!T74)</f>
        <v/>
      </c>
      <c r="K66" s="637" t="str">
        <f>IF('Lynx PLYWOOD'!U74=0,"",'Lynx PLYWOOD'!U74)</f>
        <v/>
      </c>
      <c r="L66" s="637" t="str">
        <f>IF('Lynx PLYWOOD'!V74=0,"",'Lynx PLYWOOD'!V74)</f>
        <v/>
      </c>
      <c r="M66" s="637" t="str">
        <f>IF('Lynx PLYWOOD'!W74=0,"",'Lynx PLYWOOD'!W74)</f>
        <v/>
      </c>
      <c r="N66" s="637" t="str">
        <f>IF('Lynx PLYWOOD'!X74=0,"",'Lynx PLYWOOD'!X74)</f>
        <v/>
      </c>
      <c r="O66" s="637" t="str">
        <f>IF('Lynx PLYWOOD'!Y74=0,"",'Lynx PLYWOOD'!Y74)</f>
        <v/>
      </c>
      <c r="P66" s="637" t="str">
        <f>IF('Lynx PLYWOOD'!Z74=0,"",'Lynx PLYWOOD'!Z74)</f>
        <v/>
      </c>
      <c r="Q66" s="637" t="str">
        <f>IF('Lynx PLYWOOD'!AA74=0,"",'Lynx PLYWOOD'!AA74)</f>
        <v/>
      </c>
      <c r="R66" s="637">
        <f>'PROD. lynx plywood'!R69</f>
        <v>0</v>
      </c>
    </row>
    <row r="67" spans="3:18" ht="23.25" customHeight="1">
      <c r="D67" s="44"/>
      <c r="E67" s="44"/>
      <c r="F67" s="9"/>
      <c r="G67" s="9"/>
      <c r="H67" s="9"/>
      <c r="I67" s="13"/>
      <c r="J67" s="13"/>
      <c r="K67" s="13"/>
      <c r="L67" s="13"/>
      <c r="M67" s="44"/>
      <c r="N67" s="9"/>
      <c r="O67" s="45"/>
      <c r="P67" s="45"/>
      <c r="Q67" s="45" t="s">
        <v>1466</v>
      </c>
    </row>
    <row r="68" spans="3:18" ht="23.25" customHeight="1">
      <c r="D68" s="14" t="s">
        <v>35</v>
      </c>
      <c r="E68" s="46"/>
      <c r="F68" s="47"/>
      <c r="G68" s="9"/>
      <c r="H68" s="9"/>
      <c r="I68" s="14" t="s">
        <v>36</v>
      </c>
      <c r="J68" s="14"/>
      <c r="K68" s="48"/>
      <c r="L68" s="48"/>
      <c r="M68" s="48"/>
      <c r="N68" s="47"/>
      <c r="O68" s="47"/>
      <c r="P68" s="47"/>
      <c r="Q68" s="47"/>
      <c r="R68" s="47"/>
    </row>
    <row r="69" spans="3:18" ht="23.25" customHeight="1">
      <c r="D69" s="14" t="s">
        <v>37</v>
      </c>
      <c r="E69" s="46"/>
      <c r="F69" s="47"/>
      <c r="G69" s="9"/>
      <c r="H69" s="9"/>
      <c r="I69" s="14" t="s">
        <v>38</v>
      </c>
      <c r="J69" s="14"/>
      <c r="K69" s="49"/>
      <c r="L69" s="49"/>
      <c r="M69" s="49"/>
      <c r="N69" s="50"/>
      <c r="O69" s="50"/>
      <c r="P69" s="50"/>
      <c r="Q69" s="50"/>
      <c r="R69" s="50"/>
    </row>
    <row r="70" spans="3:18" ht="23.25" customHeight="1">
      <c r="D70" s="44"/>
      <c r="E70" s="44"/>
      <c r="F70" s="9"/>
      <c r="G70" s="9"/>
      <c r="H70" s="9"/>
      <c r="I70" s="14" t="s">
        <v>39</v>
      </c>
      <c r="J70" s="14"/>
      <c r="K70" s="49"/>
      <c r="L70" s="49"/>
      <c r="M70" s="49"/>
      <c r="N70" s="50"/>
      <c r="O70" s="50"/>
      <c r="P70" s="50"/>
      <c r="Q70" s="50"/>
      <c r="R70" s="50"/>
    </row>
  </sheetData>
  <sheetProtection selectLockedCells="1" selectUnlockedCells="1"/>
  <autoFilter ref="R2:R70" xr:uid="{00000000-0009-0000-0000-00000A000000}"/>
  <mergeCells count="2">
    <mergeCell ref="A1:G1"/>
    <mergeCell ref="I1:K1"/>
  </mergeCells>
  <conditionalFormatting sqref="C2:O2">
    <cfRule type="dataBar" priority="1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{5CCF5CBE-92E5-4CAC-B5AA-4C048CFC4743}</x14:id>
        </ext>
      </extLst>
    </cfRule>
  </conditionalFormatting>
  <conditionalFormatting sqref="P2">
    <cfRule type="dataBar" priority="1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{11DFDF40-1CEE-40B2-937B-CE45F615B6BA}</x14:id>
        </ext>
      </extLst>
    </cfRule>
  </conditionalFormatting>
  <conditionalFormatting sqref="Q2">
    <cfRule type="dataBar" priority="1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{9BF001EB-2450-48C4-9A0B-15CA01752B7C}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&amp;L&amp;"-,Krepko"&amp;14LYNX VOLUMES - packing list</oddHeader>
    <oddFooter>Stran &amp;P od &amp;N</oddFooter>
    <firstHeader>&amp;LLYNX VOLUMES - packing list</firstHeader>
    <firstFooter>Stran &amp;P od &amp;N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CCF5CBE-92E5-4CAC-B5AA-4C048CFC47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C2:O2</xm:sqref>
        </x14:conditionalFormatting>
        <x14:conditionalFormatting xmlns:xm="http://schemas.microsoft.com/office/excel/2006/main">
          <x14:cfRule type="dataBar" id="{11DFDF40-1CEE-40B2-937B-CE45F615B6B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</xm:sqref>
        </x14:conditionalFormatting>
        <x14:conditionalFormatting xmlns:xm="http://schemas.microsoft.com/office/excel/2006/main">
          <x14:cfRule type="dataBar" id="{9BF001EB-2450-48C4-9A0B-15CA01752B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4">
    <tabColor theme="0" tint="-4.9989318521683403E-2"/>
    <pageSetUpPr fitToPage="1"/>
  </sheetPr>
  <dimension ref="A1:CP100"/>
  <sheetViews>
    <sheetView showGridLines="0" showRowColHeaders="0" zoomScale="60" zoomScaleNormal="60" zoomScaleSheetLayoutView="70" zoomScalePageLayoutView="75" workbookViewId="0">
      <pane ySplit="8" topLeftCell="A9" activePane="bottomLeft" state="frozen"/>
      <selection activeCell="F11" sqref="F11"/>
      <selection pane="bottomLeft" activeCell="N38" sqref="N38"/>
    </sheetView>
  </sheetViews>
  <sheetFormatPr baseColWidth="10" defaultColWidth="11" defaultRowHeight="18"/>
  <cols>
    <col min="1" max="1" width="4.796875" customWidth="1"/>
    <col min="2" max="2" width="5.69921875" style="193" customWidth="1"/>
    <col min="3" max="3" width="22" customWidth="1"/>
    <col min="4" max="4" width="18.19921875" style="232" bestFit="1" customWidth="1"/>
    <col min="5" max="5" width="7.296875" style="113" customWidth="1"/>
    <col min="6" max="6" width="9.5" style="155" customWidth="1"/>
    <col min="7" max="7" width="7.296875" style="113" customWidth="1"/>
    <col min="8" max="8" width="21.19921875" style="113" customWidth="1"/>
    <col min="9" max="9" width="9" style="113" customWidth="1"/>
    <col min="10" max="10" width="11.796875" style="113" bestFit="1" customWidth="1"/>
    <col min="11" max="11" width="18" style="113" customWidth="1"/>
    <col min="12" max="12" width="12.796875" style="30" customWidth="1"/>
    <col min="13" max="29" width="12.5" style="30" customWidth="1"/>
    <col min="30" max="30" width="19.296875" style="26" customWidth="1"/>
    <col min="31" max="31" width="9" style="194" customWidth="1"/>
    <col min="32" max="32" width="10.5" customWidth="1"/>
    <col min="33" max="33" width="11.296875" customWidth="1"/>
    <col min="34" max="36" width="11" hidden="1" customWidth="1"/>
    <col min="37" max="37" width="6.5" style="440" hidden="1" customWidth="1"/>
    <col min="38" max="38" width="8.296875" style="440" hidden="1" customWidth="1"/>
    <col min="39" max="39" width="5.796875" style="118" hidden="1" customWidth="1"/>
    <col min="40" max="40" width="5.796875" style="115" hidden="1" customWidth="1"/>
    <col min="41" max="41" width="5.796875" style="119" hidden="1" customWidth="1"/>
    <col min="42" max="42" width="5.796875" style="120" hidden="1" customWidth="1"/>
    <col min="43" max="43" width="5.796875" style="499" hidden="1" customWidth="1"/>
    <col min="44" max="45" width="5.796875" style="504" hidden="1" customWidth="1"/>
    <col min="46" max="46" width="5.796875" style="554" hidden="1" customWidth="1"/>
    <col min="47" max="47" width="5.796875" style="575" hidden="1" customWidth="1"/>
    <col min="48" max="48" width="5.796875" style="517" hidden="1" customWidth="1"/>
    <col min="49" max="49" width="5.796875" style="559" hidden="1" customWidth="1"/>
    <col min="50" max="50" width="5.796875" style="562" hidden="1" customWidth="1"/>
    <col min="51" max="51" width="5.796875" style="565" hidden="1" customWidth="1"/>
    <col min="52" max="52" width="5.796875" style="570" hidden="1" customWidth="1"/>
    <col min="53" max="53" width="5.796875" style="881" hidden="1" customWidth="1"/>
    <col min="54" max="54" width="5.796875" style="887" hidden="1" customWidth="1"/>
    <col min="55" max="55" width="5.796875" style="893" hidden="1" customWidth="1"/>
    <col min="56" max="56" width="5.796875" style="899" hidden="1" customWidth="1"/>
    <col min="57" max="57" width="10" style="178" hidden="1" customWidth="1"/>
    <col min="58" max="58" width="10" style="155" hidden="1" customWidth="1"/>
    <col min="59" max="59" width="7.69921875" style="928" hidden="1" customWidth="1"/>
    <col min="60" max="60" width="7.69921875" style="155" hidden="1" customWidth="1"/>
    <col min="61" max="61" width="8.796875" style="928" hidden="1" customWidth="1"/>
    <col min="62" max="62" width="8.796875" style="155" hidden="1" customWidth="1"/>
    <col min="63" max="63" width="8.296875" style="928" hidden="1" customWidth="1"/>
    <col min="64" max="64" width="11" hidden="1" customWidth="1"/>
    <col min="65" max="65" width="1.796875" style="935" hidden="1" customWidth="1"/>
    <col min="66" max="73" width="11" hidden="1" customWidth="1"/>
    <col min="74" max="74" width="3.5" style="935" hidden="1" customWidth="1"/>
    <col min="75" max="76" width="11" hidden="1" customWidth="1"/>
    <col min="77" max="77" width="3.19921875" style="935" hidden="1" customWidth="1"/>
    <col min="78" max="89" width="11" hidden="1" customWidth="1"/>
    <col min="90" max="90" width="13.69921875" hidden="1" customWidth="1"/>
    <col min="91" max="94" width="11" hidden="1" customWidth="1"/>
    <col min="95" max="95" width="11" customWidth="1"/>
  </cols>
  <sheetData>
    <row r="1" spans="2:94" ht="33" customHeight="1">
      <c r="F1" s="115"/>
      <c r="J1" s="641" t="s">
        <v>197</v>
      </c>
      <c r="K1" s="1020">
        <f>SUM(AD11:AD51)</f>
        <v>0</v>
      </c>
      <c r="L1" s="1020"/>
      <c r="M1" s="642" t="s">
        <v>6</v>
      </c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1039" t="s">
        <v>2312</v>
      </c>
      <c r="AA1" s="1040"/>
      <c r="AB1" s="1040"/>
      <c r="AC1" s="1041"/>
      <c r="AD1" s="387"/>
      <c r="AE1" s="387"/>
      <c r="AF1" s="387"/>
      <c r="AG1" s="387"/>
      <c r="AH1" s="387"/>
      <c r="AI1" s="387"/>
      <c r="AJ1" s="387"/>
    </row>
    <row r="2" spans="2:94" ht="27.45" customHeight="1">
      <c r="B2" s="1036"/>
      <c r="C2" s="1037" t="s">
        <v>1481</v>
      </c>
      <c r="D2" s="460"/>
      <c r="F2" s="115"/>
      <c r="J2" s="257" t="s">
        <v>198</v>
      </c>
      <c r="K2" s="1021">
        <f>SUM(L11:AC51)</f>
        <v>0</v>
      </c>
      <c r="L2" s="1021"/>
      <c r="M2" s="229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042"/>
      <c r="AA2" s="1043"/>
      <c r="AB2" s="1043"/>
      <c r="AC2" s="1044"/>
      <c r="AD2" s="1038" t="s">
        <v>2245</v>
      </c>
      <c r="AE2" s="1038"/>
      <c r="AF2" s="822">
        <f>AI7</f>
        <v>0</v>
      </c>
      <c r="AG2" s="135"/>
      <c r="AH2" s="135"/>
      <c r="AI2" s="135"/>
      <c r="AJ2" s="135"/>
    </row>
    <row r="3" spans="2:94" ht="23.55" customHeight="1">
      <c r="B3" s="1036"/>
      <c r="C3" s="1037"/>
      <c r="D3" s="460"/>
      <c r="F3" s="115"/>
      <c r="J3" s="257" t="s">
        <v>9</v>
      </c>
      <c r="K3" s="1022">
        <f>SUM(AL11:AL51)</f>
        <v>0</v>
      </c>
      <c r="L3" s="1022"/>
      <c r="M3" s="229" t="s">
        <v>4</v>
      </c>
      <c r="Z3" s="1042"/>
      <c r="AA3" s="1043"/>
      <c r="AB3" s="1043"/>
      <c r="AC3" s="1044"/>
      <c r="AD3" s="30"/>
      <c r="AE3" s="388"/>
      <c r="AF3" s="30"/>
      <c r="AG3" s="30"/>
      <c r="AH3" s="30"/>
      <c r="AI3" s="30"/>
      <c r="AJ3" s="30"/>
      <c r="CP3" s="1015" t="s">
        <v>146</v>
      </c>
    </row>
    <row r="4" spans="2:94" ht="28.8" customHeight="1">
      <c r="B4" s="1036"/>
      <c r="C4" s="1037"/>
      <c r="D4" s="460"/>
      <c r="F4" s="115"/>
      <c r="J4" s="265"/>
      <c r="K4" s="257"/>
      <c r="L4" s="228"/>
      <c r="M4" s="229"/>
      <c r="O4"/>
      <c r="P4"/>
      <c r="Q4"/>
      <c r="R4"/>
      <c r="S4"/>
      <c r="T4"/>
      <c r="U4"/>
      <c r="V4"/>
      <c r="W4"/>
      <c r="X4"/>
      <c r="Y4"/>
      <c r="Z4" s="1045"/>
      <c r="AA4" s="1046"/>
      <c r="AB4" s="1046"/>
      <c r="AC4" s="1047"/>
      <c r="CP4" s="1016"/>
    </row>
    <row r="5" spans="2:94" ht="21">
      <c r="F5" s="115"/>
      <c r="J5" s="265"/>
      <c r="K5" s="125"/>
      <c r="L5" s="125"/>
      <c r="M5" s="231"/>
      <c r="N5" s="125"/>
      <c r="O5" s="113"/>
      <c r="P5" s="113"/>
      <c r="Q5" s="113"/>
      <c r="R5" s="627"/>
      <c r="S5" s="113"/>
      <c r="T5" s="266"/>
      <c r="U5" s="113"/>
      <c r="V5" s="113"/>
      <c r="W5" s="113"/>
      <c r="X5" s="266"/>
      <c r="Y5" s="266"/>
      <c r="Z5" s="266" t="s">
        <v>2045</v>
      </c>
      <c r="AA5" s="266" t="s">
        <v>2045</v>
      </c>
      <c r="AB5" s="266" t="s">
        <v>2045</v>
      </c>
      <c r="AC5" s="266" t="s">
        <v>2045</v>
      </c>
      <c r="AD5" s="232" t="s">
        <v>107</v>
      </c>
      <c r="CP5" s="1017"/>
    </row>
    <row r="6" spans="2:94" ht="18" hidden="1" customHeight="1">
      <c r="F6" s="11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233"/>
    </row>
    <row r="7" spans="2:94" ht="27" customHeight="1">
      <c r="B7" s="195"/>
      <c r="D7" s="126"/>
      <c r="E7" s="126"/>
      <c r="F7" s="127"/>
      <c r="I7" s="125"/>
      <c r="J7" s="125"/>
      <c r="K7" s="230" t="s">
        <v>256</v>
      </c>
      <c r="L7" s="234">
        <f>SUM(AM11:AM51)</f>
        <v>0</v>
      </c>
      <c r="M7" s="186">
        <f t="shared" ref="M7:Y7" si="0">SUM(AN11:AN51)</f>
        <v>0</v>
      </c>
      <c r="N7" s="186">
        <f t="shared" si="0"/>
        <v>0</v>
      </c>
      <c r="O7" s="186">
        <f t="shared" si="0"/>
        <v>0</v>
      </c>
      <c r="P7" s="186">
        <f t="shared" si="0"/>
        <v>0</v>
      </c>
      <c r="Q7" s="186">
        <f t="shared" si="0"/>
        <v>0</v>
      </c>
      <c r="R7" s="186">
        <f t="shared" si="0"/>
        <v>0</v>
      </c>
      <c r="S7" s="186">
        <f t="shared" si="0"/>
        <v>0</v>
      </c>
      <c r="T7" s="186">
        <f t="shared" si="0"/>
        <v>0</v>
      </c>
      <c r="U7" s="186">
        <f t="shared" si="0"/>
        <v>0</v>
      </c>
      <c r="V7" s="186">
        <f t="shared" si="0"/>
        <v>0</v>
      </c>
      <c r="W7" s="186">
        <f t="shared" si="0"/>
        <v>0</v>
      </c>
      <c r="X7" s="186">
        <f t="shared" si="0"/>
        <v>0</v>
      </c>
      <c r="Y7" s="186">
        <f t="shared" si="0"/>
        <v>0</v>
      </c>
      <c r="Z7" s="186">
        <f t="shared" ref="Z7" si="1">SUM(BA11:BA51)</f>
        <v>0</v>
      </c>
      <c r="AA7" s="186">
        <f t="shared" ref="AA7" si="2">SUM(BB11:BB51)</f>
        <v>0</v>
      </c>
      <c r="AB7" s="186">
        <f t="shared" ref="AB7" si="3">SUM(BC11:BC51)</f>
        <v>0</v>
      </c>
      <c r="AC7" s="186">
        <f t="shared" ref="AC7" si="4">SUM(BD11:BD51)</f>
        <v>0</v>
      </c>
      <c r="AD7" s="276">
        <f>SUM(L7:AC7)</f>
        <v>0</v>
      </c>
      <c r="AE7" s="196"/>
      <c r="AF7" s="197"/>
      <c r="AH7" s="267" t="s">
        <v>144</v>
      </c>
      <c r="AI7" s="235">
        <f>SUM(AI11:AI51)</f>
        <v>0</v>
      </c>
      <c r="AK7" s="441"/>
      <c r="AL7" s="441"/>
      <c r="AM7" s="148"/>
      <c r="AN7" s="127"/>
      <c r="AO7" s="149"/>
      <c r="AP7" s="150"/>
      <c r="AQ7" s="500"/>
      <c r="AR7" s="505"/>
      <c r="AS7" s="505"/>
      <c r="AT7" s="555"/>
      <c r="AU7" s="576"/>
      <c r="AV7" s="518"/>
      <c r="AW7" s="560"/>
      <c r="AX7" s="563"/>
      <c r="AY7" s="566"/>
      <c r="AZ7" s="571"/>
      <c r="BA7" s="882"/>
      <c r="BB7" s="888"/>
      <c r="BC7" s="894"/>
      <c r="BD7" s="900"/>
      <c r="BE7" s="179"/>
      <c r="BF7" s="282"/>
      <c r="BG7" s="933"/>
      <c r="BH7" s="925"/>
      <c r="BI7" s="929"/>
      <c r="BJ7" s="282"/>
      <c r="BK7" s="929"/>
      <c r="BN7" s="30">
        <f>SUM(BN11:BN51)</f>
        <v>0</v>
      </c>
      <c r="BO7" s="30">
        <f t="shared" ref="BO7:CO7" si="5">SUM(BO11:BO51)</f>
        <v>0</v>
      </c>
      <c r="BP7" s="30">
        <f t="shared" si="5"/>
        <v>0</v>
      </c>
      <c r="BQ7" s="30">
        <f t="shared" si="5"/>
        <v>0</v>
      </c>
      <c r="BR7" s="30">
        <f t="shared" si="5"/>
        <v>0</v>
      </c>
      <c r="BS7" s="30">
        <f t="shared" si="5"/>
        <v>0</v>
      </c>
      <c r="BT7" s="30">
        <f t="shared" si="5"/>
        <v>0</v>
      </c>
      <c r="BU7" s="30">
        <f t="shared" si="5"/>
        <v>0</v>
      </c>
      <c r="BV7" s="30">
        <f t="shared" si="5"/>
        <v>0</v>
      </c>
      <c r="BW7" s="30">
        <f t="shared" si="5"/>
        <v>0</v>
      </c>
      <c r="BX7" s="30">
        <f t="shared" si="5"/>
        <v>0</v>
      </c>
      <c r="BY7" s="30">
        <f t="shared" si="5"/>
        <v>0</v>
      </c>
      <c r="BZ7" s="30">
        <f t="shared" si="5"/>
        <v>0</v>
      </c>
      <c r="CA7" s="30">
        <f t="shared" si="5"/>
        <v>0</v>
      </c>
      <c r="CB7" s="30">
        <f t="shared" si="5"/>
        <v>0</v>
      </c>
      <c r="CC7" s="30">
        <f t="shared" si="5"/>
        <v>0</v>
      </c>
      <c r="CD7" s="30">
        <f t="shared" si="5"/>
        <v>0</v>
      </c>
      <c r="CE7" s="30">
        <f t="shared" si="5"/>
        <v>0</v>
      </c>
      <c r="CF7" s="30">
        <f t="shared" si="5"/>
        <v>0</v>
      </c>
      <c r="CG7" s="30">
        <f t="shared" si="5"/>
        <v>0</v>
      </c>
      <c r="CH7" s="30">
        <f t="shared" si="5"/>
        <v>0</v>
      </c>
      <c r="CI7" s="30">
        <f t="shared" si="5"/>
        <v>0</v>
      </c>
      <c r="CJ7" s="30">
        <f t="shared" si="5"/>
        <v>0</v>
      </c>
      <c r="CK7" s="30">
        <f t="shared" si="5"/>
        <v>0</v>
      </c>
      <c r="CL7" s="30">
        <f t="shared" si="5"/>
        <v>0</v>
      </c>
      <c r="CM7" s="30">
        <f t="shared" si="5"/>
        <v>0</v>
      </c>
      <c r="CN7" s="30">
        <f t="shared" si="5"/>
        <v>0</v>
      </c>
      <c r="CO7" s="30">
        <f t="shared" si="5"/>
        <v>0</v>
      </c>
    </row>
    <row r="8" spans="2:94" s="30" customFormat="1" ht="68.55" customHeight="1">
      <c r="B8" s="471" t="s">
        <v>7</v>
      </c>
      <c r="C8" s="199"/>
      <c r="D8" s="186" t="s">
        <v>232</v>
      </c>
      <c r="E8" s="461" t="s">
        <v>1482</v>
      </c>
      <c r="F8" s="185" t="s">
        <v>230</v>
      </c>
      <c r="G8" s="186" t="s">
        <v>231</v>
      </c>
      <c r="H8" s="186" t="s">
        <v>229</v>
      </c>
      <c r="I8" s="188" t="s">
        <v>228</v>
      </c>
      <c r="J8" s="186" t="s">
        <v>225</v>
      </c>
      <c r="K8" s="187" t="s">
        <v>226</v>
      </c>
      <c r="L8" s="200" t="s">
        <v>1456</v>
      </c>
      <c r="M8" s="139" t="s">
        <v>31</v>
      </c>
      <c r="N8" s="543" t="s">
        <v>1457</v>
      </c>
      <c r="O8" s="392" t="s">
        <v>1458</v>
      </c>
      <c r="P8" s="393" t="s">
        <v>1459</v>
      </c>
      <c r="Q8" s="394" t="s">
        <v>1604</v>
      </c>
      <c r="R8" s="626" t="s">
        <v>1601</v>
      </c>
      <c r="S8" s="544" t="s">
        <v>1605</v>
      </c>
      <c r="T8" s="545" t="s">
        <v>1460</v>
      </c>
      <c r="U8" s="395" t="s">
        <v>1461</v>
      </c>
      <c r="V8" s="546" t="s">
        <v>1462</v>
      </c>
      <c r="W8" s="396" t="s">
        <v>1463</v>
      </c>
      <c r="X8" s="397" t="s">
        <v>1454</v>
      </c>
      <c r="Y8" s="237" t="s">
        <v>1464</v>
      </c>
      <c r="Z8" s="871" t="s">
        <v>2308</v>
      </c>
      <c r="AA8" s="872" t="s">
        <v>2309</v>
      </c>
      <c r="AB8" s="873" t="s">
        <v>2310</v>
      </c>
      <c r="AC8" s="874" t="s">
        <v>2311</v>
      </c>
      <c r="AD8" s="438" t="s">
        <v>9</v>
      </c>
      <c r="AE8" s="432" t="s">
        <v>10</v>
      </c>
      <c r="AF8" s="433" t="s">
        <v>7</v>
      </c>
      <c r="AH8" s="202" t="s">
        <v>145</v>
      </c>
      <c r="AI8" s="202" t="s">
        <v>146</v>
      </c>
      <c r="AK8" s="442" t="s">
        <v>4</v>
      </c>
      <c r="AL8" s="442" t="s">
        <v>5</v>
      </c>
      <c r="AM8" s="549" t="s">
        <v>1</v>
      </c>
      <c r="AN8" s="550" t="s">
        <v>2</v>
      </c>
      <c r="AO8" s="551" t="s">
        <v>8</v>
      </c>
      <c r="AP8" s="552" t="s">
        <v>27</v>
      </c>
      <c r="AQ8" s="553" t="s">
        <v>3</v>
      </c>
      <c r="AR8" s="636" t="s">
        <v>11</v>
      </c>
      <c r="AS8" s="636" t="s">
        <v>1504</v>
      </c>
      <c r="AT8" s="556" t="s">
        <v>15</v>
      </c>
      <c r="AU8" s="577" t="s">
        <v>147</v>
      </c>
      <c r="AV8" s="399" t="s">
        <v>12</v>
      </c>
      <c r="AW8" s="561" t="s">
        <v>32</v>
      </c>
      <c r="AX8" s="201" t="s">
        <v>14</v>
      </c>
      <c r="AY8" s="567" t="s">
        <v>108</v>
      </c>
      <c r="AZ8" s="572" t="s">
        <v>109</v>
      </c>
      <c r="BA8" s="883" t="str">
        <f>Z8</f>
        <v>FLUORO PINK</v>
      </c>
      <c r="BB8" s="889" t="str">
        <f t="shared" ref="BB8:BD8" si="6">AA8</f>
        <v>FLUORO ORANGE</v>
      </c>
      <c r="BC8" s="895" t="str">
        <f t="shared" si="6"/>
        <v>FLUORO YELLOW</v>
      </c>
      <c r="BD8" s="901" t="str">
        <f t="shared" si="6"/>
        <v>FLUORO GREEN</v>
      </c>
      <c r="BE8" s="180" t="s">
        <v>148</v>
      </c>
      <c r="BF8" s="551" t="s">
        <v>2315</v>
      </c>
      <c r="BG8" s="930" t="s">
        <v>191</v>
      </c>
      <c r="BH8" s="926">
        <f>SUM(BH11:BH51)</f>
        <v>0</v>
      </c>
      <c r="BI8" s="930" t="s">
        <v>192</v>
      </c>
      <c r="BJ8" s="926"/>
      <c r="BK8" s="930" t="s">
        <v>193</v>
      </c>
      <c r="BM8" s="936"/>
      <c r="BN8" s="599" t="s">
        <v>1483</v>
      </c>
      <c r="BO8" s="599" t="s">
        <v>1472</v>
      </c>
      <c r="BP8" s="599" t="s">
        <v>224</v>
      </c>
      <c r="BQ8" s="599" t="s">
        <v>223</v>
      </c>
      <c r="BR8" s="599" t="s">
        <v>80</v>
      </c>
      <c r="BS8" s="599" t="s">
        <v>165</v>
      </c>
      <c r="BT8" s="599" t="s">
        <v>164</v>
      </c>
      <c r="BU8" s="599" t="s">
        <v>1484</v>
      </c>
      <c r="BV8" s="599"/>
      <c r="BW8" s="599" t="s">
        <v>1469</v>
      </c>
      <c r="BX8" s="599" t="s">
        <v>1470</v>
      </c>
      <c r="BY8" s="599"/>
      <c r="BZ8" s="739" t="s">
        <v>167</v>
      </c>
      <c r="CA8" s="737" t="s">
        <v>1486</v>
      </c>
      <c r="CB8" s="737" t="s">
        <v>1487</v>
      </c>
      <c r="CC8" s="737" t="s">
        <v>170</v>
      </c>
      <c r="CD8" s="737" t="s">
        <v>190</v>
      </c>
      <c r="CE8" s="737" t="s">
        <v>168</v>
      </c>
      <c r="CF8" s="737" t="s">
        <v>1027</v>
      </c>
      <c r="CG8" s="737" t="s">
        <v>1488</v>
      </c>
      <c r="CH8" s="737" t="s">
        <v>1489</v>
      </c>
      <c r="CI8" s="737" t="s">
        <v>1490</v>
      </c>
      <c r="CJ8" s="737" t="s">
        <v>1491</v>
      </c>
      <c r="CK8" s="738" t="s">
        <v>1493</v>
      </c>
      <c r="CL8" s="738" t="s">
        <v>1032</v>
      </c>
      <c r="CM8" s="738" t="s">
        <v>1031</v>
      </c>
      <c r="CN8" s="738" t="s">
        <v>169</v>
      </c>
      <c r="CO8" s="599" t="s">
        <v>1484</v>
      </c>
    </row>
    <row r="9" spans="2:94" s="203" customFormat="1" ht="30" hidden="1" customHeight="1">
      <c r="B9" s="269"/>
      <c r="D9" s="117"/>
      <c r="E9" s="117"/>
      <c r="F9" s="127"/>
      <c r="G9" s="117"/>
      <c r="H9" s="117"/>
      <c r="I9" s="271"/>
      <c r="J9" s="117"/>
      <c r="K9" s="271"/>
      <c r="L9" s="275" t="s">
        <v>268</v>
      </c>
      <c r="M9" s="275" t="s">
        <v>269</v>
      </c>
      <c r="N9" s="275" t="s">
        <v>270</v>
      </c>
      <c r="O9" s="275" t="s">
        <v>271</v>
      </c>
      <c r="P9" s="275" t="s">
        <v>272</v>
      </c>
      <c r="Q9" s="275" t="s">
        <v>273</v>
      </c>
      <c r="R9" s="275" t="s">
        <v>1503</v>
      </c>
      <c r="S9" s="275" t="s">
        <v>274</v>
      </c>
      <c r="T9" s="275" t="s">
        <v>275</v>
      </c>
      <c r="U9" s="275" t="s">
        <v>276</v>
      </c>
      <c r="V9" s="275" t="s">
        <v>304</v>
      </c>
      <c r="W9" s="275" t="s">
        <v>303</v>
      </c>
      <c r="X9" s="275" t="s">
        <v>302</v>
      </c>
      <c r="Y9" s="911" t="s">
        <v>301</v>
      </c>
      <c r="Z9" s="913" t="s">
        <v>2318</v>
      </c>
      <c r="AA9" s="275" t="s">
        <v>2319</v>
      </c>
      <c r="AB9" s="275" t="s">
        <v>2320</v>
      </c>
      <c r="AC9" s="275" t="s">
        <v>2321</v>
      </c>
      <c r="AE9" s="255"/>
      <c r="AF9" s="272"/>
      <c r="AH9" s="273"/>
      <c r="AI9" s="273"/>
      <c r="AK9" s="171"/>
      <c r="AL9" s="171"/>
      <c r="AM9" s="130"/>
      <c r="AN9" s="116"/>
      <c r="AO9" s="131"/>
      <c r="AP9" s="124"/>
      <c r="AQ9" s="502"/>
      <c r="AR9" s="507"/>
      <c r="AS9" s="507"/>
      <c r="AT9" s="557"/>
      <c r="AU9" s="578"/>
      <c r="AV9" s="520"/>
      <c r="AW9" s="166"/>
      <c r="AX9" s="564"/>
      <c r="AY9" s="568"/>
      <c r="AZ9" s="573"/>
      <c r="BA9" s="884"/>
      <c r="BB9" s="890"/>
      <c r="BC9" s="896"/>
      <c r="BD9" s="902"/>
      <c r="BE9" s="181"/>
      <c r="BF9" s="135"/>
      <c r="BG9" s="931"/>
      <c r="BH9" s="291"/>
      <c r="BI9" s="931"/>
      <c r="BJ9" s="291"/>
      <c r="BK9" s="931"/>
      <c r="BM9" s="936"/>
      <c r="BN9" s="206"/>
      <c r="BO9" s="206"/>
      <c r="BP9" s="206"/>
      <c r="BQ9" s="206"/>
      <c r="BR9" s="206"/>
      <c r="BS9" s="206"/>
      <c r="BT9" s="206"/>
      <c r="BU9" s="206"/>
      <c r="BV9" s="599"/>
      <c r="BW9" s="206"/>
      <c r="BX9" s="206"/>
      <c r="BY9" s="599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</row>
    <row r="10" spans="2:94" s="203" customFormat="1" ht="40.049999999999997" customHeight="1">
      <c r="B10" s="846"/>
      <c r="C10" s="146"/>
      <c r="D10" s="742" t="s">
        <v>2250</v>
      </c>
      <c r="E10" s="117"/>
      <c r="F10" s="135"/>
      <c r="G10" s="117"/>
      <c r="H10" s="117"/>
      <c r="I10" s="117"/>
      <c r="J10" s="117"/>
      <c r="K10" s="183"/>
      <c r="L10" s="205"/>
      <c r="Z10" s="917"/>
      <c r="AD10" s="206"/>
      <c r="AE10" s="207" t="str">
        <f>IF(SUM(L10:W10)&gt;0,"Yes","No")</f>
        <v>No</v>
      </c>
      <c r="AF10" s="206"/>
      <c r="AK10" s="443"/>
      <c r="AL10" s="171"/>
      <c r="AM10" s="130"/>
      <c r="AN10" s="116"/>
      <c r="AO10" s="131"/>
      <c r="AP10" s="124"/>
      <c r="AQ10" s="502"/>
      <c r="AR10" s="507"/>
      <c r="AS10" s="507"/>
      <c r="AT10" s="557"/>
      <c r="AU10" s="578"/>
      <c r="AV10" s="520"/>
      <c r="AW10" s="166"/>
      <c r="AX10" s="564"/>
      <c r="AY10" s="568"/>
      <c r="AZ10" s="573"/>
      <c r="BA10" s="884"/>
      <c r="BB10" s="890"/>
      <c r="BC10" s="896"/>
      <c r="BD10" s="902"/>
      <c r="BE10" s="181"/>
      <c r="BF10" s="135">
        <f>SUM(BF11:BF51)</f>
        <v>0</v>
      </c>
      <c r="BG10" s="137"/>
      <c r="BH10" s="135"/>
      <c r="BI10" s="137"/>
      <c r="BJ10" s="135"/>
      <c r="BK10" s="137"/>
      <c r="BM10" s="936"/>
      <c r="BO10" s="1018"/>
      <c r="BP10" s="1018"/>
      <c r="BQ10" s="1018"/>
      <c r="BR10" s="1018"/>
      <c r="BS10" s="1018"/>
      <c r="BT10" s="1018"/>
      <c r="BU10" s="1018"/>
      <c r="BV10" s="1018"/>
      <c r="BW10" s="1018"/>
      <c r="BX10" s="1018"/>
      <c r="BY10" s="1018"/>
    </row>
    <row r="11" spans="2:94" s="30" customFormat="1" ht="75" customHeight="1">
      <c r="B11" s="189" t="s">
        <v>2045</v>
      </c>
      <c r="C11" s="160"/>
      <c r="D11" s="422" t="s">
        <v>2251</v>
      </c>
      <c r="E11" s="426"/>
      <c r="F11" s="381" t="s">
        <v>167</v>
      </c>
      <c r="G11" s="423" t="s">
        <v>1472</v>
      </c>
      <c r="H11" s="424" t="s">
        <v>2275</v>
      </c>
      <c r="I11" s="382">
        <v>1</v>
      </c>
      <c r="J11" s="382" t="s">
        <v>1474</v>
      </c>
      <c r="K11" s="619">
        <v>144</v>
      </c>
      <c r="L11" s="425"/>
      <c r="M11" s="209"/>
      <c r="N11" s="210"/>
      <c r="O11" s="209"/>
      <c r="P11" s="210"/>
      <c r="Q11" s="209"/>
      <c r="R11" s="210"/>
      <c r="S11" s="210"/>
      <c r="T11" s="209"/>
      <c r="U11" s="210"/>
      <c r="V11" s="210"/>
      <c r="W11" s="209"/>
      <c r="X11" s="210"/>
      <c r="Y11" s="261"/>
      <c r="Z11" s="918"/>
      <c r="AA11" s="261"/>
      <c r="AB11" s="261"/>
      <c r="AC11" s="261"/>
      <c r="AD11" s="370">
        <f>SUM(L11:AC11)*K11</f>
        <v>0</v>
      </c>
      <c r="AE11" s="371" t="str">
        <f>IF(SUM(L11:AC11)&gt;0,"Yes","No")</f>
        <v>No</v>
      </c>
      <c r="AF11" s="372" t="str">
        <f t="shared" ref="AF11:AF34" si="7">IF(B11="New","Yes","No")</f>
        <v>Yes</v>
      </c>
      <c r="AH11" s="823">
        <v>1</v>
      </c>
      <c r="AI11" s="212" cm="1">
        <f t="array" ref="AI11">SUM(L11:AC11*AH11)</f>
        <v>0</v>
      </c>
      <c r="AK11" s="444">
        <v>0.6</v>
      </c>
      <c r="AL11" s="445">
        <f>SUM(L11:AC11)*AK11</f>
        <v>0</v>
      </c>
      <c r="AM11" s="304">
        <f t="shared" ref="AM11:AM34" si="8">I11*L11</f>
        <v>0</v>
      </c>
      <c r="AN11" s="381">
        <f t="shared" ref="AN11:AN34" si="9">I11*M11</f>
        <v>0</v>
      </c>
      <c r="AO11" s="532">
        <f t="shared" ref="AO11:AO34" si="10">I11*N11</f>
        <v>0</v>
      </c>
      <c r="AP11" s="533">
        <f t="shared" ref="AP11:AP34" si="11">I11*O11</f>
        <v>0</v>
      </c>
      <c r="AQ11" s="534">
        <f t="shared" ref="AQ11:AQ34" si="12">I11*P11</f>
        <v>0</v>
      </c>
      <c r="AR11" s="535">
        <f t="shared" ref="AR11:AR34" si="13">I11*Q11</f>
        <v>0</v>
      </c>
      <c r="AS11" s="535">
        <f t="shared" ref="AS11:AS34" si="14">I11*R11</f>
        <v>0</v>
      </c>
      <c r="AT11" s="558">
        <f t="shared" ref="AT11:AT34" si="15">I11*S11</f>
        <v>0</v>
      </c>
      <c r="AU11" s="579">
        <f t="shared" ref="AU11:AU34" si="16">I11*T11</f>
        <v>0</v>
      </c>
      <c r="AV11" s="538">
        <f t="shared" ref="AV11:AV34" si="17">I11*U11</f>
        <v>0</v>
      </c>
      <c r="AW11" s="328">
        <f t="shared" ref="AW11:AW34" si="18">I11*V11</f>
        <v>0</v>
      </c>
      <c r="AX11" s="511">
        <f t="shared" ref="AX11:AX34" si="19">I11*W11</f>
        <v>0</v>
      </c>
      <c r="AY11" s="569">
        <f t="shared" ref="AY11:AY34" si="20">I11*X11</f>
        <v>0</v>
      </c>
      <c r="AZ11" s="574">
        <f>$I11*Y11</f>
        <v>0</v>
      </c>
      <c r="BA11" s="886">
        <f t="shared" ref="BA11:BD11" si="21">$I11*Z11</f>
        <v>0</v>
      </c>
      <c r="BB11" s="892">
        <f t="shared" si="21"/>
        <v>0</v>
      </c>
      <c r="BC11" s="898">
        <f t="shared" si="21"/>
        <v>0</v>
      </c>
      <c r="BD11" s="904">
        <f t="shared" si="21"/>
        <v>0</v>
      </c>
      <c r="BE11" s="409"/>
      <c r="BF11" s="940">
        <f>SUM(BH11+BJ11+BL11)</f>
        <v>0</v>
      </c>
      <c r="BG11" s="939">
        <v>4</v>
      </c>
      <c r="BH11" s="940">
        <f>SUM(L11:AC11)*BG11</f>
        <v>0</v>
      </c>
      <c r="BI11" s="939"/>
      <c r="BJ11" s="940"/>
      <c r="BK11" s="939"/>
      <c r="BL11" s="199"/>
      <c r="BM11" s="942"/>
      <c r="BN11" s="199">
        <f>IF(G11="XS",IF(SUM(L11:AC11)&gt;0,SUM(L11:AC11),0),0)*I11</f>
        <v>0</v>
      </c>
      <c r="BO11" s="199">
        <f>IF(G11="S",IF(SUM(L11:AC11)&gt;0,SUM(L11:AC11),0),0)*I11</f>
        <v>0</v>
      </c>
      <c r="BP11" s="199">
        <f>IF(G11="M",IF(SUM(L11:AC11)&gt;0,SUM(L11:AC11),0),0)*I11</f>
        <v>0</v>
      </c>
      <c r="BQ11" s="199">
        <f>IF(G11="L",IF(SUM(L11:AC11)&gt;0,SUM(L11:AC11),0),0)*I11</f>
        <v>0</v>
      </c>
      <c r="BR11" s="199">
        <f>IF(G11="XL",IF(SUM(L11:AC11)&gt;0,SUM(L11:AC11),0),0)*I11</f>
        <v>0</v>
      </c>
      <c r="BS11" s="199">
        <f>IF(G11="2XL",IF(SUM(L11:AC11)&gt;0,SUM(L11:AC11),0),0)*I11</f>
        <v>0</v>
      </c>
      <c r="BT11" s="199">
        <f>IF(G11="3XL",IF(SUM(L11:AC11)&gt;0,SUM(L11:AC11),0),0)*I11</f>
        <v>0</v>
      </c>
      <c r="BU11" s="199">
        <f>IF(G11="various",IF(SUM(L11:AC11)&gt;0,SUM(L11:AC11),0),0)*I11</f>
        <v>0</v>
      </c>
      <c r="BV11" s="942"/>
      <c r="BW11" s="697">
        <f>IF(E11="",IF(SUM(L11:AC11)&gt;0,SUM(L11:AC11),0),0)*I11</f>
        <v>0</v>
      </c>
      <c r="BX11" s="697">
        <f>IF(E11="Dual tex.",IF(SUM(L11:AC11)&gt;0,SUM(L11:AC11),0),0)*I11</f>
        <v>0</v>
      </c>
      <c r="BY11" s="942"/>
      <c r="BZ11" s="199">
        <f>IF(F11="sloper",IF(SUM(L11:AC11)&gt;0,SUM(L11:AC11),0),0)*I11</f>
        <v>0</v>
      </c>
      <c r="CA11" s="199">
        <f>IF(F11="footholds",IF(SUM(L11:AC11)&gt;0,SUM(L11:AC11),0),0)*I11</f>
        <v>0</v>
      </c>
      <c r="CB11" s="199">
        <f>IF(F11="micros",IF(SUM(L11:AC11)&gt;0,SUM(L11:AC11),0),0)*I11</f>
        <v>0</v>
      </c>
      <c r="CC11" s="199">
        <f>IF(F11="jug",IF(SUM(L11:AC11)&gt;0,SUM(L11:AC11),0),0)*I11</f>
        <v>0</v>
      </c>
      <c r="CD11" s="199">
        <f>IF(F11="ledge",IF(SUM(L11:AC11)&gt;0,SUM(L11:AC11),0),0)*I11</f>
        <v>0</v>
      </c>
      <c r="CE11" s="199">
        <f>IF(F11="edge",IF(SUM(L11:AC11)&gt;0,SUM(L11:AC11),0),0)*I11</f>
        <v>0</v>
      </c>
      <c r="CF11" s="199">
        <f>IF(F11="crimp",IF(SUM(L11:AC11)&gt;0,SUM(L11:AC11),0),0)*I11</f>
        <v>0</v>
      </c>
      <c r="CG11" s="199">
        <f>IF(F11="incut",IF(SUM(L11:AC11)&gt;0,SUM(L11:AC11),0),0)*I11</f>
        <v>0</v>
      </c>
      <c r="CH11" s="199">
        <f>IF(F11="dish",IF(SUM(L11:AC11)&gt;0,SUM(L11:AC11),0),0)*I11</f>
        <v>0</v>
      </c>
      <c r="CI11" s="199">
        <f>IF(F11="pinch",IF(SUM(L11:AC11)&gt;0,SUM(L11:AC11),0),0)*I11</f>
        <v>0</v>
      </c>
      <c r="CJ11" s="199">
        <f>IF(F11="pocket",IF(SUM(L11:AC11)&gt;0,SUM(L11:AC11),0),0)*I11</f>
        <v>0</v>
      </c>
      <c r="CK11" s="199">
        <f>IF(F11="scoop",IF(SUM(L11:AC11)&gt;0,SUM(L11:AC11),0),0)*I11</f>
        <v>0</v>
      </c>
      <c r="CL11" s="199">
        <f>IF(F11="flat rectangle",IF(SUM(L11:AC11)&gt;0,SUM(L11:AC11),0),0)*I11</f>
        <v>0</v>
      </c>
      <c r="CM11" s="199">
        <f>IF(F11="pentagon",IF(SUM(L11:AC11)&gt;0,SUM(L11:AC11),0),0)*I11</f>
        <v>0</v>
      </c>
      <c r="CN11" s="199">
        <f>IF(F11="positive",IF(SUM(L11:AC11)&gt;0,SUM(L11:AC11),0),0)*I11</f>
        <v>0</v>
      </c>
      <c r="CO11" s="199">
        <f>IF(F11="various",IF(SUM(L11:AC11)&gt;0,SUM(L11:AC11),0),0)*I11</f>
        <v>0</v>
      </c>
    </row>
    <row r="12" spans="2:94" s="203" customFormat="1" ht="75" customHeight="1">
      <c r="B12" s="190" t="s">
        <v>2045</v>
      </c>
      <c r="C12" s="414"/>
      <c r="D12" s="383" t="s">
        <v>2252</v>
      </c>
      <c r="E12" s="427"/>
      <c r="F12" s="329" t="s">
        <v>190</v>
      </c>
      <c r="G12" s="315" t="s">
        <v>1472</v>
      </c>
      <c r="H12" s="315" t="s">
        <v>2276</v>
      </c>
      <c r="I12" s="315">
        <v>1</v>
      </c>
      <c r="J12" s="315" t="s">
        <v>1474</v>
      </c>
      <c r="K12" s="617">
        <v>144</v>
      </c>
      <c r="L12" s="420"/>
      <c r="M12" s="247"/>
      <c r="N12" s="247"/>
      <c r="O12" s="247"/>
      <c r="P12" s="247"/>
      <c r="Q12" s="247"/>
      <c r="R12" s="215"/>
      <c r="S12" s="247"/>
      <c r="T12" s="247"/>
      <c r="U12" s="247"/>
      <c r="V12" s="247"/>
      <c r="W12" s="247"/>
      <c r="X12" s="247"/>
      <c r="Y12" s="247"/>
      <c r="Z12" s="919"/>
      <c r="AA12" s="247"/>
      <c r="AB12" s="247"/>
      <c r="AC12" s="247"/>
      <c r="AD12" s="357">
        <f t="shared" ref="AD12:AD51" si="22">SUM(L12:AC12)*K12</f>
        <v>0</v>
      </c>
      <c r="AE12" s="352" t="str">
        <f t="shared" ref="AE12:AE51" si="23">IF(SUM(L12:AC12)&gt;0,"Yes","No")</f>
        <v>No</v>
      </c>
      <c r="AF12" s="353" t="str">
        <f t="shared" si="7"/>
        <v>Yes</v>
      </c>
      <c r="AG12" s="421"/>
      <c r="AH12" s="824">
        <v>1</v>
      </c>
      <c r="AI12" s="217" cm="1">
        <f t="array" ref="AI12">SUM(L12:AC12*AH12)</f>
        <v>0</v>
      </c>
      <c r="AK12" s="446">
        <v>0.76800000000000002</v>
      </c>
      <c r="AL12" s="445">
        <f t="shared" ref="AL12:AL51" si="24">SUM(L12:AC12)*AK12</f>
        <v>0</v>
      </c>
      <c r="AM12" s="304">
        <f t="shared" si="8"/>
        <v>0</v>
      </c>
      <c r="AN12" s="381">
        <f t="shared" si="9"/>
        <v>0</v>
      </c>
      <c r="AO12" s="532">
        <f t="shared" si="10"/>
        <v>0</v>
      </c>
      <c r="AP12" s="533">
        <f t="shared" si="11"/>
        <v>0</v>
      </c>
      <c r="AQ12" s="534">
        <f t="shared" si="12"/>
        <v>0</v>
      </c>
      <c r="AR12" s="535">
        <f t="shared" si="13"/>
        <v>0</v>
      </c>
      <c r="AS12" s="535">
        <f t="shared" si="14"/>
        <v>0</v>
      </c>
      <c r="AT12" s="558">
        <f t="shared" si="15"/>
        <v>0</v>
      </c>
      <c r="AU12" s="579">
        <f t="shared" si="16"/>
        <v>0</v>
      </c>
      <c r="AV12" s="538">
        <f t="shared" si="17"/>
        <v>0</v>
      </c>
      <c r="AW12" s="328">
        <f t="shared" si="18"/>
        <v>0</v>
      </c>
      <c r="AX12" s="511">
        <f t="shared" si="19"/>
        <v>0</v>
      </c>
      <c r="AY12" s="569">
        <f t="shared" si="20"/>
        <v>0</v>
      </c>
      <c r="AZ12" s="574">
        <f t="shared" ref="AZ12:AZ34" si="25">I12*Y12</f>
        <v>0</v>
      </c>
      <c r="BA12" s="886">
        <f t="shared" ref="BA12:BA51" si="26">$I12*Z12</f>
        <v>0</v>
      </c>
      <c r="BB12" s="892">
        <f t="shared" ref="BB12:BB51" si="27">$I12*AA12</f>
        <v>0</v>
      </c>
      <c r="BC12" s="898">
        <f t="shared" ref="BC12:BC51" si="28">$I12*AB12</f>
        <v>0</v>
      </c>
      <c r="BD12" s="904">
        <f t="shared" ref="BD12:BD51" si="29">$I12*AC12</f>
        <v>0</v>
      </c>
      <c r="BE12" s="409"/>
      <c r="BF12" s="940">
        <f t="shared" ref="BF12:BF51" si="30">SUM(BH12+BJ12+BL12)</f>
        <v>0</v>
      </c>
      <c r="BG12" s="939">
        <v>4</v>
      </c>
      <c r="BH12" s="940">
        <f t="shared" ref="BH12:BH51" si="31">SUM(L12:AC12)*BG12</f>
        <v>0</v>
      </c>
      <c r="BI12" s="939"/>
      <c r="BJ12" s="940"/>
      <c r="BK12" s="939"/>
      <c r="BL12" s="697"/>
      <c r="BM12" s="942"/>
      <c r="BN12" s="199">
        <f t="shared" ref="BN12:BN34" si="32">IF(G12="XS",IF(SUM(L12:AC12)&gt;0,SUM(L12:AC12),0),0)*I12</f>
        <v>0</v>
      </c>
      <c r="BO12" s="199">
        <f t="shared" ref="BO12:BO34" si="33">IF(G12="S",IF(SUM(L12:AC12)&gt;0,SUM(L12:AC12),0),0)*I12</f>
        <v>0</v>
      </c>
      <c r="BP12" s="199">
        <f t="shared" ref="BP12:BP34" si="34">IF(G12="M",IF(SUM(L12:AC12)&gt;0,SUM(L12:AC12),0),0)*I12</f>
        <v>0</v>
      </c>
      <c r="BQ12" s="199">
        <f t="shared" ref="BQ12:BQ34" si="35">IF(G12="L",IF(SUM(L12:AC12)&gt;0,SUM(L12:AC12),0),0)*I12</f>
        <v>0</v>
      </c>
      <c r="BR12" s="199">
        <f t="shared" ref="BR12:BR34" si="36">IF(G12="XL",IF(SUM(L12:AC12)&gt;0,SUM(L12:AC12),0),0)*I12</f>
        <v>0</v>
      </c>
      <c r="BS12" s="199">
        <f t="shared" ref="BS12:BS34" si="37">IF(G12="2XL",IF(SUM(L12:AC12)&gt;0,SUM(L12:AC12),0),0)*I12</f>
        <v>0</v>
      </c>
      <c r="BT12" s="199">
        <f t="shared" ref="BT12:BT34" si="38">IF(G12="3XL",IF(SUM(L12:AC12)&gt;0,SUM(L12:AC12),0),0)*I12</f>
        <v>0</v>
      </c>
      <c r="BU12" s="199">
        <f t="shared" ref="BU12:BU34" si="39">IF(G12="various",IF(SUM(L12:AC12)&gt;0,SUM(L12:AC12),0),0)*I12</f>
        <v>0</v>
      </c>
      <c r="BV12" s="942"/>
      <c r="BW12" s="697">
        <f t="shared" ref="BW12:BW34" si="40">IF(E12="",IF(SUM(L12:AC12)&gt;0,SUM(L12:AC12),0),0)*I12</f>
        <v>0</v>
      </c>
      <c r="BX12" s="697">
        <f t="shared" ref="BX12:BX34" si="41">IF(E12="Dual tex.",IF(SUM(L12:AC12)&gt;0,SUM(L12:AC12),0),0)*I12</f>
        <v>0</v>
      </c>
      <c r="BY12" s="942"/>
      <c r="BZ12" s="199">
        <f t="shared" ref="BZ12:BZ34" si="42">IF(F12="sloper",IF(SUM(L12:AC12)&gt;0,SUM(L12:AC12),0),0)*I12</f>
        <v>0</v>
      </c>
      <c r="CA12" s="199">
        <f t="shared" ref="CA12:CA34" si="43">IF(F12="footholds",IF(SUM(L12:AC12)&gt;0,SUM(L12:AC12),0),0)*I12</f>
        <v>0</v>
      </c>
      <c r="CB12" s="199">
        <f t="shared" ref="CB12:CB34" si="44">IF(F12="micros",IF(SUM(L12:AC12)&gt;0,SUM(L12:AC12),0),0)*I12</f>
        <v>0</v>
      </c>
      <c r="CC12" s="199">
        <f t="shared" ref="CC12:CC34" si="45">IF(F12="jug",IF(SUM(L12:AC12)&gt;0,SUM(L12:AC12),0),0)*I12</f>
        <v>0</v>
      </c>
      <c r="CD12" s="199">
        <f t="shared" ref="CD12:CD34" si="46">IF(F12="ledge",IF(SUM(L12:AC12)&gt;0,SUM(L12:AC12),0),0)*I12</f>
        <v>0</v>
      </c>
      <c r="CE12" s="199">
        <f t="shared" ref="CE12:CE34" si="47">IF(F12="edge",IF(SUM(L12:AC12)&gt;0,SUM(L12:AC12),0),0)*I12</f>
        <v>0</v>
      </c>
      <c r="CF12" s="199">
        <f t="shared" ref="CF12:CF34" si="48">IF(F12="crimp",IF(SUM(L12:AC12)&gt;0,SUM(L12:AC12),0),0)*I12</f>
        <v>0</v>
      </c>
      <c r="CG12" s="199">
        <f t="shared" ref="CG12:CG34" si="49">IF(F12="incut",IF(SUM(L12:AC12)&gt;0,SUM(L12:AC12),0),0)*I12</f>
        <v>0</v>
      </c>
      <c r="CH12" s="199">
        <f t="shared" ref="CH12:CH34" si="50">IF(F12="dish",IF(SUM(L12:AC12)&gt;0,SUM(L12:AC12),0),0)*I12</f>
        <v>0</v>
      </c>
      <c r="CI12" s="199">
        <f t="shared" ref="CI12:CI34" si="51">IF(F12="pinch",IF(SUM(L12:AC12)&gt;0,SUM(L12:AC12),0),0)*I12</f>
        <v>0</v>
      </c>
      <c r="CJ12" s="199">
        <f t="shared" ref="CJ12:CJ34" si="52">IF(F12="pocket",IF(SUM(L12:AC12)&gt;0,SUM(L12:AC12),0),0)*I12</f>
        <v>0</v>
      </c>
      <c r="CK12" s="199">
        <f t="shared" ref="CK12:CK34" si="53">IF(F12="scoop",IF(SUM(L12:AC12)&gt;0,SUM(L12:AC12),0),0)*I12</f>
        <v>0</v>
      </c>
      <c r="CL12" s="199">
        <f t="shared" ref="CL12:CL34" si="54">IF(F12="flat rectangle",IF(SUM(L12:AC12)&gt;0,SUM(L12:AC12),0),0)*I12</f>
        <v>0</v>
      </c>
      <c r="CM12" s="199">
        <f t="shared" ref="CM12:CM34" si="55">IF(F12="pentagon",IF(SUM(L12:AC12)&gt;0,SUM(L12:AC12),0),0)*I12</f>
        <v>0</v>
      </c>
      <c r="CN12" s="199">
        <f t="shared" ref="CN12:CN34" si="56">IF(F12="positive",IF(SUM(L12:AC12)&gt;0,SUM(L12:AC12),0),0)*I12</f>
        <v>0</v>
      </c>
      <c r="CO12" s="199">
        <f t="shared" ref="CO12:CO34" si="57">IF(F12="various",IF(SUM(L12:AC12)&gt;0,SUM(L12:AC12),0),0)*I12</f>
        <v>0</v>
      </c>
      <c r="CP12" s="30"/>
    </row>
    <row r="13" spans="2:94" s="30" customFormat="1" ht="75" customHeight="1">
      <c r="B13" s="190" t="s">
        <v>2045</v>
      </c>
      <c r="D13" s="334" t="s">
        <v>2253</v>
      </c>
      <c r="E13" s="428"/>
      <c r="F13" s="310" t="s">
        <v>167</v>
      </c>
      <c r="G13" s="336" t="s">
        <v>1472</v>
      </c>
      <c r="H13" s="336" t="s">
        <v>2277</v>
      </c>
      <c r="I13" s="335">
        <v>1</v>
      </c>
      <c r="J13" s="335" t="s">
        <v>1474</v>
      </c>
      <c r="K13" s="620">
        <v>144</v>
      </c>
      <c r="L13" s="222"/>
      <c r="M13" s="219"/>
      <c r="N13" s="220"/>
      <c r="O13" s="219"/>
      <c r="P13" s="220"/>
      <c r="Q13" s="219"/>
      <c r="R13" s="220"/>
      <c r="S13" s="220"/>
      <c r="T13" s="219"/>
      <c r="U13" s="220"/>
      <c r="V13" s="220"/>
      <c r="W13" s="219"/>
      <c r="X13" s="220"/>
      <c r="Y13" s="249"/>
      <c r="Z13" s="920"/>
      <c r="AA13" s="249"/>
      <c r="AB13" s="249"/>
      <c r="AC13" s="249"/>
      <c r="AD13" s="373">
        <f t="shared" si="22"/>
        <v>0</v>
      </c>
      <c r="AE13" s="349" t="str">
        <f t="shared" si="23"/>
        <v>No</v>
      </c>
      <c r="AF13" s="350" t="str">
        <f t="shared" si="7"/>
        <v>Yes</v>
      </c>
      <c r="AH13" s="824">
        <v>1</v>
      </c>
      <c r="AI13" s="217" cm="1">
        <f t="array" ref="AI13">SUM(L13:AC13*AH13)</f>
        <v>0</v>
      </c>
      <c r="AK13" s="446">
        <v>0.69599999999999995</v>
      </c>
      <c r="AL13" s="445">
        <f t="shared" si="24"/>
        <v>0</v>
      </c>
      <c r="AM13" s="304">
        <f t="shared" si="8"/>
        <v>0</v>
      </c>
      <c r="AN13" s="381">
        <f t="shared" si="9"/>
        <v>0</v>
      </c>
      <c r="AO13" s="532">
        <f t="shared" si="10"/>
        <v>0</v>
      </c>
      <c r="AP13" s="533">
        <f t="shared" si="11"/>
        <v>0</v>
      </c>
      <c r="AQ13" s="534">
        <f t="shared" si="12"/>
        <v>0</v>
      </c>
      <c r="AR13" s="535">
        <f t="shared" si="13"/>
        <v>0</v>
      </c>
      <c r="AS13" s="535">
        <f t="shared" si="14"/>
        <v>0</v>
      </c>
      <c r="AT13" s="558">
        <f t="shared" si="15"/>
        <v>0</v>
      </c>
      <c r="AU13" s="579">
        <f t="shared" si="16"/>
        <v>0</v>
      </c>
      <c r="AV13" s="538">
        <f t="shared" si="17"/>
        <v>0</v>
      </c>
      <c r="AW13" s="328">
        <f t="shared" si="18"/>
        <v>0</v>
      </c>
      <c r="AX13" s="511">
        <f t="shared" si="19"/>
        <v>0</v>
      </c>
      <c r="AY13" s="569">
        <f t="shared" si="20"/>
        <v>0</v>
      </c>
      <c r="AZ13" s="574">
        <f t="shared" si="25"/>
        <v>0</v>
      </c>
      <c r="BA13" s="886">
        <f t="shared" si="26"/>
        <v>0</v>
      </c>
      <c r="BB13" s="892">
        <f t="shared" si="27"/>
        <v>0</v>
      </c>
      <c r="BC13" s="898">
        <f t="shared" si="28"/>
        <v>0</v>
      </c>
      <c r="BD13" s="904">
        <f t="shared" si="29"/>
        <v>0</v>
      </c>
      <c r="BE13" s="409"/>
      <c r="BF13" s="940">
        <f t="shared" si="30"/>
        <v>0</v>
      </c>
      <c r="BG13" s="939">
        <v>4</v>
      </c>
      <c r="BH13" s="940">
        <f t="shared" si="31"/>
        <v>0</v>
      </c>
      <c r="BI13" s="939"/>
      <c r="BJ13" s="940"/>
      <c r="BK13" s="939"/>
      <c r="BL13" s="199"/>
      <c r="BM13" s="942"/>
      <c r="BN13" s="199">
        <f t="shared" si="32"/>
        <v>0</v>
      </c>
      <c r="BO13" s="199">
        <f t="shared" si="33"/>
        <v>0</v>
      </c>
      <c r="BP13" s="199">
        <f t="shared" si="34"/>
        <v>0</v>
      </c>
      <c r="BQ13" s="199">
        <f t="shared" si="35"/>
        <v>0</v>
      </c>
      <c r="BR13" s="199">
        <f t="shared" si="36"/>
        <v>0</v>
      </c>
      <c r="BS13" s="199">
        <f t="shared" si="37"/>
        <v>0</v>
      </c>
      <c r="BT13" s="199">
        <f t="shared" si="38"/>
        <v>0</v>
      </c>
      <c r="BU13" s="199">
        <f t="shared" si="39"/>
        <v>0</v>
      </c>
      <c r="BV13" s="942"/>
      <c r="BW13" s="697">
        <f t="shared" si="40"/>
        <v>0</v>
      </c>
      <c r="BX13" s="697">
        <f t="shared" si="41"/>
        <v>0</v>
      </c>
      <c r="BY13" s="942"/>
      <c r="BZ13" s="199">
        <f t="shared" si="42"/>
        <v>0</v>
      </c>
      <c r="CA13" s="199">
        <f t="shared" si="43"/>
        <v>0</v>
      </c>
      <c r="CB13" s="199">
        <f t="shared" si="44"/>
        <v>0</v>
      </c>
      <c r="CC13" s="199">
        <f t="shared" si="45"/>
        <v>0</v>
      </c>
      <c r="CD13" s="199">
        <f t="shared" si="46"/>
        <v>0</v>
      </c>
      <c r="CE13" s="199">
        <f t="shared" si="47"/>
        <v>0</v>
      </c>
      <c r="CF13" s="199">
        <f t="shared" si="48"/>
        <v>0</v>
      </c>
      <c r="CG13" s="199">
        <f t="shared" si="49"/>
        <v>0</v>
      </c>
      <c r="CH13" s="199">
        <f t="shared" si="50"/>
        <v>0</v>
      </c>
      <c r="CI13" s="199">
        <f t="shared" si="51"/>
        <v>0</v>
      </c>
      <c r="CJ13" s="199">
        <f t="shared" si="52"/>
        <v>0</v>
      </c>
      <c r="CK13" s="199">
        <f t="shared" si="53"/>
        <v>0</v>
      </c>
      <c r="CL13" s="199">
        <f t="shared" si="54"/>
        <v>0</v>
      </c>
      <c r="CM13" s="199">
        <f t="shared" si="55"/>
        <v>0</v>
      </c>
      <c r="CN13" s="199">
        <f t="shared" si="56"/>
        <v>0</v>
      </c>
      <c r="CO13" s="199">
        <f t="shared" si="57"/>
        <v>0</v>
      </c>
    </row>
    <row r="14" spans="2:94" s="30" customFormat="1" ht="75" customHeight="1">
      <c r="B14" s="190" t="s">
        <v>2045</v>
      </c>
      <c r="D14" s="314" t="s">
        <v>2254</v>
      </c>
      <c r="E14" s="427"/>
      <c r="F14" s="329" t="s">
        <v>167</v>
      </c>
      <c r="G14" s="603" t="s">
        <v>1472</v>
      </c>
      <c r="H14" s="337" t="s">
        <v>2278</v>
      </c>
      <c r="I14" s="315">
        <v>1</v>
      </c>
      <c r="J14" s="315" t="s">
        <v>1474</v>
      </c>
      <c r="K14" s="621">
        <v>144</v>
      </c>
      <c r="L14" s="221"/>
      <c r="M14" s="214"/>
      <c r="N14" s="215"/>
      <c r="O14" s="214"/>
      <c r="P14" s="215"/>
      <c r="Q14" s="214"/>
      <c r="R14" s="215"/>
      <c r="S14" s="215"/>
      <c r="T14" s="214"/>
      <c r="U14" s="215"/>
      <c r="V14" s="215"/>
      <c r="W14" s="214"/>
      <c r="X14" s="215"/>
      <c r="Y14" s="247"/>
      <c r="Z14" s="919"/>
      <c r="AA14" s="247"/>
      <c r="AB14" s="247"/>
      <c r="AC14" s="247"/>
      <c r="AD14" s="357">
        <f t="shared" si="22"/>
        <v>0</v>
      </c>
      <c r="AE14" s="352" t="str">
        <f t="shared" si="23"/>
        <v>No</v>
      </c>
      <c r="AF14" s="353" t="str">
        <f t="shared" si="7"/>
        <v>Yes</v>
      </c>
      <c r="AH14" s="824">
        <v>1.5</v>
      </c>
      <c r="AI14" s="217" cm="1">
        <f t="array" ref="AI14">SUM(L14:AC14*AH14)</f>
        <v>0</v>
      </c>
      <c r="AK14" s="446">
        <v>0.79200000000000004</v>
      </c>
      <c r="AL14" s="445">
        <f t="shared" si="24"/>
        <v>0</v>
      </c>
      <c r="AM14" s="304">
        <f t="shared" si="8"/>
        <v>0</v>
      </c>
      <c r="AN14" s="381">
        <f t="shared" si="9"/>
        <v>0</v>
      </c>
      <c r="AO14" s="532">
        <f t="shared" si="10"/>
        <v>0</v>
      </c>
      <c r="AP14" s="533">
        <f t="shared" si="11"/>
        <v>0</v>
      </c>
      <c r="AQ14" s="534">
        <f t="shared" si="12"/>
        <v>0</v>
      </c>
      <c r="AR14" s="535">
        <f t="shared" si="13"/>
        <v>0</v>
      </c>
      <c r="AS14" s="535">
        <f t="shared" si="14"/>
        <v>0</v>
      </c>
      <c r="AT14" s="558">
        <f t="shared" si="15"/>
        <v>0</v>
      </c>
      <c r="AU14" s="579">
        <f t="shared" si="16"/>
        <v>0</v>
      </c>
      <c r="AV14" s="538">
        <f t="shared" si="17"/>
        <v>0</v>
      </c>
      <c r="AW14" s="328">
        <f t="shared" si="18"/>
        <v>0</v>
      </c>
      <c r="AX14" s="511">
        <f t="shared" si="19"/>
        <v>0</v>
      </c>
      <c r="AY14" s="569">
        <f t="shared" si="20"/>
        <v>0</v>
      </c>
      <c r="AZ14" s="574">
        <f t="shared" si="25"/>
        <v>0</v>
      </c>
      <c r="BA14" s="886">
        <f t="shared" si="26"/>
        <v>0</v>
      </c>
      <c r="BB14" s="892">
        <f t="shared" si="27"/>
        <v>0</v>
      </c>
      <c r="BC14" s="898">
        <f t="shared" si="28"/>
        <v>0</v>
      </c>
      <c r="BD14" s="904">
        <f t="shared" si="29"/>
        <v>0</v>
      </c>
      <c r="BE14" s="409"/>
      <c r="BF14" s="940">
        <f t="shared" si="30"/>
        <v>0</v>
      </c>
      <c r="BG14" s="939">
        <v>4</v>
      </c>
      <c r="BH14" s="940">
        <f t="shared" si="31"/>
        <v>0</v>
      </c>
      <c r="BI14" s="939"/>
      <c r="BJ14" s="940"/>
      <c r="BK14" s="939"/>
      <c r="BL14" s="199"/>
      <c r="BM14" s="942"/>
      <c r="BN14" s="199">
        <f t="shared" si="32"/>
        <v>0</v>
      </c>
      <c r="BO14" s="199">
        <f t="shared" si="33"/>
        <v>0</v>
      </c>
      <c r="BP14" s="199">
        <f t="shared" si="34"/>
        <v>0</v>
      </c>
      <c r="BQ14" s="199">
        <f t="shared" si="35"/>
        <v>0</v>
      </c>
      <c r="BR14" s="199">
        <f t="shared" si="36"/>
        <v>0</v>
      </c>
      <c r="BS14" s="199">
        <f t="shared" si="37"/>
        <v>0</v>
      </c>
      <c r="BT14" s="199">
        <f t="shared" si="38"/>
        <v>0</v>
      </c>
      <c r="BU14" s="199">
        <f t="shared" si="39"/>
        <v>0</v>
      </c>
      <c r="BV14" s="942"/>
      <c r="BW14" s="697">
        <f t="shared" si="40"/>
        <v>0</v>
      </c>
      <c r="BX14" s="697">
        <f t="shared" si="41"/>
        <v>0</v>
      </c>
      <c r="BY14" s="942"/>
      <c r="BZ14" s="199">
        <f t="shared" si="42"/>
        <v>0</v>
      </c>
      <c r="CA14" s="199">
        <f t="shared" si="43"/>
        <v>0</v>
      </c>
      <c r="CB14" s="199">
        <f t="shared" si="44"/>
        <v>0</v>
      </c>
      <c r="CC14" s="199">
        <f t="shared" si="45"/>
        <v>0</v>
      </c>
      <c r="CD14" s="199">
        <f t="shared" si="46"/>
        <v>0</v>
      </c>
      <c r="CE14" s="199">
        <f t="shared" si="47"/>
        <v>0</v>
      </c>
      <c r="CF14" s="199">
        <f t="shared" si="48"/>
        <v>0</v>
      </c>
      <c r="CG14" s="199">
        <f t="shared" si="49"/>
        <v>0</v>
      </c>
      <c r="CH14" s="199">
        <f t="shared" si="50"/>
        <v>0</v>
      </c>
      <c r="CI14" s="199">
        <f t="shared" si="51"/>
        <v>0</v>
      </c>
      <c r="CJ14" s="199">
        <f t="shared" si="52"/>
        <v>0</v>
      </c>
      <c r="CK14" s="199">
        <f t="shared" si="53"/>
        <v>0</v>
      </c>
      <c r="CL14" s="199">
        <f t="shared" si="54"/>
        <v>0</v>
      </c>
      <c r="CM14" s="199">
        <f t="shared" si="55"/>
        <v>0</v>
      </c>
      <c r="CN14" s="199">
        <f t="shared" si="56"/>
        <v>0</v>
      </c>
      <c r="CO14" s="199">
        <f t="shared" si="57"/>
        <v>0</v>
      </c>
    </row>
    <row r="15" spans="2:94" s="30" customFormat="1" ht="75" customHeight="1">
      <c r="B15" s="190" t="s">
        <v>2045</v>
      </c>
      <c r="D15" s="334" t="s">
        <v>2255</v>
      </c>
      <c r="E15" s="428"/>
      <c r="F15" s="310" t="s">
        <v>167</v>
      </c>
      <c r="G15" s="336" t="s">
        <v>1472</v>
      </c>
      <c r="H15" s="336" t="s">
        <v>2279</v>
      </c>
      <c r="I15" s="335">
        <v>1</v>
      </c>
      <c r="J15" s="335" t="s">
        <v>1474</v>
      </c>
      <c r="K15" s="620">
        <v>144</v>
      </c>
      <c r="L15" s="222"/>
      <c r="M15" s="219"/>
      <c r="N15" s="220"/>
      <c r="O15" s="219"/>
      <c r="P15" s="220"/>
      <c r="Q15" s="219"/>
      <c r="R15" s="220"/>
      <c r="S15" s="220"/>
      <c r="T15" s="219"/>
      <c r="U15" s="220"/>
      <c r="V15" s="220"/>
      <c r="W15" s="219"/>
      <c r="X15" s="220"/>
      <c r="Y15" s="249"/>
      <c r="Z15" s="920"/>
      <c r="AA15" s="249"/>
      <c r="AB15" s="249"/>
      <c r="AC15" s="249"/>
      <c r="AD15" s="373">
        <f t="shared" si="22"/>
        <v>0</v>
      </c>
      <c r="AE15" s="349" t="str">
        <f t="shared" si="23"/>
        <v>No</v>
      </c>
      <c r="AF15" s="350" t="str">
        <f t="shared" si="7"/>
        <v>Yes</v>
      </c>
      <c r="AH15" s="824">
        <v>1</v>
      </c>
      <c r="AI15" s="217" cm="1">
        <f t="array" ref="AI15">SUM(L15:AC15*AH15)</f>
        <v>0</v>
      </c>
      <c r="AK15" s="446">
        <v>0.81599999999999995</v>
      </c>
      <c r="AL15" s="445">
        <f t="shared" si="24"/>
        <v>0</v>
      </c>
      <c r="AM15" s="304">
        <f t="shared" si="8"/>
        <v>0</v>
      </c>
      <c r="AN15" s="381">
        <f t="shared" si="9"/>
        <v>0</v>
      </c>
      <c r="AO15" s="532">
        <f t="shared" si="10"/>
        <v>0</v>
      </c>
      <c r="AP15" s="533">
        <f t="shared" si="11"/>
        <v>0</v>
      </c>
      <c r="AQ15" s="534">
        <f t="shared" si="12"/>
        <v>0</v>
      </c>
      <c r="AR15" s="535">
        <f t="shared" si="13"/>
        <v>0</v>
      </c>
      <c r="AS15" s="535">
        <f t="shared" si="14"/>
        <v>0</v>
      </c>
      <c r="AT15" s="558">
        <f t="shared" si="15"/>
        <v>0</v>
      </c>
      <c r="AU15" s="579">
        <f t="shared" si="16"/>
        <v>0</v>
      </c>
      <c r="AV15" s="538">
        <f t="shared" si="17"/>
        <v>0</v>
      </c>
      <c r="AW15" s="328">
        <f t="shared" si="18"/>
        <v>0</v>
      </c>
      <c r="AX15" s="511">
        <f t="shared" si="19"/>
        <v>0</v>
      </c>
      <c r="AY15" s="569">
        <f t="shared" si="20"/>
        <v>0</v>
      </c>
      <c r="AZ15" s="574">
        <f t="shared" si="25"/>
        <v>0</v>
      </c>
      <c r="BA15" s="886">
        <f t="shared" si="26"/>
        <v>0</v>
      </c>
      <c r="BB15" s="892">
        <f t="shared" si="27"/>
        <v>0</v>
      </c>
      <c r="BC15" s="898">
        <f t="shared" si="28"/>
        <v>0</v>
      </c>
      <c r="BD15" s="904">
        <f t="shared" si="29"/>
        <v>0</v>
      </c>
      <c r="BE15" s="409"/>
      <c r="BF15" s="940">
        <f t="shared" si="30"/>
        <v>0</v>
      </c>
      <c r="BG15" s="939">
        <v>4</v>
      </c>
      <c r="BH15" s="940">
        <f t="shared" si="31"/>
        <v>0</v>
      </c>
      <c r="BI15" s="939"/>
      <c r="BJ15" s="940"/>
      <c r="BK15" s="939"/>
      <c r="BL15" s="199"/>
      <c r="BM15" s="942"/>
      <c r="BN15" s="199">
        <f t="shared" si="32"/>
        <v>0</v>
      </c>
      <c r="BO15" s="199">
        <f t="shared" si="33"/>
        <v>0</v>
      </c>
      <c r="BP15" s="199">
        <f t="shared" si="34"/>
        <v>0</v>
      </c>
      <c r="BQ15" s="199">
        <f t="shared" si="35"/>
        <v>0</v>
      </c>
      <c r="BR15" s="199">
        <f t="shared" si="36"/>
        <v>0</v>
      </c>
      <c r="BS15" s="199">
        <f t="shared" si="37"/>
        <v>0</v>
      </c>
      <c r="BT15" s="199">
        <f t="shared" si="38"/>
        <v>0</v>
      </c>
      <c r="BU15" s="199">
        <f t="shared" si="39"/>
        <v>0</v>
      </c>
      <c r="BV15" s="942"/>
      <c r="BW15" s="697">
        <f t="shared" si="40"/>
        <v>0</v>
      </c>
      <c r="BX15" s="697">
        <f t="shared" si="41"/>
        <v>0</v>
      </c>
      <c r="BY15" s="942"/>
      <c r="BZ15" s="199">
        <f t="shared" si="42"/>
        <v>0</v>
      </c>
      <c r="CA15" s="199">
        <f t="shared" si="43"/>
        <v>0</v>
      </c>
      <c r="CB15" s="199">
        <f t="shared" si="44"/>
        <v>0</v>
      </c>
      <c r="CC15" s="199">
        <f t="shared" si="45"/>
        <v>0</v>
      </c>
      <c r="CD15" s="199">
        <f t="shared" si="46"/>
        <v>0</v>
      </c>
      <c r="CE15" s="199">
        <f t="shared" si="47"/>
        <v>0</v>
      </c>
      <c r="CF15" s="199">
        <f t="shared" si="48"/>
        <v>0</v>
      </c>
      <c r="CG15" s="199">
        <f t="shared" si="49"/>
        <v>0</v>
      </c>
      <c r="CH15" s="199">
        <f t="shared" si="50"/>
        <v>0</v>
      </c>
      <c r="CI15" s="199">
        <f t="shared" si="51"/>
        <v>0</v>
      </c>
      <c r="CJ15" s="199">
        <f t="shared" si="52"/>
        <v>0</v>
      </c>
      <c r="CK15" s="199">
        <f t="shared" si="53"/>
        <v>0</v>
      </c>
      <c r="CL15" s="199">
        <f t="shared" si="54"/>
        <v>0</v>
      </c>
      <c r="CM15" s="199">
        <f t="shared" si="55"/>
        <v>0</v>
      </c>
      <c r="CN15" s="199">
        <f t="shared" si="56"/>
        <v>0</v>
      </c>
      <c r="CO15" s="199">
        <f t="shared" si="57"/>
        <v>0</v>
      </c>
    </row>
    <row r="16" spans="2:94" s="30" customFormat="1" ht="75" customHeight="1">
      <c r="B16" s="190" t="s">
        <v>2045</v>
      </c>
      <c r="D16" s="314" t="s">
        <v>2256</v>
      </c>
      <c r="E16" s="427"/>
      <c r="F16" s="329" t="s">
        <v>168</v>
      </c>
      <c r="G16" s="337" t="s">
        <v>1472</v>
      </c>
      <c r="H16" s="337" t="s">
        <v>2280</v>
      </c>
      <c r="I16" s="315">
        <v>1</v>
      </c>
      <c r="J16" s="315" t="s">
        <v>1474</v>
      </c>
      <c r="K16" s="621">
        <v>144</v>
      </c>
      <c r="L16" s="221"/>
      <c r="M16" s="214"/>
      <c r="N16" s="215"/>
      <c r="O16" s="214"/>
      <c r="P16" s="215"/>
      <c r="Q16" s="214"/>
      <c r="R16" s="215"/>
      <c r="S16" s="215"/>
      <c r="T16" s="214"/>
      <c r="U16" s="215"/>
      <c r="V16" s="215"/>
      <c r="W16" s="214"/>
      <c r="X16" s="215"/>
      <c r="Y16" s="247"/>
      <c r="Z16" s="919"/>
      <c r="AA16" s="247"/>
      <c r="AB16" s="247"/>
      <c r="AC16" s="247"/>
      <c r="AD16" s="357">
        <f t="shared" si="22"/>
        <v>0</v>
      </c>
      <c r="AE16" s="352" t="str">
        <f t="shared" si="23"/>
        <v>No</v>
      </c>
      <c r="AF16" s="353" t="str">
        <f t="shared" si="7"/>
        <v>Yes</v>
      </c>
      <c r="AH16" s="824">
        <v>1</v>
      </c>
      <c r="AI16" s="217" cm="1">
        <f t="array" ref="AI16">SUM(L16:AC16*AH16)</f>
        <v>0</v>
      </c>
      <c r="AK16" s="446">
        <v>0.86399999999999999</v>
      </c>
      <c r="AL16" s="445">
        <f t="shared" si="24"/>
        <v>0</v>
      </c>
      <c r="AM16" s="304">
        <f t="shared" si="8"/>
        <v>0</v>
      </c>
      <c r="AN16" s="381">
        <f t="shared" si="9"/>
        <v>0</v>
      </c>
      <c r="AO16" s="532">
        <f t="shared" si="10"/>
        <v>0</v>
      </c>
      <c r="AP16" s="533">
        <f t="shared" si="11"/>
        <v>0</v>
      </c>
      <c r="AQ16" s="534">
        <f t="shared" si="12"/>
        <v>0</v>
      </c>
      <c r="AR16" s="535">
        <f t="shared" si="13"/>
        <v>0</v>
      </c>
      <c r="AS16" s="535">
        <f t="shared" si="14"/>
        <v>0</v>
      </c>
      <c r="AT16" s="558">
        <f t="shared" si="15"/>
        <v>0</v>
      </c>
      <c r="AU16" s="579">
        <f t="shared" si="16"/>
        <v>0</v>
      </c>
      <c r="AV16" s="538">
        <f t="shared" si="17"/>
        <v>0</v>
      </c>
      <c r="AW16" s="328">
        <f t="shared" si="18"/>
        <v>0</v>
      </c>
      <c r="AX16" s="511">
        <f t="shared" si="19"/>
        <v>0</v>
      </c>
      <c r="AY16" s="569">
        <f t="shared" si="20"/>
        <v>0</v>
      </c>
      <c r="AZ16" s="574">
        <f t="shared" si="25"/>
        <v>0</v>
      </c>
      <c r="BA16" s="886">
        <f t="shared" si="26"/>
        <v>0</v>
      </c>
      <c r="BB16" s="892">
        <f t="shared" si="27"/>
        <v>0</v>
      </c>
      <c r="BC16" s="898">
        <f t="shared" si="28"/>
        <v>0</v>
      </c>
      <c r="BD16" s="904">
        <f t="shared" si="29"/>
        <v>0</v>
      </c>
      <c r="BE16" s="409"/>
      <c r="BF16" s="940">
        <f t="shared" si="30"/>
        <v>0</v>
      </c>
      <c r="BG16" s="939">
        <v>4</v>
      </c>
      <c r="BH16" s="940">
        <f t="shared" si="31"/>
        <v>0</v>
      </c>
      <c r="BI16" s="939"/>
      <c r="BJ16" s="940"/>
      <c r="BK16" s="939"/>
      <c r="BL16" s="199"/>
      <c r="BM16" s="942"/>
      <c r="BN16" s="199">
        <f t="shared" si="32"/>
        <v>0</v>
      </c>
      <c r="BO16" s="199">
        <f t="shared" si="33"/>
        <v>0</v>
      </c>
      <c r="BP16" s="199">
        <f t="shared" si="34"/>
        <v>0</v>
      </c>
      <c r="BQ16" s="199">
        <f t="shared" si="35"/>
        <v>0</v>
      </c>
      <c r="BR16" s="199">
        <f t="shared" si="36"/>
        <v>0</v>
      </c>
      <c r="BS16" s="199">
        <f t="shared" si="37"/>
        <v>0</v>
      </c>
      <c r="BT16" s="199">
        <f t="shared" si="38"/>
        <v>0</v>
      </c>
      <c r="BU16" s="199">
        <f t="shared" si="39"/>
        <v>0</v>
      </c>
      <c r="BV16" s="942"/>
      <c r="BW16" s="697">
        <f t="shared" si="40"/>
        <v>0</v>
      </c>
      <c r="BX16" s="697">
        <f t="shared" si="41"/>
        <v>0</v>
      </c>
      <c r="BY16" s="942"/>
      <c r="BZ16" s="199">
        <f t="shared" si="42"/>
        <v>0</v>
      </c>
      <c r="CA16" s="199">
        <f t="shared" si="43"/>
        <v>0</v>
      </c>
      <c r="CB16" s="199">
        <f t="shared" si="44"/>
        <v>0</v>
      </c>
      <c r="CC16" s="199">
        <f t="shared" si="45"/>
        <v>0</v>
      </c>
      <c r="CD16" s="199">
        <f t="shared" si="46"/>
        <v>0</v>
      </c>
      <c r="CE16" s="199">
        <f t="shared" si="47"/>
        <v>0</v>
      </c>
      <c r="CF16" s="199">
        <f t="shared" si="48"/>
        <v>0</v>
      </c>
      <c r="CG16" s="199">
        <f t="shared" si="49"/>
        <v>0</v>
      </c>
      <c r="CH16" s="199">
        <f t="shared" si="50"/>
        <v>0</v>
      </c>
      <c r="CI16" s="199">
        <f t="shared" si="51"/>
        <v>0</v>
      </c>
      <c r="CJ16" s="199">
        <f t="shared" si="52"/>
        <v>0</v>
      </c>
      <c r="CK16" s="199">
        <f t="shared" si="53"/>
        <v>0</v>
      </c>
      <c r="CL16" s="199">
        <f t="shared" si="54"/>
        <v>0</v>
      </c>
      <c r="CM16" s="199">
        <f t="shared" si="55"/>
        <v>0</v>
      </c>
      <c r="CN16" s="199">
        <f t="shared" si="56"/>
        <v>0</v>
      </c>
      <c r="CO16" s="199">
        <f t="shared" si="57"/>
        <v>0</v>
      </c>
    </row>
    <row r="17" spans="2:94" s="30" customFormat="1" ht="75" customHeight="1">
      <c r="B17" s="190" t="s">
        <v>2045</v>
      </c>
      <c r="D17" s="334" t="s">
        <v>2257</v>
      </c>
      <c r="E17" s="428"/>
      <c r="F17" s="310" t="s">
        <v>169</v>
      </c>
      <c r="G17" s="336" t="s">
        <v>1472</v>
      </c>
      <c r="H17" s="336" t="s">
        <v>1654</v>
      </c>
      <c r="I17" s="335">
        <v>1</v>
      </c>
      <c r="J17" s="335" t="s">
        <v>1474</v>
      </c>
      <c r="K17" s="620">
        <v>144</v>
      </c>
      <c r="L17" s="222"/>
      <c r="M17" s="219"/>
      <c r="N17" s="220"/>
      <c r="O17" s="219"/>
      <c r="P17" s="220"/>
      <c r="Q17" s="219"/>
      <c r="R17" s="220"/>
      <c r="S17" s="220"/>
      <c r="T17" s="219"/>
      <c r="U17" s="220"/>
      <c r="V17" s="220"/>
      <c r="W17" s="219"/>
      <c r="X17" s="220"/>
      <c r="Y17" s="249"/>
      <c r="Z17" s="920"/>
      <c r="AA17" s="249"/>
      <c r="AB17" s="249"/>
      <c r="AC17" s="249"/>
      <c r="AD17" s="373">
        <f t="shared" si="22"/>
        <v>0</v>
      </c>
      <c r="AE17" s="349" t="str">
        <f t="shared" si="23"/>
        <v>No</v>
      </c>
      <c r="AF17" s="350" t="str">
        <f t="shared" si="7"/>
        <v>Yes</v>
      </c>
      <c r="AH17" s="824">
        <v>1</v>
      </c>
      <c r="AI17" s="217" cm="1">
        <f t="array" ref="AI17">SUM(L17:AC17*AH17)</f>
        <v>0</v>
      </c>
      <c r="AK17" s="446">
        <v>0.91200000000000003</v>
      </c>
      <c r="AL17" s="445">
        <f t="shared" si="24"/>
        <v>0</v>
      </c>
      <c r="AM17" s="304">
        <f t="shared" si="8"/>
        <v>0</v>
      </c>
      <c r="AN17" s="381">
        <f t="shared" si="9"/>
        <v>0</v>
      </c>
      <c r="AO17" s="532">
        <f t="shared" si="10"/>
        <v>0</v>
      </c>
      <c r="AP17" s="533">
        <f t="shared" si="11"/>
        <v>0</v>
      </c>
      <c r="AQ17" s="534">
        <f t="shared" si="12"/>
        <v>0</v>
      </c>
      <c r="AR17" s="535">
        <f t="shared" si="13"/>
        <v>0</v>
      </c>
      <c r="AS17" s="535">
        <f t="shared" si="14"/>
        <v>0</v>
      </c>
      <c r="AT17" s="558">
        <f t="shared" si="15"/>
        <v>0</v>
      </c>
      <c r="AU17" s="579">
        <f t="shared" si="16"/>
        <v>0</v>
      </c>
      <c r="AV17" s="538">
        <f t="shared" si="17"/>
        <v>0</v>
      </c>
      <c r="AW17" s="328">
        <f t="shared" si="18"/>
        <v>0</v>
      </c>
      <c r="AX17" s="511">
        <f t="shared" si="19"/>
        <v>0</v>
      </c>
      <c r="AY17" s="569">
        <f t="shared" si="20"/>
        <v>0</v>
      </c>
      <c r="AZ17" s="574">
        <f t="shared" si="25"/>
        <v>0</v>
      </c>
      <c r="BA17" s="886">
        <f t="shared" si="26"/>
        <v>0</v>
      </c>
      <c r="BB17" s="892">
        <f t="shared" si="27"/>
        <v>0</v>
      </c>
      <c r="BC17" s="898">
        <f t="shared" si="28"/>
        <v>0</v>
      </c>
      <c r="BD17" s="904">
        <f t="shared" si="29"/>
        <v>0</v>
      </c>
      <c r="BE17" s="409"/>
      <c r="BF17" s="940">
        <f t="shared" si="30"/>
        <v>0</v>
      </c>
      <c r="BG17" s="939">
        <v>4</v>
      </c>
      <c r="BH17" s="940">
        <f t="shared" si="31"/>
        <v>0</v>
      </c>
      <c r="BI17" s="939"/>
      <c r="BJ17" s="940"/>
      <c r="BK17" s="939"/>
      <c r="BL17" s="199"/>
      <c r="BM17" s="942"/>
      <c r="BN17" s="199">
        <f t="shared" si="32"/>
        <v>0</v>
      </c>
      <c r="BO17" s="199">
        <f t="shared" si="33"/>
        <v>0</v>
      </c>
      <c r="BP17" s="199">
        <f t="shared" si="34"/>
        <v>0</v>
      </c>
      <c r="BQ17" s="199">
        <f t="shared" si="35"/>
        <v>0</v>
      </c>
      <c r="BR17" s="199">
        <f t="shared" si="36"/>
        <v>0</v>
      </c>
      <c r="BS17" s="199">
        <f t="shared" si="37"/>
        <v>0</v>
      </c>
      <c r="BT17" s="199">
        <f t="shared" si="38"/>
        <v>0</v>
      </c>
      <c r="BU17" s="199">
        <f t="shared" si="39"/>
        <v>0</v>
      </c>
      <c r="BV17" s="942"/>
      <c r="BW17" s="697">
        <f t="shared" si="40"/>
        <v>0</v>
      </c>
      <c r="BX17" s="697">
        <f t="shared" si="41"/>
        <v>0</v>
      </c>
      <c r="BY17" s="942"/>
      <c r="BZ17" s="199">
        <f t="shared" si="42"/>
        <v>0</v>
      </c>
      <c r="CA17" s="199">
        <f t="shared" si="43"/>
        <v>0</v>
      </c>
      <c r="CB17" s="199">
        <f t="shared" si="44"/>
        <v>0</v>
      </c>
      <c r="CC17" s="199">
        <f t="shared" si="45"/>
        <v>0</v>
      </c>
      <c r="CD17" s="199">
        <f t="shared" si="46"/>
        <v>0</v>
      </c>
      <c r="CE17" s="199">
        <f t="shared" si="47"/>
        <v>0</v>
      </c>
      <c r="CF17" s="199">
        <f t="shared" si="48"/>
        <v>0</v>
      </c>
      <c r="CG17" s="199">
        <f t="shared" si="49"/>
        <v>0</v>
      </c>
      <c r="CH17" s="199">
        <f t="shared" si="50"/>
        <v>0</v>
      </c>
      <c r="CI17" s="199">
        <f t="shared" si="51"/>
        <v>0</v>
      </c>
      <c r="CJ17" s="199">
        <f t="shared" si="52"/>
        <v>0</v>
      </c>
      <c r="CK17" s="199">
        <f t="shared" si="53"/>
        <v>0</v>
      </c>
      <c r="CL17" s="199">
        <f t="shared" si="54"/>
        <v>0</v>
      </c>
      <c r="CM17" s="199">
        <f t="shared" si="55"/>
        <v>0</v>
      </c>
      <c r="CN17" s="199">
        <f t="shared" si="56"/>
        <v>0</v>
      </c>
      <c r="CO17" s="199">
        <f t="shared" si="57"/>
        <v>0</v>
      </c>
    </row>
    <row r="18" spans="2:94" s="30" customFormat="1" ht="75" customHeight="1">
      <c r="B18" s="962" t="s">
        <v>2045</v>
      </c>
      <c r="C18" s="33"/>
      <c r="D18" s="385" t="s">
        <v>2258</v>
      </c>
      <c r="E18" s="430"/>
      <c r="F18" s="386" t="s">
        <v>169</v>
      </c>
      <c r="G18" s="959" t="s">
        <v>1472</v>
      </c>
      <c r="H18" s="959" t="s">
        <v>2296</v>
      </c>
      <c r="I18" s="327">
        <v>1</v>
      </c>
      <c r="J18" s="386" t="s">
        <v>1474</v>
      </c>
      <c r="K18" s="960">
        <v>144</v>
      </c>
      <c r="L18" s="223"/>
      <c r="M18" s="224"/>
      <c r="N18" s="225"/>
      <c r="O18" s="224"/>
      <c r="P18" s="225"/>
      <c r="Q18" s="224"/>
      <c r="R18" s="225"/>
      <c r="S18" s="225"/>
      <c r="T18" s="224"/>
      <c r="U18" s="225"/>
      <c r="V18" s="225"/>
      <c r="W18" s="224"/>
      <c r="X18" s="225"/>
      <c r="Y18" s="264"/>
      <c r="Z18" s="961"/>
      <c r="AA18" s="264"/>
      <c r="AB18" s="264"/>
      <c r="AC18" s="264"/>
      <c r="AD18" s="374">
        <f t="shared" si="22"/>
        <v>0</v>
      </c>
      <c r="AE18" s="375" t="str">
        <f t="shared" si="23"/>
        <v>No</v>
      </c>
      <c r="AF18" s="376" t="str">
        <f t="shared" si="7"/>
        <v>Yes</v>
      </c>
      <c r="AH18" s="824">
        <v>1</v>
      </c>
      <c r="AI18" s="217" cm="1">
        <f t="array" ref="AI18">SUM(L18:AC18*AH18)</f>
        <v>0</v>
      </c>
      <c r="AK18" s="446">
        <v>0.74</v>
      </c>
      <c r="AL18" s="445">
        <f t="shared" si="24"/>
        <v>0</v>
      </c>
      <c r="AM18" s="304">
        <f t="shared" si="8"/>
        <v>0</v>
      </c>
      <c r="AN18" s="381">
        <f t="shared" si="9"/>
        <v>0</v>
      </c>
      <c r="AO18" s="532">
        <f t="shared" si="10"/>
        <v>0</v>
      </c>
      <c r="AP18" s="533">
        <f t="shared" si="11"/>
        <v>0</v>
      </c>
      <c r="AQ18" s="534">
        <f t="shared" si="12"/>
        <v>0</v>
      </c>
      <c r="AR18" s="535">
        <f t="shared" si="13"/>
        <v>0</v>
      </c>
      <c r="AS18" s="535">
        <f t="shared" si="14"/>
        <v>0</v>
      </c>
      <c r="AT18" s="558">
        <f t="shared" si="15"/>
        <v>0</v>
      </c>
      <c r="AU18" s="579">
        <f t="shared" si="16"/>
        <v>0</v>
      </c>
      <c r="AV18" s="538">
        <f t="shared" si="17"/>
        <v>0</v>
      </c>
      <c r="AW18" s="328">
        <f t="shared" si="18"/>
        <v>0</v>
      </c>
      <c r="AX18" s="511">
        <f t="shared" si="19"/>
        <v>0</v>
      </c>
      <c r="AY18" s="569">
        <f t="shared" si="20"/>
        <v>0</v>
      </c>
      <c r="AZ18" s="574">
        <f t="shared" si="25"/>
        <v>0</v>
      </c>
      <c r="BA18" s="886">
        <f t="shared" si="26"/>
        <v>0</v>
      </c>
      <c r="BB18" s="892">
        <f t="shared" si="27"/>
        <v>0</v>
      </c>
      <c r="BC18" s="898">
        <f t="shared" si="28"/>
        <v>0</v>
      </c>
      <c r="BD18" s="904">
        <f t="shared" si="29"/>
        <v>0</v>
      </c>
      <c r="BE18" s="488"/>
      <c r="BF18" s="940">
        <f t="shared" si="30"/>
        <v>0</v>
      </c>
      <c r="BG18" s="939">
        <v>4</v>
      </c>
      <c r="BH18" s="940">
        <f t="shared" si="31"/>
        <v>0</v>
      </c>
      <c r="BI18" s="945"/>
      <c r="BJ18" s="963"/>
      <c r="BK18" s="939"/>
      <c r="BL18" s="199"/>
      <c r="BM18" s="942"/>
      <c r="BN18" s="199">
        <f t="shared" si="32"/>
        <v>0</v>
      </c>
      <c r="BO18" s="199">
        <f t="shared" si="33"/>
        <v>0</v>
      </c>
      <c r="BP18" s="199">
        <f t="shared" si="34"/>
        <v>0</v>
      </c>
      <c r="BQ18" s="199">
        <f t="shared" si="35"/>
        <v>0</v>
      </c>
      <c r="BR18" s="199">
        <f t="shared" si="36"/>
        <v>0</v>
      </c>
      <c r="BS18" s="199">
        <f t="shared" si="37"/>
        <v>0</v>
      </c>
      <c r="BT18" s="199">
        <f t="shared" si="38"/>
        <v>0</v>
      </c>
      <c r="BU18" s="199">
        <f t="shared" si="39"/>
        <v>0</v>
      </c>
      <c r="BV18" s="942"/>
      <c r="BW18" s="697">
        <f t="shared" si="40"/>
        <v>0</v>
      </c>
      <c r="BX18" s="697">
        <f t="shared" si="41"/>
        <v>0</v>
      </c>
      <c r="BY18" s="942"/>
      <c r="BZ18" s="199">
        <f t="shared" si="42"/>
        <v>0</v>
      </c>
      <c r="CA18" s="199">
        <f t="shared" si="43"/>
        <v>0</v>
      </c>
      <c r="CB18" s="199">
        <f t="shared" si="44"/>
        <v>0</v>
      </c>
      <c r="CC18" s="199">
        <f t="shared" si="45"/>
        <v>0</v>
      </c>
      <c r="CD18" s="199">
        <f t="shared" si="46"/>
        <v>0</v>
      </c>
      <c r="CE18" s="199">
        <f t="shared" si="47"/>
        <v>0</v>
      </c>
      <c r="CF18" s="199">
        <f t="shared" si="48"/>
        <v>0</v>
      </c>
      <c r="CG18" s="199">
        <f t="shared" si="49"/>
        <v>0</v>
      </c>
      <c r="CH18" s="199">
        <f t="shared" si="50"/>
        <v>0</v>
      </c>
      <c r="CI18" s="199">
        <f t="shared" si="51"/>
        <v>0</v>
      </c>
      <c r="CJ18" s="199">
        <f t="shared" si="52"/>
        <v>0</v>
      </c>
      <c r="CK18" s="199">
        <f t="shared" si="53"/>
        <v>0</v>
      </c>
      <c r="CL18" s="199">
        <f t="shared" si="54"/>
        <v>0</v>
      </c>
      <c r="CM18" s="199">
        <f t="shared" si="55"/>
        <v>0</v>
      </c>
      <c r="CN18" s="199">
        <f t="shared" si="56"/>
        <v>0</v>
      </c>
      <c r="CO18" s="199">
        <f t="shared" si="57"/>
        <v>0</v>
      </c>
    </row>
    <row r="19" spans="2:94" s="30" customFormat="1" ht="75" customHeight="1">
      <c r="B19" s="190" t="s">
        <v>2045</v>
      </c>
      <c r="D19" s="334" t="s">
        <v>2259</v>
      </c>
      <c r="E19" s="428"/>
      <c r="F19" s="310" t="s">
        <v>190</v>
      </c>
      <c r="G19" s="336" t="s">
        <v>1472</v>
      </c>
      <c r="H19" s="336" t="s">
        <v>2281</v>
      </c>
      <c r="I19" s="335">
        <v>1</v>
      </c>
      <c r="J19" s="335" t="s">
        <v>1474</v>
      </c>
      <c r="K19" s="620">
        <v>156</v>
      </c>
      <c r="L19" s="222"/>
      <c r="M19" s="219"/>
      <c r="N19" s="220"/>
      <c r="O19" s="219"/>
      <c r="P19" s="220"/>
      <c r="Q19" s="219"/>
      <c r="R19" s="220"/>
      <c r="S19" s="220"/>
      <c r="T19" s="219"/>
      <c r="U19" s="220"/>
      <c r="V19" s="220"/>
      <c r="W19" s="219"/>
      <c r="X19" s="220"/>
      <c r="Y19" s="249"/>
      <c r="Z19" s="920"/>
      <c r="AA19" s="249"/>
      <c r="AB19" s="249"/>
      <c r="AC19" s="249"/>
      <c r="AD19" s="373">
        <f t="shared" si="22"/>
        <v>0</v>
      </c>
      <c r="AE19" s="349" t="str">
        <f t="shared" si="23"/>
        <v>No</v>
      </c>
      <c r="AF19" s="350" t="str">
        <f t="shared" si="7"/>
        <v>Yes</v>
      </c>
      <c r="AH19" s="824">
        <v>1</v>
      </c>
      <c r="AI19" s="217" cm="1">
        <f t="array" ref="AI19">SUM(L19:AC19*AH19)</f>
        <v>0</v>
      </c>
      <c r="AK19" s="446">
        <v>1.32</v>
      </c>
      <c r="AL19" s="445">
        <f t="shared" si="24"/>
        <v>0</v>
      </c>
      <c r="AM19" s="304">
        <f t="shared" si="8"/>
        <v>0</v>
      </c>
      <c r="AN19" s="381">
        <f t="shared" si="9"/>
        <v>0</v>
      </c>
      <c r="AO19" s="532">
        <f t="shared" si="10"/>
        <v>0</v>
      </c>
      <c r="AP19" s="533">
        <f t="shared" si="11"/>
        <v>0</v>
      </c>
      <c r="AQ19" s="534">
        <f t="shared" si="12"/>
        <v>0</v>
      </c>
      <c r="AR19" s="535">
        <f t="shared" si="13"/>
        <v>0</v>
      </c>
      <c r="AS19" s="535">
        <f t="shared" si="14"/>
        <v>0</v>
      </c>
      <c r="AT19" s="558">
        <f t="shared" si="15"/>
        <v>0</v>
      </c>
      <c r="AU19" s="579">
        <f t="shared" si="16"/>
        <v>0</v>
      </c>
      <c r="AV19" s="538">
        <f t="shared" si="17"/>
        <v>0</v>
      </c>
      <c r="AW19" s="328">
        <f t="shared" si="18"/>
        <v>0</v>
      </c>
      <c r="AX19" s="511">
        <f t="shared" si="19"/>
        <v>0</v>
      </c>
      <c r="AY19" s="569">
        <f t="shared" si="20"/>
        <v>0</v>
      </c>
      <c r="AZ19" s="574">
        <f t="shared" si="25"/>
        <v>0</v>
      </c>
      <c r="BA19" s="886">
        <f t="shared" si="26"/>
        <v>0</v>
      </c>
      <c r="BB19" s="892">
        <f t="shared" si="27"/>
        <v>0</v>
      </c>
      <c r="BC19" s="898">
        <f t="shared" si="28"/>
        <v>0</v>
      </c>
      <c r="BD19" s="904">
        <f t="shared" si="29"/>
        <v>0</v>
      </c>
      <c r="BE19" s="409"/>
      <c r="BF19" s="940">
        <f t="shared" si="30"/>
        <v>0</v>
      </c>
      <c r="BG19" s="939">
        <v>5</v>
      </c>
      <c r="BH19" s="940">
        <f t="shared" si="31"/>
        <v>0</v>
      </c>
      <c r="BI19" s="939"/>
      <c r="BJ19" s="940"/>
      <c r="BK19" s="939"/>
      <c r="BL19" s="199"/>
      <c r="BM19" s="942"/>
      <c r="BN19" s="199">
        <f t="shared" si="32"/>
        <v>0</v>
      </c>
      <c r="BO19" s="199">
        <f t="shared" si="33"/>
        <v>0</v>
      </c>
      <c r="BP19" s="199">
        <f t="shared" si="34"/>
        <v>0</v>
      </c>
      <c r="BQ19" s="199">
        <f t="shared" si="35"/>
        <v>0</v>
      </c>
      <c r="BR19" s="199">
        <f t="shared" si="36"/>
        <v>0</v>
      </c>
      <c r="BS19" s="199">
        <f t="shared" si="37"/>
        <v>0</v>
      </c>
      <c r="BT19" s="199">
        <f t="shared" si="38"/>
        <v>0</v>
      </c>
      <c r="BU19" s="199">
        <f t="shared" si="39"/>
        <v>0</v>
      </c>
      <c r="BV19" s="942"/>
      <c r="BW19" s="697">
        <f t="shared" si="40"/>
        <v>0</v>
      </c>
      <c r="BX19" s="697">
        <f t="shared" si="41"/>
        <v>0</v>
      </c>
      <c r="BY19" s="942"/>
      <c r="BZ19" s="199">
        <f t="shared" si="42"/>
        <v>0</v>
      </c>
      <c r="CA19" s="199">
        <f t="shared" si="43"/>
        <v>0</v>
      </c>
      <c r="CB19" s="199">
        <f t="shared" si="44"/>
        <v>0</v>
      </c>
      <c r="CC19" s="199">
        <f t="shared" si="45"/>
        <v>0</v>
      </c>
      <c r="CD19" s="199">
        <f t="shared" si="46"/>
        <v>0</v>
      </c>
      <c r="CE19" s="199">
        <f t="shared" si="47"/>
        <v>0</v>
      </c>
      <c r="CF19" s="199">
        <f t="shared" si="48"/>
        <v>0</v>
      </c>
      <c r="CG19" s="199">
        <f t="shared" si="49"/>
        <v>0</v>
      </c>
      <c r="CH19" s="199">
        <f t="shared" si="50"/>
        <v>0</v>
      </c>
      <c r="CI19" s="199">
        <f t="shared" si="51"/>
        <v>0</v>
      </c>
      <c r="CJ19" s="199">
        <f t="shared" si="52"/>
        <v>0</v>
      </c>
      <c r="CK19" s="199">
        <f t="shared" si="53"/>
        <v>0</v>
      </c>
      <c r="CL19" s="199">
        <f t="shared" si="54"/>
        <v>0</v>
      </c>
      <c r="CM19" s="199">
        <f t="shared" si="55"/>
        <v>0</v>
      </c>
      <c r="CN19" s="199">
        <f t="shared" si="56"/>
        <v>0</v>
      </c>
      <c r="CO19" s="199">
        <f t="shared" si="57"/>
        <v>0</v>
      </c>
    </row>
    <row r="20" spans="2:94" s="30" customFormat="1" ht="75" customHeight="1">
      <c r="B20" s="190" t="s">
        <v>2045</v>
      </c>
      <c r="D20" s="314" t="s">
        <v>2260</v>
      </c>
      <c r="E20" s="427"/>
      <c r="F20" s="329" t="s">
        <v>167</v>
      </c>
      <c r="G20" s="337" t="s">
        <v>1472</v>
      </c>
      <c r="H20" s="337" t="s">
        <v>2282</v>
      </c>
      <c r="I20" s="315">
        <v>1</v>
      </c>
      <c r="J20" s="315" t="s">
        <v>1474</v>
      </c>
      <c r="K20" s="621">
        <v>156</v>
      </c>
      <c r="L20" s="221"/>
      <c r="M20" s="214"/>
      <c r="N20" s="215"/>
      <c r="O20" s="214"/>
      <c r="P20" s="215"/>
      <c r="Q20" s="214"/>
      <c r="R20" s="215"/>
      <c r="S20" s="215"/>
      <c r="T20" s="214"/>
      <c r="U20" s="215"/>
      <c r="V20" s="215"/>
      <c r="W20" s="214"/>
      <c r="X20" s="215"/>
      <c r="Y20" s="247"/>
      <c r="Z20" s="919"/>
      <c r="AA20" s="247"/>
      <c r="AB20" s="247"/>
      <c r="AC20" s="247"/>
      <c r="AD20" s="357">
        <f t="shared" si="22"/>
        <v>0</v>
      </c>
      <c r="AE20" s="352" t="str">
        <f t="shared" si="23"/>
        <v>No</v>
      </c>
      <c r="AF20" s="353" t="str">
        <f t="shared" si="7"/>
        <v>Yes</v>
      </c>
      <c r="AH20" s="824">
        <v>1</v>
      </c>
      <c r="AI20" s="217" cm="1">
        <f t="array" ref="AI20">SUM(L20:AC20*AH20)</f>
        <v>0</v>
      </c>
      <c r="AK20" s="446">
        <v>1.3440000000000001</v>
      </c>
      <c r="AL20" s="445">
        <f t="shared" si="24"/>
        <v>0</v>
      </c>
      <c r="AM20" s="304">
        <f t="shared" si="8"/>
        <v>0</v>
      </c>
      <c r="AN20" s="381">
        <f t="shared" si="9"/>
        <v>0</v>
      </c>
      <c r="AO20" s="532">
        <f t="shared" si="10"/>
        <v>0</v>
      </c>
      <c r="AP20" s="533">
        <f t="shared" si="11"/>
        <v>0</v>
      </c>
      <c r="AQ20" s="534">
        <f t="shared" si="12"/>
        <v>0</v>
      </c>
      <c r="AR20" s="535">
        <f t="shared" si="13"/>
        <v>0</v>
      </c>
      <c r="AS20" s="535">
        <f t="shared" si="14"/>
        <v>0</v>
      </c>
      <c r="AT20" s="558">
        <f t="shared" si="15"/>
        <v>0</v>
      </c>
      <c r="AU20" s="579">
        <f t="shared" si="16"/>
        <v>0</v>
      </c>
      <c r="AV20" s="538">
        <f t="shared" si="17"/>
        <v>0</v>
      </c>
      <c r="AW20" s="328">
        <f t="shared" si="18"/>
        <v>0</v>
      </c>
      <c r="AX20" s="511">
        <f t="shared" si="19"/>
        <v>0</v>
      </c>
      <c r="AY20" s="569">
        <f t="shared" si="20"/>
        <v>0</v>
      </c>
      <c r="AZ20" s="574">
        <f t="shared" si="25"/>
        <v>0</v>
      </c>
      <c r="BA20" s="886">
        <f t="shared" si="26"/>
        <v>0</v>
      </c>
      <c r="BB20" s="892">
        <f t="shared" si="27"/>
        <v>0</v>
      </c>
      <c r="BC20" s="898">
        <f t="shared" si="28"/>
        <v>0</v>
      </c>
      <c r="BD20" s="904">
        <f t="shared" si="29"/>
        <v>0</v>
      </c>
      <c r="BE20" s="409"/>
      <c r="BF20" s="940">
        <f t="shared" si="30"/>
        <v>0</v>
      </c>
      <c r="BG20" s="939">
        <v>5</v>
      </c>
      <c r="BH20" s="940">
        <f t="shared" si="31"/>
        <v>0</v>
      </c>
      <c r="BI20" s="939"/>
      <c r="BJ20" s="940"/>
      <c r="BK20" s="939"/>
      <c r="BL20" s="199"/>
      <c r="BM20" s="942"/>
      <c r="BN20" s="199">
        <f t="shared" si="32"/>
        <v>0</v>
      </c>
      <c r="BO20" s="199">
        <f t="shared" si="33"/>
        <v>0</v>
      </c>
      <c r="BP20" s="199">
        <f t="shared" si="34"/>
        <v>0</v>
      </c>
      <c r="BQ20" s="199">
        <f t="shared" si="35"/>
        <v>0</v>
      </c>
      <c r="BR20" s="199">
        <f t="shared" si="36"/>
        <v>0</v>
      </c>
      <c r="BS20" s="199">
        <f t="shared" si="37"/>
        <v>0</v>
      </c>
      <c r="BT20" s="199">
        <f t="shared" si="38"/>
        <v>0</v>
      </c>
      <c r="BU20" s="199">
        <f t="shared" si="39"/>
        <v>0</v>
      </c>
      <c r="BV20" s="942"/>
      <c r="BW20" s="697">
        <f t="shared" si="40"/>
        <v>0</v>
      </c>
      <c r="BX20" s="697">
        <f t="shared" si="41"/>
        <v>0</v>
      </c>
      <c r="BY20" s="942"/>
      <c r="BZ20" s="199">
        <f t="shared" si="42"/>
        <v>0</v>
      </c>
      <c r="CA20" s="199">
        <f t="shared" si="43"/>
        <v>0</v>
      </c>
      <c r="CB20" s="199">
        <f t="shared" si="44"/>
        <v>0</v>
      </c>
      <c r="CC20" s="199">
        <f t="shared" si="45"/>
        <v>0</v>
      </c>
      <c r="CD20" s="199">
        <f t="shared" si="46"/>
        <v>0</v>
      </c>
      <c r="CE20" s="199">
        <f t="shared" si="47"/>
        <v>0</v>
      </c>
      <c r="CF20" s="199">
        <f t="shared" si="48"/>
        <v>0</v>
      </c>
      <c r="CG20" s="199">
        <f t="shared" si="49"/>
        <v>0</v>
      </c>
      <c r="CH20" s="199">
        <f t="shared" si="50"/>
        <v>0</v>
      </c>
      <c r="CI20" s="199">
        <f t="shared" si="51"/>
        <v>0</v>
      </c>
      <c r="CJ20" s="199">
        <f t="shared" si="52"/>
        <v>0</v>
      </c>
      <c r="CK20" s="199">
        <f t="shared" si="53"/>
        <v>0</v>
      </c>
      <c r="CL20" s="199">
        <f t="shared" si="54"/>
        <v>0</v>
      </c>
      <c r="CM20" s="199">
        <f t="shared" si="55"/>
        <v>0</v>
      </c>
      <c r="CN20" s="199">
        <f t="shared" si="56"/>
        <v>0</v>
      </c>
      <c r="CO20" s="199">
        <f t="shared" si="57"/>
        <v>0</v>
      </c>
    </row>
    <row r="21" spans="2:94" s="30" customFormat="1" ht="75" customHeight="1">
      <c r="B21" s="190" t="s">
        <v>2045</v>
      </c>
      <c r="D21" s="334" t="s">
        <v>2261</v>
      </c>
      <c r="E21" s="428"/>
      <c r="F21" s="310" t="s">
        <v>167</v>
      </c>
      <c r="G21" s="336" t="s">
        <v>1472</v>
      </c>
      <c r="H21" s="336" t="s">
        <v>2283</v>
      </c>
      <c r="I21" s="335">
        <v>1</v>
      </c>
      <c r="J21" s="335" t="s">
        <v>1474</v>
      </c>
      <c r="K21" s="620">
        <v>156</v>
      </c>
      <c r="L21" s="222"/>
      <c r="M21" s="219"/>
      <c r="N21" s="220"/>
      <c r="O21" s="219"/>
      <c r="P21" s="220"/>
      <c r="Q21" s="219"/>
      <c r="R21" s="220"/>
      <c r="S21" s="220"/>
      <c r="T21" s="219"/>
      <c r="U21" s="220"/>
      <c r="V21" s="220"/>
      <c r="W21" s="219"/>
      <c r="X21" s="220"/>
      <c r="Y21" s="249"/>
      <c r="Z21" s="920"/>
      <c r="AA21" s="249"/>
      <c r="AB21" s="249"/>
      <c r="AC21" s="249"/>
      <c r="AD21" s="373">
        <f t="shared" si="22"/>
        <v>0</v>
      </c>
      <c r="AE21" s="349" t="str">
        <f t="shared" si="23"/>
        <v>No</v>
      </c>
      <c r="AF21" s="350" t="str">
        <f t="shared" si="7"/>
        <v>Yes</v>
      </c>
      <c r="AH21" s="824">
        <v>1</v>
      </c>
      <c r="AI21" s="217" cm="1">
        <f t="array" ref="AI21">SUM(L21:AC21*AH21)</f>
        <v>0</v>
      </c>
      <c r="AK21" s="446">
        <v>1.32</v>
      </c>
      <c r="AL21" s="445">
        <f t="shared" si="24"/>
        <v>0</v>
      </c>
      <c r="AM21" s="304">
        <f t="shared" si="8"/>
        <v>0</v>
      </c>
      <c r="AN21" s="381">
        <f t="shared" si="9"/>
        <v>0</v>
      </c>
      <c r="AO21" s="532">
        <f t="shared" si="10"/>
        <v>0</v>
      </c>
      <c r="AP21" s="533">
        <f t="shared" si="11"/>
        <v>0</v>
      </c>
      <c r="AQ21" s="534">
        <f t="shared" si="12"/>
        <v>0</v>
      </c>
      <c r="AR21" s="535">
        <f t="shared" si="13"/>
        <v>0</v>
      </c>
      <c r="AS21" s="535">
        <f t="shared" si="14"/>
        <v>0</v>
      </c>
      <c r="AT21" s="558">
        <f t="shared" si="15"/>
        <v>0</v>
      </c>
      <c r="AU21" s="579">
        <f t="shared" si="16"/>
        <v>0</v>
      </c>
      <c r="AV21" s="538">
        <f t="shared" si="17"/>
        <v>0</v>
      </c>
      <c r="AW21" s="328">
        <f t="shared" si="18"/>
        <v>0</v>
      </c>
      <c r="AX21" s="511">
        <f t="shared" si="19"/>
        <v>0</v>
      </c>
      <c r="AY21" s="569">
        <f t="shared" si="20"/>
        <v>0</v>
      </c>
      <c r="AZ21" s="574">
        <f t="shared" si="25"/>
        <v>0</v>
      </c>
      <c r="BA21" s="886">
        <f t="shared" si="26"/>
        <v>0</v>
      </c>
      <c r="BB21" s="892">
        <f t="shared" si="27"/>
        <v>0</v>
      </c>
      <c r="BC21" s="898">
        <f t="shared" si="28"/>
        <v>0</v>
      </c>
      <c r="BD21" s="904">
        <f t="shared" si="29"/>
        <v>0</v>
      </c>
      <c r="BE21" s="409"/>
      <c r="BF21" s="940">
        <f t="shared" si="30"/>
        <v>0</v>
      </c>
      <c r="BG21" s="939">
        <v>5</v>
      </c>
      <c r="BH21" s="940">
        <f t="shared" si="31"/>
        <v>0</v>
      </c>
      <c r="BI21" s="939"/>
      <c r="BJ21" s="940"/>
      <c r="BK21" s="939"/>
      <c r="BL21" s="199"/>
      <c r="BM21" s="942"/>
      <c r="BN21" s="199">
        <f t="shared" si="32"/>
        <v>0</v>
      </c>
      <c r="BO21" s="199">
        <f t="shared" si="33"/>
        <v>0</v>
      </c>
      <c r="BP21" s="199">
        <f t="shared" si="34"/>
        <v>0</v>
      </c>
      <c r="BQ21" s="199">
        <f t="shared" si="35"/>
        <v>0</v>
      </c>
      <c r="BR21" s="199">
        <f t="shared" si="36"/>
        <v>0</v>
      </c>
      <c r="BS21" s="199">
        <f t="shared" si="37"/>
        <v>0</v>
      </c>
      <c r="BT21" s="199">
        <f t="shared" si="38"/>
        <v>0</v>
      </c>
      <c r="BU21" s="199">
        <f t="shared" si="39"/>
        <v>0</v>
      </c>
      <c r="BV21" s="942"/>
      <c r="BW21" s="697">
        <f t="shared" si="40"/>
        <v>0</v>
      </c>
      <c r="BX21" s="697">
        <f t="shared" si="41"/>
        <v>0</v>
      </c>
      <c r="BY21" s="942"/>
      <c r="BZ21" s="199">
        <f t="shared" si="42"/>
        <v>0</v>
      </c>
      <c r="CA21" s="199">
        <f t="shared" si="43"/>
        <v>0</v>
      </c>
      <c r="CB21" s="199">
        <f t="shared" si="44"/>
        <v>0</v>
      </c>
      <c r="CC21" s="199">
        <f t="shared" si="45"/>
        <v>0</v>
      </c>
      <c r="CD21" s="199">
        <f t="shared" si="46"/>
        <v>0</v>
      </c>
      <c r="CE21" s="199">
        <f t="shared" si="47"/>
        <v>0</v>
      </c>
      <c r="CF21" s="199">
        <f t="shared" si="48"/>
        <v>0</v>
      </c>
      <c r="CG21" s="199">
        <f t="shared" si="49"/>
        <v>0</v>
      </c>
      <c r="CH21" s="199">
        <f t="shared" si="50"/>
        <v>0</v>
      </c>
      <c r="CI21" s="199">
        <f t="shared" si="51"/>
        <v>0</v>
      </c>
      <c r="CJ21" s="199">
        <f t="shared" si="52"/>
        <v>0</v>
      </c>
      <c r="CK21" s="199">
        <f t="shared" si="53"/>
        <v>0</v>
      </c>
      <c r="CL21" s="199">
        <f t="shared" si="54"/>
        <v>0</v>
      </c>
      <c r="CM21" s="199">
        <f t="shared" si="55"/>
        <v>0</v>
      </c>
      <c r="CN21" s="199">
        <f t="shared" si="56"/>
        <v>0</v>
      </c>
      <c r="CO21" s="199">
        <f t="shared" si="57"/>
        <v>0</v>
      </c>
    </row>
    <row r="22" spans="2:94" s="30" customFormat="1" ht="75" customHeight="1">
      <c r="B22" s="962" t="s">
        <v>2045</v>
      </c>
      <c r="C22" s="33"/>
      <c r="D22" s="385" t="s">
        <v>2262</v>
      </c>
      <c r="E22" s="430"/>
      <c r="F22" s="327" t="s">
        <v>167</v>
      </c>
      <c r="G22" s="959" t="s">
        <v>1472</v>
      </c>
      <c r="H22" s="959" t="s">
        <v>2284</v>
      </c>
      <c r="I22" s="386">
        <v>1</v>
      </c>
      <c r="J22" s="386" t="s">
        <v>1474</v>
      </c>
      <c r="K22" s="960">
        <v>156</v>
      </c>
      <c r="L22" s="223"/>
      <c r="M22" s="224"/>
      <c r="N22" s="225"/>
      <c r="O22" s="224"/>
      <c r="P22" s="225"/>
      <c r="Q22" s="224"/>
      <c r="R22" s="225"/>
      <c r="S22" s="225"/>
      <c r="T22" s="224"/>
      <c r="U22" s="225"/>
      <c r="V22" s="225"/>
      <c r="W22" s="224"/>
      <c r="X22" s="225"/>
      <c r="Y22" s="264"/>
      <c r="Z22" s="961"/>
      <c r="AA22" s="264"/>
      <c r="AB22" s="264"/>
      <c r="AC22" s="264"/>
      <c r="AD22" s="374">
        <f t="shared" si="22"/>
        <v>0</v>
      </c>
      <c r="AE22" s="375" t="str">
        <f t="shared" si="23"/>
        <v>No</v>
      </c>
      <c r="AF22" s="376" t="str">
        <f t="shared" si="7"/>
        <v>Yes</v>
      </c>
      <c r="AH22" s="824">
        <v>1</v>
      </c>
      <c r="AI22" s="217" cm="1">
        <f t="array" ref="AI22">SUM(L22:AC22*AH22)</f>
        <v>0</v>
      </c>
      <c r="AK22" s="446">
        <v>1.32</v>
      </c>
      <c r="AL22" s="445">
        <f t="shared" si="24"/>
        <v>0</v>
      </c>
      <c r="AM22" s="304">
        <f t="shared" si="8"/>
        <v>0</v>
      </c>
      <c r="AN22" s="381">
        <f t="shared" si="9"/>
        <v>0</v>
      </c>
      <c r="AO22" s="532">
        <f t="shared" si="10"/>
        <v>0</v>
      </c>
      <c r="AP22" s="533">
        <f t="shared" si="11"/>
        <v>0</v>
      </c>
      <c r="AQ22" s="534">
        <f t="shared" si="12"/>
        <v>0</v>
      </c>
      <c r="AR22" s="535">
        <f t="shared" si="13"/>
        <v>0</v>
      </c>
      <c r="AS22" s="535">
        <f t="shared" si="14"/>
        <v>0</v>
      </c>
      <c r="AT22" s="558">
        <f t="shared" si="15"/>
        <v>0</v>
      </c>
      <c r="AU22" s="579">
        <f t="shared" si="16"/>
        <v>0</v>
      </c>
      <c r="AV22" s="538">
        <f t="shared" si="17"/>
        <v>0</v>
      </c>
      <c r="AW22" s="328">
        <f t="shared" si="18"/>
        <v>0</v>
      </c>
      <c r="AX22" s="511">
        <f t="shared" si="19"/>
        <v>0</v>
      </c>
      <c r="AY22" s="569">
        <f t="shared" si="20"/>
        <v>0</v>
      </c>
      <c r="AZ22" s="574">
        <f t="shared" si="25"/>
        <v>0</v>
      </c>
      <c r="BA22" s="886">
        <f t="shared" si="26"/>
        <v>0</v>
      </c>
      <c r="BB22" s="892">
        <f t="shared" si="27"/>
        <v>0</v>
      </c>
      <c r="BC22" s="898">
        <f t="shared" si="28"/>
        <v>0</v>
      </c>
      <c r="BD22" s="904">
        <f t="shared" si="29"/>
        <v>0</v>
      </c>
      <c r="BE22" s="409"/>
      <c r="BF22" s="940">
        <f t="shared" si="30"/>
        <v>0</v>
      </c>
      <c r="BG22" s="939">
        <v>5</v>
      </c>
      <c r="BH22" s="940">
        <f t="shared" si="31"/>
        <v>0</v>
      </c>
      <c r="BI22" s="939"/>
      <c r="BJ22" s="940"/>
      <c r="BK22" s="939"/>
      <c r="BL22" s="199"/>
      <c r="BM22" s="942"/>
      <c r="BN22" s="199">
        <f t="shared" si="32"/>
        <v>0</v>
      </c>
      <c r="BO22" s="199">
        <f t="shared" si="33"/>
        <v>0</v>
      </c>
      <c r="BP22" s="199">
        <f t="shared" si="34"/>
        <v>0</v>
      </c>
      <c r="BQ22" s="199">
        <f t="shared" si="35"/>
        <v>0</v>
      </c>
      <c r="BR22" s="199">
        <f t="shared" si="36"/>
        <v>0</v>
      </c>
      <c r="BS22" s="199">
        <f t="shared" si="37"/>
        <v>0</v>
      </c>
      <c r="BT22" s="199">
        <f t="shared" si="38"/>
        <v>0</v>
      </c>
      <c r="BU22" s="199">
        <f t="shared" si="39"/>
        <v>0</v>
      </c>
      <c r="BV22" s="942"/>
      <c r="BW22" s="697">
        <f t="shared" si="40"/>
        <v>0</v>
      </c>
      <c r="BX22" s="697">
        <f t="shared" si="41"/>
        <v>0</v>
      </c>
      <c r="BY22" s="942"/>
      <c r="BZ22" s="199">
        <f t="shared" si="42"/>
        <v>0</v>
      </c>
      <c r="CA22" s="199">
        <f t="shared" si="43"/>
        <v>0</v>
      </c>
      <c r="CB22" s="199">
        <f t="shared" si="44"/>
        <v>0</v>
      </c>
      <c r="CC22" s="199">
        <f t="shared" si="45"/>
        <v>0</v>
      </c>
      <c r="CD22" s="199">
        <f t="shared" si="46"/>
        <v>0</v>
      </c>
      <c r="CE22" s="199">
        <f t="shared" si="47"/>
        <v>0</v>
      </c>
      <c r="CF22" s="199">
        <f t="shared" si="48"/>
        <v>0</v>
      </c>
      <c r="CG22" s="199">
        <f t="shared" si="49"/>
        <v>0</v>
      </c>
      <c r="CH22" s="199">
        <f t="shared" si="50"/>
        <v>0</v>
      </c>
      <c r="CI22" s="199">
        <f t="shared" si="51"/>
        <v>0</v>
      </c>
      <c r="CJ22" s="199">
        <f t="shared" si="52"/>
        <v>0</v>
      </c>
      <c r="CK22" s="199">
        <f t="shared" si="53"/>
        <v>0</v>
      </c>
      <c r="CL22" s="199">
        <f t="shared" si="54"/>
        <v>0</v>
      </c>
      <c r="CM22" s="199">
        <f t="shared" si="55"/>
        <v>0</v>
      </c>
      <c r="CN22" s="199">
        <f t="shared" si="56"/>
        <v>0</v>
      </c>
      <c r="CO22" s="199">
        <f t="shared" si="57"/>
        <v>0</v>
      </c>
    </row>
    <row r="23" spans="2:94" s="30" customFormat="1" ht="75" customHeight="1">
      <c r="B23" s="190" t="s">
        <v>2045</v>
      </c>
      <c r="D23" s="334" t="s">
        <v>2263</v>
      </c>
      <c r="E23" s="428"/>
      <c r="F23" s="310" t="s">
        <v>167</v>
      </c>
      <c r="G23" s="336" t="s">
        <v>224</v>
      </c>
      <c r="H23" s="336" t="s">
        <v>2285</v>
      </c>
      <c r="I23" s="335">
        <v>1</v>
      </c>
      <c r="J23" s="335" t="s">
        <v>1474</v>
      </c>
      <c r="K23" s="620">
        <v>169</v>
      </c>
      <c r="L23" s="222"/>
      <c r="M23" s="219"/>
      <c r="N23" s="220"/>
      <c r="O23" s="219"/>
      <c r="P23" s="220"/>
      <c r="Q23" s="219"/>
      <c r="R23" s="220"/>
      <c r="S23" s="220"/>
      <c r="T23" s="219"/>
      <c r="U23" s="220"/>
      <c r="V23" s="220"/>
      <c r="W23" s="219"/>
      <c r="X23" s="220"/>
      <c r="Y23" s="249"/>
      <c r="Z23" s="920"/>
      <c r="AA23" s="249"/>
      <c r="AB23" s="249"/>
      <c r="AC23" s="249"/>
      <c r="AD23" s="373">
        <f t="shared" si="22"/>
        <v>0</v>
      </c>
      <c r="AE23" s="349" t="str">
        <f t="shared" si="23"/>
        <v>No</v>
      </c>
      <c r="AF23" s="350" t="str">
        <f t="shared" si="7"/>
        <v>Yes</v>
      </c>
      <c r="AH23" s="824">
        <v>1</v>
      </c>
      <c r="AI23" s="217" cm="1">
        <f t="array" ref="AI23">SUM(L23:AC23*AH23)</f>
        <v>0</v>
      </c>
      <c r="AK23" s="446">
        <v>1.6080000000000001</v>
      </c>
      <c r="AL23" s="445">
        <f t="shared" si="24"/>
        <v>0</v>
      </c>
      <c r="AM23" s="304">
        <f t="shared" si="8"/>
        <v>0</v>
      </c>
      <c r="AN23" s="381">
        <f t="shared" si="9"/>
        <v>0</v>
      </c>
      <c r="AO23" s="532">
        <f t="shared" si="10"/>
        <v>0</v>
      </c>
      <c r="AP23" s="533">
        <f t="shared" si="11"/>
        <v>0</v>
      </c>
      <c r="AQ23" s="534">
        <f t="shared" si="12"/>
        <v>0</v>
      </c>
      <c r="AR23" s="535">
        <f t="shared" si="13"/>
        <v>0</v>
      </c>
      <c r="AS23" s="535">
        <f t="shared" si="14"/>
        <v>0</v>
      </c>
      <c r="AT23" s="558">
        <f t="shared" si="15"/>
        <v>0</v>
      </c>
      <c r="AU23" s="579">
        <f t="shared" si="16"/>
        <v>0</v>
      </c>
      <c r="AV23" s="538">
        <f t="shared" si="17"/>
        <v>0</v>
      </c>
      <c r="AW23" s="328">
        <f t="shared" si="18"/>
        <v>0</v>
      </c>
      <c r="AX23" s="511">
        <f t="shared" si="19"/>
        <v>0</v>
      </c>
      <c r="AY23" s="569">
        <f t="shared" si="20"/>
        <v>0</v>
      </c>
      <c r="AZ23" s="574">
        <f t="shared" si="25"/>
        <v>0</v>
      </c>
      <c r="BA23" s="886">
        <f t="shared" si="26"/>
        <v>0</v>
      </c>
      <c r="BB23" s="892">
        <f t="shared" si="27"/>
        <v>0</v>
      </c>
      <c r="BC23" s="898">
        <f t="shared" si="28"/>
        <v>0</v>
      </c>
      <c r="BD23" s="904">
        <f t="shared" si="29"/>
        <v>0</v>
      </c>
      <c r="BE23" s="409"/>
      <c r="BF23" s="940">
        <f t="shared" si="30"/>
        <v>0</v>
      </c>
      <c r="BG23" s="939">
        <v>5</v>
      </c>
      <c r="BH23" s="940">
        <f t="shared" si="31"/>
        <v>0</v>
      </c>
      <c r="BI23" s="939"/>
      <c r="BJ23" s="940"/>
      <c r="BK23" s="939"/>
      <c r="BL23" s="199"/>
      <c r="BM23" s="942"/>
      <c r="BN23" s="199">
        <f t="shared" si="32"/>
        <v>0</v>
      </c>
      <c r="BO23" s="199">
        <f t="shared" si="33"/>
        <v>0</v>
      </c>
      <c r="BP23" s="199">
        <f t="shared" si="34"/>
        <v>0</v>
      </c>
      <c r="BQ23" s="199">
        <f t="shared" si="35"/>
        <v>0</v>
      </c>
      <c r="BR23" s="199">
        <f t="shared" si="36"/>
        <v>0</v>
      </c>
      <c r="BS23" s="199">
        <f t="shared" si="37"/>
        <v>0</v>
      </c>
      <c r="BT23" s="199">
        <f t="shared" si="38"/>
        <v>0</v>
      </c>
      <c r="BU23" s="199">
        <f t="shared" si="39"/>
        <v>0</v>
      </c>
      <c r="BV23" s="942"/>
      <c r="BW23" s="697">
        <f t="shared" si="40"/>
        <v>0</v>
      </c>
      <c r="BX23" s="697">
        <f t="shared" si="41"/>
        <v>0</v>
      </c>
      <c r="BY23" s="942"/>
      <c r="BZ23" s="199">
        <f t="shared" si="42"/>
        <v>0</v>
      </c>
      <c r="CA23" s="199">
        <f t="shared" si="43"/>
        <v>0</v>
      </c>
      <c r="CB23" s="199">
        <f t="shared" si="44"/>
        <v>0</v>
      </c>
      <c r="CC23" s="199">
        <f t="shared" si="45"/>
        <v>0</v>
      </c>
      <c r="CD23" s="199">
        <f t="shared" si="46"/>
        <v>0</v>
      </c>
      <c r="CE23" s="199">
        <f t="shared" si="47"/>
        <v>0</v>
      </c>
      <c r="CF23" s="199">
        <f t="shared" si="48"/>
        <v>0</v>
      </c>
      <c r="CG23" s="199">
        <f t="shared" si="49"/>
        <v>0</v>
      </c>
      <c r="CH23" s="199">
        <f t="shared" si="50"/>
        <v>0</v>
      </c>
      <c r="CI23" s="199">
        <f t="shared" si="51"/>
        <v>0</v>
      </c>
      <c r="CJ23" s="199">
        <f t="shared" si="52"/>
        <v>0</v>
      </c>
      <c r="CK23" s="199">
        <f t="shared" si="53"/>
        <v>0</v>
      </c>
      <c r="CL23" s="199">
        <f t="shared" si="54"/>
        <v>0</v>
      </c>
      <c r="CM23" s="199">
        <f t="shared" si="55"/>
        <v>0</v>
      </c>
      <c r="CN23" s="199">
        <f t="shared" si="56"/>
        <v>0</v>
      </c>
      <c r="CO23" s="199">
        <f t="shared" si="57"/>
        <v>0</v>
      </c>
    </row>
    <row r="24" spans="2:94" s="30" customFormat="1" ht="75" customHeight="1">
      <c r="B24" s="190" t="s">
        <v>2045</v>
      </c>
      <c r="D24" s="314" t="s">
        <v>2264</v>
      </c>
      <c r="E24" s="427"/>
      <c r="F24" s="329" t="s">
        <v>167</v>
      </c>
      <c r="G24" s="337" t="s">
        <v>224</v>
      </c>
      <c r="H24" s="337" t="s">
        <v>2286</v>
      </c>
      <c r="I24" s="315">
        <v>1</v>
      </c>
      <c r="J24" s="315" t="s">
        <v>1474</v>
      </c>
      <c r="K24" s="621">
        <v>169</v>
      </c>
      <c r="L24" s="221"/>
      <c r="M24" s="214"/>
      <c r="N24" s="215"/>
      <c r="O24" s="214"/>
      <c r="P24" s="215"/>
      <c r="Q24" s="214"/>
      <c r="R24" s="215"/>
      <c r="S24" s="215"/>
      <c r="T24" s="214"/>
      <c r="U24" s="215"/>
      <c r="V24" s="215"/>
      <c r="W24" s="214"/>
      <c r="X24" s="215"/>
      <c r="Y24" s="247"/>
      <c r="Z24" s="919"/>
      <c r="AA24" s="247"/>
      <c r="AB24" s="247"/>
      <c r="AC24" s="247"/>
      <c r="AD24" s="357">
        <f t="shared" si="22"/>
        <v>0</v>
      </c>
      <c r="AE24" s="352" t="str">
        <f t="shared" si="23"/>
        <v>No</v>
      </c>
      <c r="AF24" s="353" t="str">
        <f t="shared" si="7"/>
        <v>Yes</v>
      </c>
      <c r="AH24" s="824">
        <v>1</v>
      </c>
      <c r="AI24" s="217" cm="1">
        <f t="array" ref="AI24">SUM(L24:AC24*AH24)</f>
        <v>0</v>
      </c>
      <c r="AK24" s="446">
        <v>1.44</v>
      </c>
      <c r="AL24" s="445">
        <f t="shared" si="24"/>
        <v>0</v>
      </c>
      <c r="AM24" s="304">
        <f t="shared" si="8"/>
        <v>0</v>
      </c>
      <c r="AN24" s="381">
        <f t="shared" si="9"/>
        <v>0</v>
      </c>
      <c r="AO24" s="532">
        <f t="shared" si="10"/>
        <v>0</v>
      </c>
      <c r="AP24" s="533">
        <f t="shared" si="11"/>
        <v>0</v>
      </c>
      <c r="AQ24" s="534">
        <f t="shared" si="12"/>
        <v>0</v>
      </c>
      <c r="AR24" s="535">
        <f t="shared" si="13"/>
        <v>0</v>
      </c>
      <c r="AS24" s="535">
        <f t="shared" si="14"/>
        <v>0</v>
      </c>
      <c r="AT24" s="558">
        <f t="shared" si="15"/>
        <v>0</v>
      </c>
      <c r="AU24" s="579">
        <f t="shared" si="16"/>
        <v>0</v>
      </c>
      <c r="AV24" s="538">
        <f t="shared" si="17"/>
        <v>0</v>
      </c>
      <c r="AW24" s="328">
        <f t="shared" si="18"/>
        <v>0</v>
      </c>
      <c r="AX24" s="511">
        <f t="shared" si="19"/>
        <v>0</v>
      </c>
      <c r="AY24" s="569">
        <f t="shared" si="20"/>
        <v>0</v>
      </c>
      <c r="AZ24" s="574">
        <f t="shared" si="25"/>
        <v>0</v>
      </c>
      <c r="BA24" s="886">
        <f t="shared" si="26"/>
        <v>0</v>
      </c>
      <c r="BB24" s="892">
        <f t="shared" si="27"/>
        <v>0</v>
      </c>
      <c r="BC24" s="898">
        <f t="shared" si="28"/>
        <v>0</v>
      </c>
      <c r="BD24" s="904">
        <f t="shared" si="29"/>
        <v>0</v>
      </c>
      <c r="BE24" s="409"/>
      <c r="BF24" s="940">
        <f t="shared" si="30"/>
        <v>0</v>
      </c>
      <c r="BG24" s="939">
        <v>5</v>
      </c>
      <c r="BH24" s="940">
        <f t="shared" si="31"/>
        <v>0</v>
      </c>
      <c r="BI24" s="939"/>
      <c r="BJ24" s="940"/>
      <c r="BK24" s="939"/>
      <c r="BL24" s="199"/>
      <c r="BM24" s="942"/>
      <c r="BN24" s="199">
        <f t="shared" si="32"/>
        <v>0</v>
      </c>
      <c r="BO24" s="199">
        <f t="shared" si="33"/>
        <v>0</v>
      </c>
      <c r="BP24" s="199">
        <f t="shared" si="34"/>
        <v>0</v>
      </c>
      <c r="BQ24" s="199">
        <f t="shared" si="35"/>
        <v>0</v>
      </c>
      <c r="BR24" s="199">
        <f t="shared" si="36"/>
        <v>0</v>
      </c>
      <c r="BS24" s="199">
        <f t="shared" si="37"/>
        <v>0</v>
      </c>
      <c r="BT24" s="199">
        <f t="shared" si="38"/>
        <v>0</v>
      </c>
      <c r="BU24" s="199">
        <f t="shared" si="39"/>
        <v>0</v>
      </c>
      <c r="BV24" s="942"/>
      <c r="BW24" s="697">
        <f t="shared" si="40"/>
        <v>0</v>
      </c>
      <c r="BX24" s="697">
        <f t="shared" si="41"/>
        <v>0</v>
      </c>
      <c r="BY24" s="942"/>
      <c r="BZ24" s="199">
        <f t="shared" si="42"/>
        <v>0</v>
      </c>
      <c r="CA24" s="199">
        <f t="shared" si="43"/>
        <v>0</v>
      </c>
      <c r="CB24" s="199">
        <f t="shared" si="44"/>
        <v>0</v>
      </c>
      <c r="CC24" s="199">
        <f t="shared" si="45"/>
        <v>0</v>
      </c>
      <c r="CD24" s="199">
        <f t="shared" si="46"/>
        <v>0</v>
      </c>
      <c r="CE24" s="199">
        <f t="shared" si="47"/>
        <v>0</v>
      </c>
      <c r="CF24" s="199">
        <f t="shared" si="48"/>
        <v>0</v>
      </c>
      <c r="CG24" s="199">
        <f t="shared" si="49"/>
        <v>0</v>
      </c>
      <c r="CH24" s="199">
        <f t="shared" si="50"/>
        <v>0</v>
      </c>
      <c r="CI24" s="199">
        <f t="shared" si="51"/>
        <v>0</v>
      </c>
      <c r="CJ24" s="199">
        <f t="shared" si="52"/>
        <v>0</v>
      </c>
      <c r="CK24" s="199">
        <f t="shared" si="53"/>
        <v>0</v>
      </c>
      <c r="CL24" s="199">
        <f t="shared" si="54"/>
        <v>0</v>
      </c>
      <c r="CM24" s="199">
        <f t="shared" si="55"/>
        <v>0</v>
      </c>
      <c r="CN24" s="199">
        <f t="shared" si="56"/>
        <v>0</v>
      </c>
      <c r="CO24" s="199">
        <f t="shared" si="57"/>
        <v>0</v>
      </c>
    </row>
    <row r="25" spans="2:94" s="203" customFormat="1" ht="75" customHeight="1">
      <c r="B25" s="190" t="s">
        <v>2045</v>
      </c>
      <c r="C25" s="414"/>
      <c r="D25" s="384" t="s">
        <v>2265</v>
      </c>
      <c r="E25" s="429"/>
      <c r="F25" s="335" t="s">
        <v>167</v>
      </c>
      <c r="G25" s="335" t="s">
        <v>224</v>
      </c>
      <c r="H25" s="335" t="s">
        <v>2287</v>
      </c>
      <c r="I25" s="335">
        <v>1</v>
      </c>
      <c r="J25" s="335" t="s">
        <v>1474</v>
      </c>
      <c r="K25" s="616">
        <v>175</v>
      </c>
      <c r="L25" s="415"/>
      <c r="M25" s="249"/>
      <c r="N25" s="249"/>
      <c r="O25" s="249"/>
      <c r="P25" s="249"/>
      <c r="Q25" s="249"/>
      <c r="R25" s="220"/>
      <c r="S25" s="249"/>
      <c r="T25" s="249"/>
      <c r="U25" s="249"/>
      <c r="V25" s="249"/>
      <c r="W25" s="249"/>
      <c r="X25" s="249"/>
      <c r="Y25" s="249"/>
      <c r="Z25" s="920"/>
      <c r="AA25" s="249"/>
      <c r="AB25" s="249"/>
      <c r="AC25" s="249"/>
      <c r="AD25" s="373">
        <f t="shared" si="22"/>
        <v>0</v>
      </c>
      <c r="AE25" s="349" t="str">
        <f t="shared" si="23"/>
        <v>No</v>
      </c>
      <c r="AF25" s="350" t="str">
        <f t="shared" si="7"/>
        <v>Yes</v>
      </c>
      <c r="AH25" s="824">
        <v>1</v>
      </c>
      <c r="AI25" s="217" cm="1">
        <f t="array" ref="AI25">SUM(L25:AC25*AH25)</f>
        <v>0</v>
      </c>
      <c r="AK25" s="341">
        <v>1.704</v>
      </c>
      <c r="AL25" s="445">
        <f t="shared" si="24"/>
        <v>0</v>
      </c>
      <c r="AM25" s="304">
        <f t="shared" si="8"/>
        <v>0</v>
      </c>
      <c r="AN25" s="381">
        <f t="shared" si="9"/>
        <v>0</v>
      </c>
      <c r="AO25" s="532">
        <f t="shared" si="10"/>
        <v>0</v>
      </c>
      <c r="AP25" s="533">
        <f t="shared" si="11"/>
        <v>0</v>
      </c>
      <c r="AQ25" s="534">
        <f t="shared" si="12"/>
        <v>0</v>
      </c>
      <c r="AR25" s="535">
        <f t="shared" si="13"/>
        <v>0</v>
      </c>
      <c r="AS25" s="535">
        <f t="shared" si="14"/>
        <v>0</v>
      </c>
      <c r="AT25" s="558">
        <f t="shared" si="15"/>
        <v>0</v>
      </c>
      <c r="AU25" s="579">
        <f t="shared" si="16"/>
        <v>0</v>
      </c>
      <c r="AV25" s="538">
        <f t="shared" si="17"/>
        <v>0</v>
      </c>
      <c r="AW25" s="328">
        <f t="shared" si="18"/>
        <v>0</v>
      </c>
      <c r="AX25" s="511">
        <f t="shared" si="19"/>
        <v>0</v>
      </c>
      <c r="AY25" s="569">
        <f t="shared" si="20"/>
        <v>0</v>
      </c>
      <c r="AZ25" s="574">
        <f t="shared" si="25"/>
        <v>0</v>
      </c>
      <c r="BA25" s="886">
        <f t="shared" si="26"/>
        <v>0</v>
      </c>
      <c r="BB25" s="892">
        <f t="shared" si="27"/>
        <v>0</v>
      </c>
      <c r="BC25" s="898">
        <f t="shared" si="28"/>
        <v>0</v>
      </c>
      <c r="BD25" s="904">
        <f t="shared" si="29"/>
        <v>0</v>
      </c>
      <c r="BE25" s="488"/>
      <c r="BF25" s="940">
        <f t="shared" si="30"/>
        <v>0</v>
      </c>
      <c r="BG25" s="939">
        <v>5</v>
      </c>
      <c r="BH25" s="940">
        <f t="shared" si="31"/>
        <v>0</v>
      </c>
      <c r="BI25" s="945"/>
      <c r="BJ25" s="963"/>
      <c r="BK25" s="939"/>
      <c r="BL25" s="697"/>
      <c r="BM25" s="942"/>
      <c r="BN25" s="199">
        <f t="shared" si="32"/>
        <v>0</v>
      </c>
      <c r="BO25" s="199">
        <f t="shared" si="33"/>
        <v>0</v>
      </c>
      <c r="BP25" s="199">
        <f t="shared" si="34"/>
        <v>0</v>
      </c>
      <c r="BQ25" s="199">
        <f t="shared" si="35"/>
        <v>0</v>
      </c>
      <c r="BR25" s="199">
        <f t="shared" si="36"/>
        <v>0</v>
      </c>
      <c r="BS25" s="199">
        <f t="shared" si="37"/>
        <v>0</v>
      </c>
      <c r="BT25" s="199">
        <f t="shared" si="38"/>
        <v>0</v>
      </c>
      <c r="BU25" s="199">
        <f t="shared" si="39"/>
        <v>0</v>
      </c>
      <c r="BV25" s="942"/>
      <c r="BW25" s="697">
        <f t="shared" si="40"/>
        <v>0</v>
      </c>
      <c r="BX25" s="697">
        <f t="shared" si="41"/>
        <v>0</v>
      </c>
      <c r="BY25" s="942"/>
      <c r="BZ25" s="199">
        <f t="shared" si="42"/>
        <v>0</v>
      </c>
      <c r="CA25" s="199">
        <f t="shared" si="43"/>
        <v>0</v>
      </c>
      <c r="CB25" s="199">
        <f t="shared" si="44"/>
        <v>0</v>
      </c>
      <c r="CC25" s="199">
        <f t="shared" si="45"/>
        <v>0</v>
      </c>
      <c r="CD25" s="199">
        <f t="shared" si="46"/>
        <v>0</v>
      </c>
      <c r="CE25" s="199">
        <f t="shared" si="47"/>
        <v>0</v>
      </c>
      <c r="CF25" s="199">
        <f t="shared" si="48"/>
        <v>0</v>
      </c>
      <c r="CG25" s="199">
        <f t="shared" si="49"/>
        <v>0</v>
      </c>
      <c r="CH25" s="199">
        <f t="shared" si="50"/>
        <v>0</v>
      </c>
      <c r="CI25" s="199">
        <f t="shared" si="51"/>
        <v>0</v>
      </c>
      <c r="CJ25" s="199">
        <f t="shared" si="52"/>
        <v>0</v>
      </c>
      <c r="CK25" s="199">
        <f t="shared" si="53"/>
        <v>0</v>
      </c>
      <c r="CL25" s="199">
        <f t="shared" si="54"/>
        <v>0</v>
      </c>
      <c r="CM25" s="199">
        <f t="shared" si="55"/>
        <v>0</v>
      </c>
      <c r="CN25" s="199">
        <f t="shared" si="56"/>
        <v>0</v>
      </c>
      <c r="CO25" s="199">
        <f t="shared" si="57"/>
        <v>0</v>
      </c>
      <c r="CP25" s="30"/>
    </row>
    <row r="26" spans="2:94" s="203" customFormat="1" ht="75" customHeight="1">
      <c r="B26" s="962" t="s">
        <v>2045</v>
      </c>
      <c r="C26" s="417"/>
      <c r="D26" s="418" t="s">
        <v>2266</v>
      </c>
      <c r="E26" s="430"/>
      <c r="F26" s="327" t="s">
        <v>167</v>
      </c>
      <c r="G26" s="386" t="s">
        <v>224</v>
      </c>
      <c r="H26" s="386" t="s">
        <v>2288</v>
      </c>
      <c r="I26" s="386">
        <v>1</v>
      </c>
      <c r="J26" s="386" t="s">
        <v>1474</v>
      </c>
      <c r="K26" s="622">
        <v>175</v>
      </c>
      <c r="L26" s="419"/>
      <c r="M26" s="224"/>
      <c r="N26" s="225"/>
      <c r="O26" s="224"/>
      <c r="P26" s="225"/>
      <c r="Q26" s="224"/>
      <c r="R26" s="225"/>
      <c r="S26" s="225"/>
      <c r="T26" s="224"/>
      <c r="U26" s="225"/>
      <c r="V26" s="225"/>
      <c r="W26" s="224"/>
      <c r="X26" s="225"/>
      <c r="Y26" s="264"/>
      <c r="Z26" s="961"/>
      <c r="AA26" s="264"/>
      <c r="AB26" s="264"/>
      <c r="AC26" s="264"/>
      <c r="AD26" s="374">
        <f t="shared" si="22"/>
        <v>0</v>
      </c>
      <c r="AE26" s="375" t="str">
        <f t="shared" si="23"/>
        <v>No</v>
      </c>
      <c r="AF26" s="376" t="str">
        <f t="shared" si="7"/>
        <v>Yes</v>
      </c>
      <c r="AH26" s="824">
        <v>1</v>
      </c>
      <c r="AI26" s="217" cm="1">
        <f t="array" ref="AI26">SUM(L26:AC26*AH26)</f>
        <v>0</v>
      </c>
      <c r="AK26" s="447">
        <v>1.968</v>
      </c>
      <c r="AL26" s="445">
        <f t="shared" si="24"/>
        <v>0</v>
      </c>
      <c r="AM26" s="304">
        <f t="shared" si="8"/>
        <v>0</v>
      </c>
      <c r="AN26" s="381">
        <f t="shared" si="9"/>
        <v>0</v>
      </c>
      <c r="AO26" s="532">
        <f t="shared" si="10"/>
        <v>0</v>
      </c>
      <c r="AP26" s="533">
        <f t="shared" si="11"/>
        <v>0</v>
      </c>
      <c r="AQ26" s="534">
        <f t="shared" si="12"/>
        <v>0</v>
      </c>
      <c r="AR26" s="535">
        <f t="shared" si="13"/>
        <v>0</v>
      </c>
      <c r="AS26" s="535">
        <f t="shared" si="14"/>
        <v>0</v>
      </c>
      <c r="AT26" s="558">
        <f t="shared" si="15"/>
        <v>0</v>
      </c>
      <c r="AU26" s="579">
        <f t="shared" si="16"/>
        <v>0</v>
      </c>
      <c r="AV26" s="538">
        <f t="shared" si="17"/>
        <v>0</v>
      </c>
      <c r="AW26" s="328">
        <f t="shared" si="18"/>
        <v>0</v>
      </c>
      <c r="AX26" s="511">
        <f t="shared" si="19"/>
        <v>0</v>
      </c>
      <c r="AY26" s="569">
        <f t="shared" si="20"/>
        <v>0</v>
      </c>
      <c r="AZ26" s="574">
        <f t="shared" si="25"/>
        <v>0</v>
      </c>
      <c r="BA26" s="886">
        <f t="shared" si="26"/>
        <v>0</v>
      </c>
      <c r="BB26" s="892">
        <f t="shared" si="27"/>
        <v>0</v>
      </c>
      <c r="BC26" s="898">
        <f t="shared" si="28"/>
        <v>0</v>
      </c>
      <c r="BD26" s="904">
        <f t="shared" si="29"/>
        <v>0</v>
      </c>
      <c r="BE26" s="409"/>
      <c r="BF26" s="940">
        <f t="shared" si="30"/>
        <v>0</v>
      </c>
      <c r="BG26" s="939">
        <v>5</v>
      </c>
      <c r="BH26" s="940">
        <f t="shared" si="31"/>
        <v>0</v>
      </c>
      <c r="BI26" s="939"/>
      <c r="BJ26" s="940"/>
      <c r="BK26" s="939"/>
      <c r="BL26" s="697"/>
      <c r="BM26" s="942"/>
      <c r="BN26" s="199">
        <f t="shared" si="32"/>
        <v>0</v>
      </c>
      <c r="BO26" s="199">
        <f t="shared" si="33"/>
        <v>0</v>
      </c>
      <c r="BP26" s="199">
        <f t="shared" si="34"/>
        <v>0</v>
      </c>
      <c r="BQ26" s="199">
        <f t="shared" si="35"/>
        <v>0</v>
      </c>
      <c r="BR26" s="199">
        <f t="shared" si="36"/>
        <v>0</v>
      </c>
      <c r="BS26" s="199">
        <f t="shared" si="37"/>
        <v>0</v>
      </c>
      <c r="BT26" s="199">
        <f t="shared" si="38"/>
        <v>0</v>
      </c>
      <c r="BU26" s="199">
        <f t="shared" si="39"/>
        <v>0</v>
      </c>
      <c r="BV26" s="942"/>
      <c r="BW26" s="697">
        <f t="shared" si="40"/>
        <v>0</v>
      </c>
      <c r="BX26" s="697">
        <f t="shared" si="41"/>
        <v>0</v>
      </c>
      <c r="BY26" s="942"/>
      <c r="BZ26" s="199">
        <f t="shared" si="42"/>
        <v>0</v>
      </c>
      <c r="CA26" s="199">
        <f t="shared" si="43"/>
        <v>0</v>
      </c>
      <c r="CB26" s="199">
        <f t="shared" si="44"/>
        <v>0</v>
      </c>
      <c r="CC26" s="199">
        <f t="shared" si="45"/>
        <v>0</v>
      </c>
      <c r="CD26" s="199">
        <f t="shared" si="46"/>
        <v>0</v>
      </c>
      <c r="CE26" s="199">
        <f t="shared" si="47"/>
        <v>0</v>
      </c>
      <c r="CF26" s="199">
        <f t="shared" si="48"/>
        <v>0</v>
      </c>
      <c r="CG26" s="199">
        <f t="shared" si="49"/>
        <v>0</v>
      </c>
      <c r="CH26" s="199">
        <f t="shared" si="50"/>
        <v>0</v>
      </c>
      <c r="CI26" s="199">
        <f t="shared" si="51"/>
        <v>0</v>
      </c>
      <c r="CJ26" s="199">
        <f t="shared" si="52"/>
        <v>0</v>
      </c>
      <c r="CK26" s="199">
        <f t="shared" si="53"/>
        <v>0</v>
      </c>
      <c r="CL26" s="199">
        <f t="shared" si="54"/>
        <v>0</v>
      </c>
      <c r="CM26" s="199">
        <f t="shared" si="55"/>
        <v>0</v>
      </c>
      <c r="CN26" s="199">
        <f t="shared" si="56"/>
        <v>0</v>
      </c>
      <c r="CO26" s="199">
        <f t="shared" si="57"/>
        <v>0</v>
      </c>
      <c r="CP26" s="30"/>
    </row>
    <row r="27" spans="2:94" s="30" customFormat="1" ht="75" customHeight="1">
      <c r="B27" s="190" t="s">
        <v>2045</v>
      </c>
      <c r="D27" s="334" t="s">
        <v>2267</v>
      </c>
      <c r="E27" s="428"/>
      <c r="F27" s="310" t="s">
        <v>169</v>
      </c>
      <c r="G27" s="336" t="s">
        <v>224</v>
      </c>
      <c r="H27" s="336" t="s">
        <v>2289</v>
      </c>
      <c r="I27" s="335">
        <v>1</v>
      </c>
      <c r="J27" s="335" t="s">
        <v>1474</v>
      </c>
      <c r="K27" s="620">
        <v>188</v>
      </c>
      <c r="L27" s="222"/>
      <c r="M27" s="219"/>
      <c r="N27" s="220"/>
      <c r="O27" s="219"/>
      <c r="P27" s="220"/>
      <c r="Q27" s="219"/>
      <c r="R27" s="220"/>
      <c r="S27" s="220"/>
      <c r="T27" s="219"/>
      <c r="U27" s="220"/>
      <c r="V27" s="220"/>
      <c r="W27" s="219"/>
      <c r="X27" s="220"/>
      <c r="Y27" s="249"/>
      <c r="Z27" s="920"/>
      <c r="AA27" s="249"/>
      <c r="AB27" s="249"/>
      <c r="AC27" s="249"/>
      <c r="AD27" s="373">
        <f t="shared" si="22"/>
        <v>0</v>
      </c>
      <c r="AE27" s="349" t="str">
        <f t="shared" si="23"/>
        <v>No</v>
      </c>
      <c r="AF27" s="350" t="str">
        <f t="shared" si="7"/>
        <v>Yes</v>
      </c>
      <c r="AH27" s="824">
        <v>1</v>
      </c>
      <c r="AI27" s="217" cm="1">
        <f t="array" ref="AI27">SUM(L27:AC27*AH27)</f>
        <v>0</v>
      </c>
      <c r="AK27" s="446">
        <v>1.728</v>
      </c>
      <c r="AL27" s="445">
        <f t="shared" si="24"/>
        <v>0</v>
      </c>
      <c r="AM27" s="304">
        <f t="shared" si="8"/>
        <v>0</v>
      </c>
      <c r="AN27" s="381">
        <f t="shared" si="9"/>
        <v>0</v>
      </c>
      <c r="AO27" s="532">
        <f t="shared" si="10"/>
        <v>0</v>
      </c>
      <c r="AP27" s="533">
        <f t="shared" si="11"/>
        <v>0</v>
      </c>
      <c r="AQ27" s="534">
        <f t="shared" si="12"/>
        <v>0</v>
      </c>
      <c r="AR27" s="535">
        <f t="shared" si="13"/>
        <v>0</v>
      </c>
      <c r="AS27" s="535">
        <f t="shared" si="14"/>
        <v>0</v>
      </c>
      <c r="AT27" s="558">
        <f t="shared" si="15"/>
        <v>0</v>
      </c>
      <c r="AU27" s="579">
        <f t="shared" si="16"/>
        <v>0</v>
      </c>
      <c r="AV27" s="538">
        <f t="shared" si="17"/>
        <v>0</v>
      </c>
      <c r="AW27" s="328">
        <f t="shared" si="18"/>
        <v>0</v>
      </c>
      <c r="AX27" s="511">
        <f t="shared" si="19"/>
        <v>0</v>
      </c>
      <c r="AY27" s="569">
        <f t="shared" si="20"/>
        <v>0</v>
      </c>
      <c r="AZ27" s="574">
        <f t="shared" si="25"/>
        <v>0</v>
      </c>
      <c r="BA27" s="886">
        <f t="shared" si="26"/>
        <v>0</v>
      </c>
      <c r="BB27" s="892">
        <f t="shared" si="27"/>
        <v>0</v>
      </c>
      <c r="BC27" s="898">
        <f t="shared" si="28"/>
        <v>0</v>
      </c>
      <c r="BD27" s="904">
        <f t="shared" si="29"/>
        <v>0</v>
      </c>
      <c r="BE27" s="409"/>
      <c r="BF27" s="940">
        <f t="shared" si="30"/>
        <v>0</v>
      </c>
      <c r="BG27" s="939">
        <v>5</v>
      </c>
      <c r="BH27" s="940">
        <f t="shared" si="31"/>
        <v>0</v>
      </c>
      <c r="BI27" s="939"/>
      <c r="BJ27" s="940"/>
      <c r="BK27" s="939"/>
      <c r="BL27" s="199"/>
      <c r="BM27" s="942"/>
      <c r="BN27" s="199">
        <f t="shared" si="32"/>
        <v>0</v>
      </c>
      <c r="BO27" s="199">
        <f t="shared" si="33"/>
        <v>0</v>
      </c>
      <c r="BP27" s="199">
        <f t="shared" si="34"/>
        <v>0</v>
      </c>
      <c r="BQ27" s="199">
        <f t="shared" si="35"/>
        <v>0</v>
      </c>
      <c r="BR27" s="199">
        <f t="shared" si="36"/>
        <v>0</v>
      </c>
      <c r="BS27" s="199">
        <f t="shared" si="37"/>
        <v>0</v>
      </c>
      <c r="BT27" s="199">
        <f t="shared" si="38"/>
        <v>0</v>
      </c>
      <c r="BU27" s="199">
        <f t="shared" si="39"/>
        <v>0</v>
      </c>
      <c r="BV27" s="942"/>
      <c r="BW27" s="697">
        <f t="shared" si="40"/>
        <v>0</v>
      </c>
      <c r="BX27" s="697">
        <f t="shared" si="41"/>
        <v>0</v>
      </c>
      <c r="BY27" s="942"/>
      <c r="BZ27" s="199">
        <f t="shared" si="42"/>
        <v>0</v>
      </c>
      <c r="CA27" s="199">
        <f t="shared" si="43"/>
        <v>0</v>
      </c>
      <c r="CB27" s="199">
        <f t="shared" si="44"/>
        <v>0</v>
      </c>
      <c r="CC27" s="199">
        <f t="shared" si="45"/>
        <v>0</v>
      </c>
      <c r="CD27" s="199">
        <f t="shared" si="46"/>
        <v>0</v>
      </c>
      <c r="CE27" s="199">
        <f t="shared" si="47"/>
        <v>0</v>
      </c>
      <c r="CF27" s="199">
        <f t="shared" si="48"/>
        <v>0</v>
      </c>
      <c r="CG27" s="199">
        <f t="shared" si="49"/>
        <v>0</v>
      </c>
      <c r="CH27" s="199">
        <f t="shared" si="50"/>
        <v>0</v>
      </c>
      <c r="CI27" s="199">
        <f t="shared" si="51"/>
        <v>0</v>
      </c>
      <c r="CJ27" s="199">
        <f t="shared" si="52"/>
        <v>0</v>
      </c>
      <c r="CK27" s="199">
        <f t="shared" si="53"/>
        <v>0</v>
      </c>
      <c r="CL27" s="199">
        <f t="shared" si="54"/>
        <v>0</v>
      </c>
      <c r="CM27" s="199">
        <f t="shared" si="55"/>
        <v>0</v>
      </c>
      <c r="CN27" s="199">
        <f t="shared" si="56"/>
        <v>0</v>
      </c>
      <c r="CO27" s="199">
        <f t="shared" si="57"/>
        <v>0</v>
      </c>
    </row>
    <row r="28" spans="2:94" s="30" customFormat="1" ht="75" customHeight="1">
      <c r="B28" s="190" t="s">
        <v>2045</v>
      </c>
      <c r="D28" s="314" t="s">
        <v>2268</v>
      </c>
      <c r="E28" s="427"/>
      <c r="F28" s="329" t="s">
        <v>170</v>
      </c>
      <c r="G28" s="337" t="s">
        <v>224</v>
      </c>
      <c r="H28" s="337" t="s">
        <v>2290</v>
      </c>
      <c r="I28" s="315">
        <v>1</v>
      </c>
      <c r="J28" s="315" t="s">
        <v>1474</v>
      </c>
      <c r="K28" s="621">
        <v>188</v>
      </c>
      <c r="L28" s="221"/>
      <c r="M28" s="214"/>
      <c r="N28" s="215"/>
      <c r="O28" s="214"/>
      <c r="P28" s="215"/>
      <c r="Q28" s="214"/>
      <c r="R28" s="215"/>
      <c r="S28" s="215"/>
      <c r="T28" s="214"/>
      <c r="U28" s="215"/>
      <c r="V28" s="215"/>
      <c r="W28" s="214"/>
      <c r="X28" s="215"/>
      <c r="Y28" s="247"/>
      <c r="Z28" s="919"/>
      <c r="AA28" s="247"/>
      <c r="AB28" s="247"/>
      <c r="AC28" s="247"/>
      <c r="AD28" s="357">
        <f t="shared" si="22"/>
        <v>0</v>
      </c>
      <c r="AE28" s="352" t="str">
        <f t="shared" si="23"/>
        <v>No</v>
      </c>
      <c r="AF28" s="353" t="str">
        <f t="shared" si="7"/>
        <v>Yes</v>
      </c>
      <c r="AH28" s="824">
        <v>1</v>
      </c>
      <c r="AI28" s="217" cm="1">
        <f t="array" ref="AI28">SUM(L28:AC28*AH28)</f>
        <v>0</v>
      </c>
      <c r="AK28" s="446">
        <v>1.968</v>
      </c>
      <c r="AL28" s="445">
        <f t="shared" si="24"/>
        <v>0</v>
      </c>
      <c r="AM28" s="304">
        <f t="shared" si="8"/>
        <v>0</v>
      </c>
      <c r="AN28" s="381">
        <f t="shared" si="9"/>
        <v>0</v>
      </c>
      <c r="AO28" s="532">
        <f t="shared" si="10"/>
        <v>0</v>
      </c>
      <c r="AP28" s="533">
        <f t="shared" si="11"/>
        <v>0</v>
      </c>
      <c r="AQ28" s="534">
        <f t="shared" si="12"/>
        <v>0</v>
      </c>
      <c r="AR28" s="535">
        <f t="shared" si="13"/>
        <v>0</v>
      </c>
      <c r="AS28" s="535">
        <f t="shared" si="14"/>
        <v>0</v>
      </c>
      <c r="AT28" s="558">
        <f t="shared" si="15"/>
        <v>0</v>
      </c>
      <c r="AU28" s="579">
        <f t="shared" si="16"/>
        <v>0</v>
      </c>
      <c r="AV28" s="538">
        <f t="shared" si="17"/>
        <v>0</v>
      </c>
      <c r="AW28" s="328">
        <f t="shared" si="18"/>
        <v>0</v>
      </c>
      <c r="AX28" s="511">
        <f t="shared" si="19"/>
        <v>0</v>
      </c>
      <c r="AY28" s="569">
        <f t="shared" si="20"/>
        <v>0</v>
      </c>
      <c r="AZ28" s="574">
        <f t="shared" si="25"/>
        <v>0</v>
      </c>
      <c r="BA28" s="886">
        <f t="shared" si="26"/>
        <v>0</v>
      </c>
      <c r="BB28" s="892">
        <f t="shared" si="27"/>
        <v>0</v>
      </c>
      <c r="BC28" s="898">
        <f t="shared" si="28"/>
        <v>0</v>
      </c>
      <c r="BD28" s="904">
        <f t="shared" si="29"/>
        <v>0</v>
      </c>
      <c r="BE28" s="409"/>
      <c r="BF28" s="940">
        <f t="shared" si="30"/>
        <v>0</v>
      </c>
      <c r="BG28" s="939">
        <v>5</v>
      </c>
      <c r="BH28" s="940">
        <f t="shared" si="31"/>
        <v>0</v>
      </c>
      <c r="BI28" s="939"/>
      <c r="BJ28" s="940"/>
      <c r="BK28" s="939"/>
      <c r="BL28" s="199"/>
      <c r="BM28" s="942"/>
      <c r="BN28" s="199">
        <f t="shared" si="32"/>
        <v>0</v>
      </c>
      <c r="BO28" s="199">
        <f t="shared" si="33"/>
        <v>0</v>
      </c>
      <c r="BP28" s="199">
        <f t="shared" si="34"/>
        <v>0</v>
      </c>
      <c r="BQ28" s="199">
        <f t="shared" si="35"/>
        <v>0</v>
      </c>
      <c r="BR28" s="199">
        <f t="shared" si="36"/>
        <v>0</v>
      </c>
      <c r="BS28" s="199">
        <f t="shared" si="37"/>
        <v>0</v>
      </c>
      <c r="BT28" s="199">
        <f t="shared" si="38"/>
        <v>0</v>
      </c>
      <c r="BU28" s="199">
        <f t="shared" si="39"/>
        <v>0</v>
      </c>
      <c r="BV28" s="942"/>
      <c r="BW28" s="697">
        <f t="shared" si="40"/>
        <v>0</v>
      </c>
      <c r="BX28" s="697">
        <f t="shared" si="41"/>
        <v>0</v>
      </c>
      <c r="BY28" s="942"/>
      <c r="BZ28" s="199">
        <f t="shared" si="42"/>
        <v>0</v>
      </c>
      <c r="CA28" s="199">
        <f t="shared" si="43"/>
        <v>0</v>
      </c>
      <c r="CB28" s="199">
        <f t="shared" si="44"/>
        <v>0</v>
      </c>
      <c r="CC28" s="199">
        <f t="shared" si="45"/>
        <v>0</v>
      </c>
      <c r="CD28" s="199">
        <f t="shared" si="46"/>
        <v>0</v>
      </c>
      <c r="CE28" s="199">
        <f t="shared" si="47"/>
        <v>0</v>
      </c>
      <c r="CF28" s="199">
        <f t="shared" si="48"/>
        <v>0</v>
      </c>
      <c r="CG28" s="199">
        <f t="shared" si="49"/>
        <v>0</v>
      </c>
      <c r="CH28" s="199">
        <f t="shared" si="50"/>
        <v>0</v>
      </c>
      <c r="CI28" s="199">
        <f t="shared" si="51"/>
        <v>0</v>
      </c>
      <c r="CJ28" s="199">
        <f t="shared" si="52"/>
        <v>0</v>
      </c>
      <c r="CK28" s="199">
        <f t="shared" si="53"/>
        <v>0</v>
      </c>
      <c r="CL28" s="199">
        <f t="shared" si="54"/>
        <v>0</v>
      </c>
      <c r="CM28" s="199">
        <f t="shared" si="55"/>
        <v>0</v>
      </c>
      <c r="CN28" s="199">
        <f t="shared" si="56"/>
        <v>0</v>
      </c>
      <c r="CO28" s="199">
        <f t="shared" si="57"/>
        <v>0</v>
      </c>
    </row>
    <row r="29" spans="2:94" s="30" customFormat="1" ht="75" customHeight="1">
      <c r="B29" s="190" t="s">
        <v>2045</v>
      </c>
      <c r="D29" s="334" t="s">
        <v>2269</v>
      </c>
      <c r="E29" s="428"/>
      <c r="F29" s="310" t="s">
        <v>170</v>
      </c>
      <c r="G29" s="336" t="s">
        <v>224</v>
      </c>
      <c r="H29" s="336" t="s">
        <v>2291</v>
      </c>
      <c r="I29" s="335">
        <v>1</v>
      </c>
      <c r="J29" s="335" t="s">
        <v>1474</v>
      </c>
      <c r="K29" s="620">
        <v>188</v>
      </c>
      <c r="L29" s="222"/>
      <c r="M29" s="219"/>
      <c r="N29" s="220"/>
      <c r="O29" s="219"/>
      <c r="P29" s="220"/>
      <c r="Q29" s="219"/>
      <c r="R29" s="220"/>
      <c r="S29" s="220"/>
      <c r="T29" s="219"/>
      <c r="U29" s="220"/>
      <c r="V29" s="220"/>
      <c r="W29" s="219"/>
      <c r="X29" s="220"/>
      <c r="Y29" s="249"/>
      <c r="Z29" s="920"/>
      <c r="AA29" s="249"/>
      <c r="AB29" s="249"/>
      <c r="AC29" s="249"/>
      <c r="AD29" s="373">
        <f t="shared" si="22"/>
        <v>0</v>
      </c>
      <c r="AE29" s="349" t="str">
        <f t="shared" si="23"/>
        <v>No</v>
      </c>
      <c r="AF29" s="350" t="str">
        <f t="shared" si="7"/>
        <v>Yes</v>
      </c>
      <c r="AH29" s="824">
        <v>1</v>
      </c>
      <c r="AI29" s="217" cm="1">
        <f t="array" ref="AI29">SUM(L29:AC29*AH29)</f>
        <v>0</v>
      </c>
      <c r="AK29" s="446">
        <v>2.6160000000000001</v>
      </c>
      <c r="AL29" s="445">
        <f t="shared" si="24"/>
        <v>0</v>
      </c>
      <c r="AM29" s="304">
        <f t="shared" si="8"/>
        <v>0</v>
      </c>
      <c r="AN29" s="381">
        <f t="shared" si="9"/>
        <v>0</v>
      </c>
      <c r="AO29" s="532">
        <f t="shared" si="10"/>
        <v>0</v>
      </c>
      <c r="AP29" s="533">
        <f t="shared" si="11"/>
        <v>0</v>
      </c>
      <c r="AQ29" s="534">
        <f t="shared" si="12"/>
        <v>0</v>
      </c>
      <c r="AR29" s="535">
        <f t="shared" si="13"/>
        <v>0</v>
      </c>
      <c r="AS29" s="535">
        <f t="shared" si="14"/>
        <v>0</v>
      </c>
      <c r="AT29" s="558">
        <f t="shared" si="15"/>
        <v>0</v>
      </c>
      <c r="AU29" s="579">
        <f t="shared" si="16"/>
        <v>0</v>
      </c>
      <c r="AV29" s="538">
        <f t="shared" si="17"/>
        <v>0</v>
      </c>
      <c r="AW29" s="328">
        <f t="shared" si="18"/>
        <v>0</v>
      </c>
      <c r="AX29" s="511">
        <f t="shared" si="19"/>
        <v>0</v>
      </c>
      <c r="AY29" s="569">
        <f t="shared" si="20"/>
        <v>0</v>
      </c>
      <c r="AZ29" s="574">
        <f t="shared" si="25"/>
        <v>0</v>
      </c>
      <c r="BA29" s="886">
        <f t="shared" si="26"/>
        <v>0</v>
      </c>
      <c r="BB29" s="892">
        <f t="shared" si="27"/>
        <v>0</v>
      </c>
      <c r="BC29" s="898">
        <f t="shared" si="28"/>
        <v>0</v>
      </c>
      <c r="BD29" s="904">
        <f t="shared" si="29"/>
        <v>0</v>
      </c>
      <c r="BE29" s="409"/>
      <c r="BF29" s="940">
        <f t="shared" si="30"/>
        <v>0</v>
      </c>
      <c r="BG29" s="939">
        <v>5</v>
      </c>
      <c r="BH29" s="940">
        <f t="shared" si="31"/>
        <v>0</v>
      </c>
      <c r="BI29" s="939"/>
      <c r="BJ29" s="940"/>
      <c r="BK29" s="939"/>
      <c r="BL29" s="199"/>
      <c r="BM29" s="942"/>
      <c r="BN29" s="199">
        <f t="shared" si="32"/>
        <v>0</v>
      </c>
      <c r="BO29" s="199">
        <f t="shared" si="33"/>
        <v>0</v>
      </c>
      <c r="BP29" s="199">
        <f t="shared" si="34"/>
        <v>0</v>
      </c>
      <c r="BQ29" s="199">
        <f t="shared" si="35"/>
        <v>0</v>
      </c>
      <c r="BR29" s="199">
        <f t="shared" si="36"/>
        <v>0</v>
      </c>
      <c r="BS29" s="199">
        <f t="shared" si="37"/>
        <v>0</v>
      </c>
      <c r="BT29" s="199">
        <f t="shared" si="38"/>
        <v>0</v>
      </c>
      <c r="BU29" s="199">
        <f t="shared" si="39"/>
        <v>0</v>
      </c>
      <c r="BV29" s="942"/>
      <c r="BW29" s="697">
        <f t="shared" si="40"/>
        <v>0</v>
      </c>
      <c r="BX29" s="697">
        <f t="shared" si="41"/>
        <v>0</v>
      </c>
      <c r="BY29" s="942"/>
      <c r="BZ29" s="199">
        <f t="shared" si="42"/>
        <v>0</v>
      </c>
      <c r="CA29" s="199">
        <f t="shared" si="43"/>
        <v>0</v>
      </c>
      <c r="CB29" s="199">
        <f t="shared" si="44"/>
        <v>0</v>
      </c>
      <c r="CC29" s="199">
        <f t="shared" si="45"/>
        <v>0</v>
      </c>
      <c r="CD29" s="199">
        <f t="shared" si="46"/>
        <v>0</v>
      </c>
      <c r="CE29" s="199">
        <f t="shared" si="47"/>
        <v>0</v>
      </c>
      <c r="CF29" s="199">
        <f t="shared" si="48"/>
        <v>0</v>
      </c>
      <c r="CG29" s="199">
        <f t="shared" si="49"/>
        <v>0</v>
      </c>
      <c r="CH29" s="199">
        <f t="shared" si="50"/>
        <v>0</v>
      </c>
      <c r="CI29" s="199">
        <f t="shared" si="51"/>
        <v>0</v>
      </c>
      <c r="CJ29" s="199">
        <f t="shared" si="52"/>
        <v>0</v>
      </c>
      <c r="CK29" s="199">
        <f t="shared" si="53"/>
        <v>0</v>
      </c>
      <c r="CL29" s="199">
        <f t="shared" si="54"/>
        <v>0</v>
      </c>
      <c r="CM29" s="199">
        <f t="shared" si="55"/>
        <v>0</v>
      </c>
      <c r="CN29" s="199">
        <f t="shared" si="56"/>
        <v>0</v>
      </c>
      <c r="CO29" s="199">
        <f t="shared" si="57"/>
        <v>0</v>
      </c>
    </row>
    <row r="30" spans="2:94" s="30" customFormat="1" ht="75" customHeight="1">
      <c r="B30" s="962" t="s">
        <v>2045</v>
      </c>
      <c r="C30" s="33"/>
      <c r="D30" s="385" t="s">
        <v>2270</v>
      </c>
      <c r="E30" s="430"/>
      <c r="F30" s="327" t="s">
        <v>170</v>
      </c>
      <c r="G30" s="959" t="s">
        <v>224</v>
      </c>
      <c r="H30" s="959" t="s">
        <v>2292</v>
      </c>
      <c r="I30" s="386">
        <v>1</v>
      </c>
      <c r="J30" s="386" t="s">
        <v>1474</v>
      </c>
      <c r="K30" s="960">
        <v>188</v>
      </c>
      <c r="L30" s="223"/>
      <c r="M30" s="224"/>
      <c r="N30" s="225"/>
      <c r="O30" s="224"/>
      <c r="P30" s="225"/>
      <c r="Q30" s="224"/>
      <c r="R30" s="225"/>
      <c r="S30" s="225"/>
      <c r="T30" s="224"/>
      <c r="U30" s="225"/>
      <c r="V30" s="225"/>
      <c r="W30" s="224"/>
      <c r="X30" s="225"/>
      <c r="Y30" s="264"/>
      <c r="Z30" s="961"/>
      <c r="AA30" s="264"/>
      <c r="AB30" s="264"/>
      <c r="AC30" s="264"/>
      <c r="AD30" s="374">
        <f t="shared" si="22"/>
        <v>0</v>
      </c>
      <c r="AE30" s="375" t="str">
        <f t="shared" si="23"/>
        <v>No</v>
      </c>
      <c r="AF30" s="376" t="str">
        <f t="shared" si="7"/>
        <v>Yes</v>
      </c>
      <c r="AH30" s="824">
        <v>1</v>
      </c>
      <c r="AI30" s="217" cm="1">
        <f t="array" ref="AI30">SUM(L30:AC30*AH30)</f>
        <v>0</v>
      </c>
      <c r="AK30" s="446">
        <v>2.1120000000000001</v>
      </c>
      <c r="AL30" s="445">
        <f t="shared" si="24"/>
        <v>0</v>
      </c>
      <c r="AM30" s="304">
        <f t="shared" si="8"/>
        <v>0</v>
      </c>
      <c r="AN30" s="381">
        <f t="shared" si="9"/>
        <v>0</v>
      </c>
      <c r="AO30" s="532">
        <f t="shared" si="10"/>
        <v>0</v>
      </c>
      <c r="AP30" s="533">
        <f t="shared" si="11"/>
        <v>0</v>
      </c>
      <c r="AQ30" s="534">
        <f t="shared" si="12"/>
        <v>0</v>
      </c>
      <c r="AR30" s="535">
        <f t="shared" si="13"/>
        <v>0</v>
      </c>
      <c r="AS30" s="535">
        <f t="shared" si="14"/>
        <v>0</v>
      </c>
      <c r="AT30" s="558">
        <f t="shared" si="15"/>
        <v>0</v>
      </c>
      <c r="AU30" s="579">
        <f t="shared" si="16"/>
        <v>0</v>
      </c>
      <c r="AV30" s="538">
        <f t="shared" si="17"/>
        <v>0</v>
      </c>
      <c r="AW30" s="328">
        <f t="shared" si="18"/>
        <v>0</v>
      </c>
      <c r="AX30" s="511">
        <f t="shared" si="19"/>
        <v>0</v>
      </c>
      <c r="AY30" s="569">
        <f t="shared" si="20"/>
        <v>0</v>
      </c>
      <c r="AZ30" s="574">
        <f t="shared" si="25"/>
        <v>0</v>
      </c>
      <c r="BA30" s="886">
        <f t="shared" si="26"/>
        <v>0</v>
      </c>
      <c r="BB30" s="892">
        <f t="shared" si="27"/>
        <v>0</v>
      </c>
      <c r="BC30" s="898">
        <f t="shared" si="28"/>
        <v>0</v>
      </c>
      <c r="BD30" s="904">
        <f t="shared" si="29"/>
        <v>0</v>
      </c>
      <c r="BE30" s="409"/>
      <c r="BF30" s="940">
        <f t="shared" si="30"/>
        <v>0</v>
      </c>
      <c r="BG30" s="939">
        <v>5</v>
      </c>
      <c r="BH30" s="940">
        <f t="shared" si="31"/>
        <v>0</v>
      </c>
      <c r="BI30" s="939"/>
      <c r="BJ30" s="940"/>
      <c r="BK30" s="939"/>
      <c r="BL30" s="199"/>
      <c r="BM30" s="942"/>
      <c r="BN30" s="199">
        <f t="shared" si="32"/>
        <v>0</v>
      </c>
      <c r="BO30" s="199">
        <f t="shared" si="33"/>
        <v>0</v>
      </c>
      <c r="BP30" s="199">
        <f t="shared" si="34"/>
        <v>0</v>
      </c>
      <c r="BQ30" s="199">
        <f t="shared" si="35"/>
        <v>0</v>
      </c>
      <c r="BR30" s="199">
        <f t="shared" si="36"/>
        <v>0</v>
      </c>
      <c r="BS30" s="199">
        <f t="shared" si="37"/>
        <v>0</v>
      </c>
      <c r="BT30" s="199">
        <f t="shared" si="38"/>
        <v>0</v>
      </c>
      <c r="BU30" s="199">
        <f t="shared" si="39"/>
        <v>0</v>
      </c>
      <c r="BV30" s="942"/>
      <c r="BW30" s="697">
        <f t="shared" si="40"/>
        <v>0</v>
      </c>
      <c r="BX30" s="697">
        <f t="shared" si="41"/>
        <v>0</v>
      </c>
      <c r="BY30" s="942"/>
      <c r="BZ30" s="199">
        <f t="shared" si="42"/>
        <v>0</v>
      </c>
      <c r="CA30" s="199">
        <f t="shared" si="43"/>
        <v>0</v>
      </c>
      <c r="CB30" s="199">
        <f t="shared" si="44"/>
        <v>0</v>
      </c>
      <c r="CC30" s="199">
        <f t="shared" si="45"/>
        <v>0</v>
      </c>
      <c r="CD30" s="199">
        <f t="shared" si="46"/>
        <v>0</v>
      </c>
      <c r="CE30" s="199">
        <f t="shared" si="47"/>
        <v>0</v>
      </c>
      <c r="CF30" s="199">
        <f t="shared" si="48"/>
        <v>0</v>
      </c>
      <c r="CG30" s="199">
        <f t="shared" si="49"/>
        <v>0</v>
      </c>
      <c r="CH30" s="199">
        <f t="shared" si="50"/>
        <v>0</v>
      </c>
      <c r="CI30" s="199">
        <f t="shared" si="51"/>
        <v>0</v>
      </c>
      <c r="CJ30" s="199">
        <f t="shared" si="52"/>
        <v>0</v>
      </c>
      <c r="CK30" s="199">
        <f t="shared" si="53"/>
        <v>0</v>
      </c>
      <c r="CL30" s="199">
        <f t="shared" si="54"/>
        <v>0</v>
      </c>
      <c r="CM30" s="199">
        <f t="shared" si="55"/>
        <v>0</v>
      </c>
      <c r="CN30" s="199">
        <f t="shared" si="56"/>
        <v>0</v>
      </c>
      <c r="CO30" s="199">
        <f t="shared" si="57"/>
        <v>0</v>
      </c>
    </row>
    <row r="31" spans="2:94" s="30" customFormat="1" ht="75" customHeight="1">
      <c r="B31" s="190" t="s">
        <v>2045</v>
      </c>
      <c r="D31" s="334" t="s">
        <v>2271</v>
      </c>
      <c r="E31" s="428"/>
      <c r="F31" s="310" t="s">
        <v>170</v>
      </c>
      <c r="G31" s="336" t="s">
        <v>223</v>
      </c>
      <c r="H31" s="336" t="s">
        <v>2293</v>
      </c>
      <c r="I31" s="335">
        <v>1</v>
      </c>
      <c r="J31" s="335" t="s">
        <v>1474</v>
      </c>
      <c r="K31" s="620">
        <v>238</v>
      </c>
      <c r="L31" s="222"/>
      <c r="M31" s="219"/>
      <c r="N31" s="220"/>
      <c r="O31" s="219"/>
      <c r="P31" s="220"/>
      <c r="Q31" s="219"/>
      <c r="R31" s="220"/>
      <c r="S31" s="220"/>
      <c r="T31" s="219"/>
      <c r="U31" s="220"/>
      <c r="V31" s="220"/>
      <c r="W31" s="219"/>
      <c r="X31" s="220"/>
      <c r="Y31" s="249"/>
      <c r="Z31" s="920"/>
      <c r="AA31" s="249"/>
      <c r="AB31" s="249"/>
      <c r="AC31" s="249"/>
      <c r="AD31" s="373">
        <f t="shared" si="22"/>
        <v>0</v>
      </c>
      <c r="AE31" s="349" t="str">
        <f t="shared" si="23"/>
        <v>No</v>
      </c>
      <c r="AF31" s="350" t="str">
        <f t="shared" si="7"/>
        <v>Yes</v>
      </c>
      <c r="AH31" s="824">
        <v>1</v>
      </c>
      <c r="AI31" s="217" cm="1">
        <f t="array" ref="AI31">SUM(L31:AC31*AH31)</f>
        <v>0</v>
      </c>
      <c r="AK31" s="446">
        <v>3.8159999999999998</v>
      </c>
      <c r="AL31" s="445">
        <f t="shared" si="24"/>
        <v>0</v>
      </c>
      <c r="AM31" s="304">
        <f t="shared" si="8"/>
        <v>0</v>
      </c>
      <c r="AN31" s="381">
        <f t="shared" si="9"/>
        <v>0</v>
      </c>
      <c r="AO31" s="532">
        <f t="shared" si="10"/>
        <v>0</v>
      </c>
      <c r="AP31" s="533">
        <f t="shared" si="11"/>
        <v>0</v>
      </c>
      <c r="AQ31" s="534">
        <f t="shared" si="12"/>
        <v>0</v>
      </c>
      <c r="AR31" s="535">
        <f t="shared" si="13"/>
        <v>0</v>
      </c>
      <c r="AS31" s="535">
        <f t="shared" si="14"/>
        <v>0</v>
      </c>
      <c r="AT31" s="558">
        <f t="shared" si="15"/>
        <v>0</v>
      </c>
      <c r="AU31" s="579">
        <f t="shared" si="16"/>
        <v>0</v>
      </c>
      <c r="AV31" s="538">
        <f t="shared" si="17"/>
        <v>0</v>
      </c>
      <c r="AW31" s="328">
        <f t="shared" si="18"/>
        <v>0</v>
      </c>
      <c r="AX31" s="511">
        <f t="shared" si="19"/>
        <v>0</v>
      </c>
      <c r="AY31" s="569">
        <f t="shared" si="20"/>
        <v>0</v>
      </c>
      <c r="AZ31" s="574">
        <f t="shared" si="25"/>
        <v>0</v>
      </c>
      <c r="BA31" s="886">
        <f t="shared" si="26"/>
        <v>0</v>
      </c>
      <c r="BB31" s="892">
        <f t="shared" si="27"/>
        <v>0</v>
      </c>
      <c r="BC31" s="898">
        <f t="shared" si="28"/>
        <v>0</v>
      </c>
      <c r="BD31" s="904">
        <f t="shared" si="29"/>
        <v>0</v>
      </c>
      <c r="BE31" s="409"/>
      <c r="BF31" s="940">
        <f t="shared" si="30"/>
        <v>0</v>
      </c>
      <c r="BG31" s="939">
        <v>6</v>
      </c>
      <c r="BH31" s="940">
        <f t="shared" si="31"/>
        <v>0</v>
      </c>
      <c r="BI31" s="939"/>
      <c r="BJ31" s="940"/>
      <c r="BK31" s="939"/>
      <c r="BL31" s="199"/>
      <c r="BM31" s="942"/>
      <c r="BN31" s="199">
        <f t="shared" si="32"/>
        <v>0</v>
      </c>
      <c r="BO31" s="199">
        <f t="shared" si="33"/>
        <v>0</v>
      </c>
      <c r="BP31" s="199">
        <f t="shared" si="34"/>
        <v>0</v>
      </c>
      <c r="BQ31" s="199">
        <f t="shared" si="35"/>
        <v>0</v>
      </c>
      <c r="BR31" s="199">
        <f t="shared" si="36"/>
        <v>0</v>
      </c>
      <c r="BS31" s="199">
        <f t="shared" si="37"/>
        <v>0</v>
      </c>
      <c r="BT31" s="199">
        <f t="shared" si="38"/>
        <v>0</v>
      </c>
      <c r="BU31" s="199">
        <f t="shared" si="39"/>
        <v>0</v>
      </c>
      <c r="BV31" s="942"/>
      <c r="BW31" s="697">
        <f t="shared" si="40"/>
        <v>0</v>
      </c>
      <c r="BX31" s="697">
        <f t="shared" si="41"/>
        <v>0</v>
      </c>
      <c r="BY31" s="942"/>
      <c r="BZ31" s="199">
        <f t="shared" si="42"/>
        <v>0</v>
      </c>
      <c r="CA31" s="199">
        <f t="shared" si="43"/>
        <v>0</v>
      </c>
      <c r="CB31" s="199">
        <f t="shared" si="44"/>
        <v>0</v>
      </c>
      <c r="CC31" s="199">
        <f t="shared" si="45"/>
        <v>0</v>
      </c>
      <c r="CD31" s="199">
        <f t="shared" si="46"/>
        <v>0</v>
      </c>
      <c r="CE31" s="199">
        <f t="shared" si="47"/>
        <v>0</v>
      </c>
      <c r="CF31" s="199">
        <f t="shared" si="48"/>
        <v>0</v>
      </c>
      <c r="CG31" s="199">
        <f t="shared" si="49"/>
        <v>0</v>
      </c>
      <c r="CH31" s="199">
        <f t="shared" si="50"/>
        <v>0</v>
      </c>
      <c r="CI31" s="199">
        <f t="shared" si="51"/>
        <v>0</v>
      </c>
      <c r="CJ31" s="199">
        <f t="shared" si="52"/>
        <v>0</v>
      </c>
      <c r="CK31" s="199">
        <f t="shared" si="53"/>
        <v>0</v>
      </c>
      <c r="CL31" s="199">
        <f t="shared" si="54"/>
        <v>0</v>
      </c>
      <c r="CM31" s="199">
        <f t="shared" si="55"/>
        <v>0</v>
      </c>
      <c r="CN31" s="199">
        <f t="shared" si="56"/>
        <v>0</v>
      </c>
      <c r="CO31" s="199">
        <f t="shared" si="57"/>
        <v>0</v>
      </c>
    </row>
    <row r="32" spans="2:94" s="30" customFormat="1" ht="75" customHeight="1">
      <c r="B32" s="962" t="s">
        <v>2045</v>
      </c>
      <c r="C32" s="33"/>
      <c r="D32" s="385" t="s">
        <v>2272</v>
      </c>
      <c r="E32" s="430"/>
      <c r="F32" s="327" t="s">
        <v>167</v>
      </c>
      <c r="G32" s="959" t="s">
        <v>223</v>
      </c>
      <c r="H32" s="959" t="s">
        <v>2294</v>
      </c>
      <c r="I32" s="386">
        <v>1</v>
      </c>
      <c r="J32" s="386" t="s">
        <v>1474</v>
      </c>
      <c r="K32" s="960">
        <v>220</v>
      </c>
      <c r="L32" s="223"/>
      <c r="M32" s="224"/>
      <c r="N32" s="225"/>
      <c r="O32" s="224"/>
      <c r="P32" s="225"/>
      <c r="Q32" s="224"/>
      <c r="R32" s="225"/>
      <c r="S32" s="225"/>
      <c r="T32" s="224"/>
      <c r="U32" s="225"/>
      <c r="V32" s="225"/>
      <c r="W32" s="224"/>
      <c r="X32" s="225"/>
      <c r="Y32" s="264"/>
      <c r="Z32" s="961"/>
      <c r="AA32" s="264"/>
      <c r="AB32" s="264"/>
      <c r="AC32" s="264"/>
      <c r="AD32" s="374">
        <f t="shared" si="22"/>
        <v>0</v>
      </c>
      <c r="AE32" s="375" t="str">
        <f t="shared" si="23"/>
        <v>No</v>
      </c>
      <c r="AF32" s="376" t="str">
        <f t="shared" si="7"/>
        <v>Yes</v>
      </c>
      <c r="AH32" s="824">
        <v>1</v>
      </c>
      <c r="AI32" s="217" cm="1">
        <f t="array" ref="AI32">SUM(L32:AC32*AH32)</f>
        <v>0</v>
      </c>
      <c r="AK32" s="446">
        <v>3.6480000000000001</v>
      </c>
      <c r="AL32" s="445">
        <f t="shared" si="24"/>
        <v>0</v>
      </c>
      <c r="AM32" s="304">
        <f t="shared" si="8"/>
        <v>0</v>
      </c>
      <c r="AN32" s="381">
        <f t="shared" si="9"/>
        <v>0</v>
      </c>
      <c r="AO32" s="532">
        <f t="shared" si="10"/>
        <v>0</v>
      </c>
      <c r="AP32" s="533">
        <f t="shared" si="11"/>
        <v>0</v>
      </c>
      <c r="AQ32" s="534">
        <f t="shared" si="12"/>
        <v>0</v>
      </c>
      <c r="AR32" s="535">
        <f t="shared" si="13"/>
        <v>0</v>
      </c>
      <c r="AS32" s="535">
        <f t="shared" si="14"/>
        <v>0</v>
      </c>
      <c r="AT32" s="558">
        <f t="shared" si="15"/>
        <v>0</v>
      </c>
      <c r="AU32" s="579">
        <f t="shared" si="16"/>
        <v>0</v>
      </c>
      <c r="AV32" s="538">
        <f t="shared" si="17"/>
        <v>0</v>
      </c>
      <c r="AW32" s="328">
        <f t="shared" si="18"/>
        <v>0</v>
      </c>
      <c r="AX32" s="511">
        <f t="shared" si="19"/>
        <v>0</v>
      </c>
      <c r="AY32" s="569">
        <f t="shared" si="20"/>
        <v>0</v>
      </c>
      <c r="AZ32" s="574">
        <f t="shared" si="25"/>
        <v>0</v>
      </c>
      <c r="BA32" s="886">
        <f t="shared" si="26"/>
        <v>0</v>
      </c>
      <c r="BB32" s="892">
        <f t="shared" si="27"/>
        <v>0</v>
      </c>
      <c r="BC32" s="898">
        <f t="shared" si="28"/>
        <v>0</v>
      </c>
      <c r="BD32" s="904">
        <f t="shared" si="29"/>
        <v>0</v>
      </c>
      <c r="BE32" s="409"/>
      <c r="BF32" s="940">
        <f t="shared" si="30"/>
        <v>0</v>
      </c>
      <c r="BG32" s="939">
        <v>6</v>
      </c>
      <c r="BH32" s="940">
        <f t="shared" si="31"/>
        <v>0</v>
      </c>
      <c r="BI32" s="939"/>
      <c r="BJ32" s="940"/>
      <c r="BK32" s="939"/>
      <c r="BL32" s="199"/>
      <c r="BM32" s="942"/>
      <c r="BN32" s="199">
        <f t="shared" si="32"/>
        <v>0</v>
      </c>
      <c r="BO32" s="199">
        <f t="shared" si="33"/>
        <v>0</v>
      </c>
      <c r="BP32" s="199">
        <f t="shared" si="34"/>
        <v>0</v>
      </c>
      <c r="BQ32" s="199">
        <f t="shared" si="35"/>
        <v>0</v>
      </c>
      <c r="BR32" s="199">
        <f t="shared" si="36"/>
        <v>0</v>
      </c>
      <c r="BS32" s="199">
        <f t="shared" si="37"/>
        <v>0</v>
      </c>
      <c r="BT32" s="199">
        <f t="shared" si="38"/>
        <v>0</v>
      </c>
      <c r="BU32" s="199">
        <f t="shared" si="39"/>
        <v>0</v>
      </c>
      <c r="BV32" s="942"/>
      <c r="BW32" s="697">
        <f t="shared" si="40"/>
        <v>0</v>
      </c>
      <c r="BX32" s="697">
        <f t="shared" si="41"/>
        <v>0</v>
      </c>
      <c r="BY32" s="942"/>
      <c r="BZ32" s="199">
        <f t="shared" si="42"/>
        <v>0</v>
      </c>
      <c r="CA32" s="199">
        <f t="shared" si="43"/>
        <v>0</v>
      </c>
      <c r="CB32" s="199">
        <f t="shared" si="44"/>
        <v>0</v>
      </c>
      <c r="CC32" s="199">
        <f t="shared" si="45"/>
        <v>0</v>
      </c>
      <c r="CD32" s="199">
        <f t="shared" si="46"/>
        <v>0</v>
      </c>
      <c r="CE32" s="199">
        <f t="shared" si="47"/>
        <v>0</v>
      </c>
      <c r="CF32" s="199">
        <f t="shared" si="48"/>
        <v>0</v>
      </c>
      <c r="CG32" s="199">
        <f t="shared" si="49"/>
        <v>0</v>
      </c>
      <c r="CH32" s="199">
        <f t="shared" si="50"/>
        <v>0</v>
      </c>
      <c r="CI32" s="199">
        <f t="shared" si="51"/>
        <v>0</v>
      </c>
      <c r="CJ32" s="199">
        <f t="shared" si="52"/>
        <v>0</v>
      </c>
      <c r="CK32" s="199">
        <f t="shared" si="53"/>
        <v>0</v>
      </c>
      <c r="CL32" s="199">
        <f t="shared" si="54"/>
        <v>0</v>
      </c>
      <c r="CM32" s="199">
        <f t="shared" si="55"/>
        <v>0</v>
      </c>
      <c r="CN32" s="199">
        <f t="shared" si="56"/>
        <v>0</v>
      </c>
      <c r="CO32" s="199">
        <f t="shared" si="57"/>
        <v>0</v>
      </c>
    </row>
    <row r="33" spans="2:94" s="203" customFormat="1" ht="75" customHeight="1">
      <c r="B33" s="190" t="s">
        <v>2045</v>
      </c>
      <c r="C33" s="414"/>
      <c r="D33" s="384" t="s">
        <v>2273</v>
      </c>
      <c r="E33" s="429"/>
      <c r="F33" s="335" t="s">
        <v>167</v>
      </c>
      <c r="G33" s="335" t="s">
        <v>223</v>
      </c>
      <c r="H33" s="335" t="s">
        <v>2295</v>
      </c>
      <c r="I33" s="335">
        <v>1</v>
      </c>
      <c r="J33" s="335" t="s">
        <v>1474</v>
      </c>
      <c r="K33" s="616">
        <v>252</v>
      </c>
      <c r="L33" s="415"/>
      <c r="M33" s="249"/>
      <c r="N33" s="249"/>
      <c r="O33" s="249"/>
      <c r="P33" s="249"/>
      <c r="Q33" s="249"/>
      <c r="R33" s="220"/>
      <c r="S33" s="249"/>
      <c r="T33" s="249"/>
      <c r="U33" s="249"/>
      <c r="V33" s="249"/>
      <c r="W33" s="249"/>
      <c r="X33" s="249"/>
      <c r="Y33" s="249"/>
      <c r="Z33" s="920"/>
      <c r="AA33" s="249"/>
      <c r="AB33" s="249"/>
      <c r="AC33" s="249"/>
      <c r="AD33" s="373">
        <f t="shared" si="22"/>
        <v>0</v>
      </c>
      <c r="AE33" s="349" t="str">
        <f t="shared" si="23"/>
        <v>No</v>
      </c>
      <c r="AF33" s="350" t="str">
        <f t="shared" si="7"/>
        <v>Yes</v>
      </c>
      <c r="AH33" s="824">
        <v>1</v>
      </c>
      <c r="AI33" s="217" cm="1">
        <f t="array" ref="AI33">SUM(L33:AC33*AH33)</f>
        <v>0</v>
      </c>
      <c r="AK33" s="341">
        <v>4.4640000000000004</v>
      </c>
      <c r="AL33" s="445">
        <f t="shared" si="24"/>
        <v>0</v>
      </c>
      <c r="AM33" s="304">
        <f t="shared" si="8"/>
        <v>0</v>
      </c>
      <c r="AN33" s="381">
        <f t="shared" si="9"/>
        <v>0</v>
      </c>
      <c r="AO33" s="532">
        <f t="shared" si="10"/>
        <v>0</v>
      </c>
      <c r="AP33" s="533">
        <f t="shared" si="11"/>
        <v>0</v>
      </c>
      <c r="AQ33" s="534">
        <f t="shared" si="12"/>
        <v>0</v>
      </c>
      <c r="AR33" s="535">
        <f t="shared" si="13"/>
        <v>0</v>
      </c>
      <c r="AS33" s="535">
        <f t="shared" si="14"/>
        <v>0</v>
      </c>
      <c r="AT33" s="558">
        <f t="shared" si="15"/>
        <v>0</v>
      </c>
      <c r="AU33" s="579">
        <f t="shared" si="16"/>
        <v>0</v>
      </c>
      <c r="AV33" s="538">
        <f t="shared" si="17"/>
        <v>0</v>
      </c>
      <c r="AW33" s="328">
        <f t="shared" si="18"/>
        <v>0</v>
      </c>
      <c r="AX33" s="511">
        <f t="shared" si="19"/>
        <v>0</v>
      </c>
      <c r="AY33" s="569">
        <f t="shared" si="20"/>
        <v>0</v>
      </c>
      <c r="AZ33" s="574">
        <f t="shared" si="25"/>
        <v>0</v>
      </c>
      <c r="BA33" s="886">
        <f t="shared" si="26"/>
        <v>0</v>
      </c>
      <c r="BB33" s="892">
        <f t="shared" si="27"/>
        <v>0</v>
      </c>
      <c r="BC33" s="898">
        <f t="shared" si="28"/>
        <v>0</v>
      </c>
      <c r="BD33" s="904">
        <f t="shared" si="29"/>
        <v>0</v>
      </c>
      <c r="BE33" s="488"/>
      <c r="BF33" s="940">
        <f t="shared" si="30"/>
        <v>0</v>
      </c>
      <c r="BG33" s="939">
        <v>7</v>
      </c>
      <c r="BH33" s="940">
        <f t="shared" si="31"/>
        <v>0</v>
      </c>
      <c r="BI33" s="945"/>
      <c r="BJ33" s="963"/>
      <c r="BK33" s="939"/>
      <c r="BL33" s="697"/>
      <c r="BM33" s="942"/>
      <c r="BN33" s="199">
        <f t="shared" si="32"/>
        <v>0</v>
      </c>
      <c r="BO33" s="199">
        <f t="shared" si="33"/>
        <v>0</v>
      </c>
      <c r="BP33" s="199">
        <f t="shared" si="34"/>
        <v>0</v>
      </c>
      <c r="BQ33" s="199">
        <f t="shared" si="35"/>
        <v>0</v>
      </c>
      <c r="BR33" s="199">
        <f t="shared" si="36"/>
        <v>0</v>
      </c>
      <c r="BS33" s="199">
        <f t="shared" si="37"/>
        <v>0</v>
      </c>
      <c r="BT33" s="199">
        <f t="shared" si="38"/>
        <v>0</v>
      </c>
      <c r="BU33" s="199">
        <f t="shared" si="39"/>
        <v>0</v>
      </c>
      <c r="BV33" s="942"/>
      <c r="BW33" s="697">
        <f t="shared" si="40"/>
        <v>0</v>
      </c>
      <c r="BX33" s="697">
        <f t="shared" si="41"/>
        <v>0</v>
      </c>
      <c r="BY33" s="942"/>
      <c r="BZ33" s="199">
        <f t="shared" si="42"/>
        <v>0</v>
      </c>
      <c r="CA33" s="199">
        <f t="shared" si="43"/>
        <v>0</v>
      </c>
      <c r="CB33" s="199">
        <f t="shared" si="44"/>
        <v>0</v>
      </c>
      <c r="CC33" s="199">
        <f t="shared" si="45"/>
        <v>0</v>
      </c>
      <c r="CD33" s="199">
        <f t="shared" si="46"/>
        <v>0</v>
      </c>
      <c r="CE33" s="199">
        <f t="shared" si="47"/>
        <v>0</v>
      </c>
      <c r="CF33" s="199">
        <f t="shared" si="48"/>
        <v>0</v>
      </c>
      <c r="CG33" s="199">
        <f t="shared" si="49"/>
        <v>0</v>
      </c>
      <c r="CH33" s="199">
        <f t="shared" si="50"/>
        <v>0</v>
      </c>
      <c r="CI33" s="199">
        <f t="shared" si="51"/>
        <v>0</v>
      </c>
      <c r="CJ33" s="199">
        <f t="shared" si="52"/>
        <v>0</v>
      </c>
      <c r="CK33" s="199">
        <f t="shared" si="53"/>
        <v>0</v>
      </c>
      <c r="CL33" s="199">
        <f t="shared" si="54"/>
        <v>0</v>
      </c>
      <c r="CM33" s="199">
        <f t="shared" si="55"/>
        <v>0</v>
      </c>
      <c r="CN33" s="199">
        <f t="shared" si="56"/>
        <v>0</v>
      </c>
      <c r="CO33" s="199">
        <f t="shared" si="57"/>
        <v>0</v>
      </c>
      <c r="CP33" s="30"/>
    </row>
    <row r="34" spans="2:94" s="203" customFormat="1" ht="75" customHeight="1">
      <c r="B34" s="962" t="s">
        <v>2045</v>
      </c>
      <c r="C34" s="417"/>
      <c r="D34" s="418" t="s">
        <v>2274</v>
      </c>
      <c r="E34" s="430"/>
      <c r="F34" s="327" t="s">
        <v>167</v>
      </c>
      <c r="G34" s="386" t="s">
        <v>223</v>
      </c>
      <c r="H34" s="386" t="s">
        <v>2295</v>
      </c>
      <c r="I34" s="386">
        <v>1</v>
      </c>
      <c r="J34" s="386" t="s">
        <v>1474</v>
      </c>
      <c r="K34" s="622">
        <v>260</v>
      </c>
      <c r="L34" s="419"/>
      <c r="M34" s="224"/>
      <c r="N34" s="225"/>
      <c r="O34" s="224"/>
      <c r="P34" s="225"/>
      <c r="Q34" s="224"/>
      <c r="R34" s="225"/>
      <c r="S34" s="225"/>
      <c r="T34" s="224"/>
      <c r="U34" s="225"/>
      <c r="V34" s="225"/>
      <c r="W34" s="224"/>
      <c r="X34" s="225"/>
      <c r="Y34" s="264"/>
      <c r="Z34" s="961"/>
      <c r="AA34" s="264"/>
      <c r="AB34" s="264"/>
      <c r="AC34" s="264"/>
      <c r="AD34" s="374">
        <f t="shared" si="22"/>
        <v>0</v>
      </c>
      <c r="AE34" s="375" t="str">
        <f t="shared" si="23"/>
        <v>No</v>
      </c>
      <c r="AF34" s="376" t="str">
        <f t="shared" si="7"/>
        <v>Yes</v>
      </c>
      <c r="AH34" s="825">
        <v>1</v>
      </c>
      <c r="AI34" s="217" cm="1">
        <f t="array" ref="AI34">SUM(L34:AC34*AH34)</f>
        <v>0</v>
      </c>
      <c r="AK34" s="447">
        <v>5.2080000000000002</v>
      </c>
      <c r="AL34" s="445">
        <f t="shared" si="24"/>
        <v>0</v>
      </c>
      <c r="AM34" s="304">
        <f t="shared" si="8"/>
        <v>0</v>
      </c>
      <c r="AN34" s="381">
        <f t="shared" si="9"/>
        <v>0</v>
      </c>
      <c r="AO34" s="532">
        <f t="shared" si="10"/>
        <v>0</v>
      </c>
      <c r="AP34" s="533">
        <f t="shared" si="11"/>
        <v>0</v>
      </c>
      <c r="AQ34" s="534">
        <f t="shared" si="12"/>
        <v>0</v>
      </c>
      <c r="AR34" s="535">
        <f t="shared" si="13"/>
        <v>0</v>
      </c>
      <c r="AS34" s="535">
        <f t="shared" si="14"/>
        <v>0</v>
      </c>
      <c r="AT34" s="558">
        <f t="shared" si="15"/>
        <v>0</v>
      </c>
      <c r="AU34" s="579">
        <f t="shared" si="16"/>
        <v>0</v>
      </c>
      <c r="AV34" s="538">
        <f t="shared" si="17"/>
        <v>0</v>
      </c>
      <c r="AW34" s="328">
        <f t="shared" si="18"/>
        <v>0</v>
      </c>
      <c r="AX34" s="511">
        <f t="shared" si="19"/>
        <v>0</v>
      </c>
      <c r="AY34" s="569">
        <f t="shared" si="20"/>
        <v>0</v>
      </c>
      <c r="AZ34" s="574">
        <f t="shared" si="25"/>
        <v>0</v>
      </c>
      <c r="BA34" s="886">
        <f t="shared" si="26"/>
        <v>0</v>
      </c>
      <c r="BB34" s="892">
        <f t="shared" si="27"/>
        <v>0</v>
      </c>
      <c r="BC34" s="898">
        <f t="shared" si="28"/>
        <v>0</v>
      </c>
      <c r="BD34" s="904">
        <f t="shared" si="29"/>
        <v>0</v>
      </c>
      <c r="BE34" s="409"/>
      <c r="BF34" s="940">
        <f t="shared" si="30"/>
        <v>0</v>
      </c>
      <c r="BG34" s="939">
        <v>7</v>
      </c>
      <c r="BH34" s="940">
        <f t="shared" si="31"/>
        <v>0</v>
      </c>
      <c r="BI34" s="939"/>
      <c r="BJ34" s="940"/>
      <c r="BK34" s="939"/>
      <c r="BL34" s="697"/>
      <c r="BM34" s="942"/>
      <c r="BN34" s="199">
        <f t="shared" si="32"/>
        <v>0</v>
      </c>
      <c r="BO34" s="199">
        <f t="shared" si="33"/>
        <v>0</v>
      </c>
      <c r="BP34" s="199">
        <f t="shared" si="34"/>
        <v>0</v>
      </c>
      <c r="BQ34" s="199">
        <f t="shared" si="35"/>
        <v>0</v>
      </c>
      <c r="BR34" s="199">
        <f t="shared" si="36"/>
        <v>0</v>
      </c>
      <c r="BS34" s="199">
        <f t="shared" si="37"/>
        <v>0</v>
      </c>
      <c r="BT34" s="199">
        <f t="shared" si="38"/>
        <v>0</v>
      </c>
      <c r="BU34" s="199">
        <f t="shared" si="39"/>
        <v>0</v>
      </c>
      <c r="BV34" s="942"/>
      <c r="BW34" s="697">
        <f t="shared" si="40"/>
        <v>0</v>
      </c>
      <c r="BX34" s="697">
        <f t="shared" si="41"/>
        <v>0</v>
      </c>
      <c r="BY34" s="942"/>
      <c r="BZ34" s="199">
        <f t="shared" si="42"/>
        <v>0</v>
      </c>
      <c r="CA34" s="199">
        <f t="shared" si="43"/>
        <v>0</v>
      </c>
      <c r="CB34" s="199">
        <f t="shared" si="44"/>
        <v>0</v>
      </c>
      <c r="CC34" s="199">
        <f t="shared" si="45"/>
        <v>0</v>
      </c>
      <c r="CD34" s="199">
        <f t="shared" si="46"/>
        <v>0</v>
      </c>
      <c r="CE34" s="199">
        <f t="shared" si="47"/>
        <v>0</v>
      </c>
      <c r="CF34" s="199">
        <f t="shared" si="48"/>
        <v>0</v>
      </c>
      <c r="CG34" s="199">
        <f t="shared" si="49"/>
        <v>0</v>
      </c>
      <c r="CH34" s="199">
        <f t="shared" si="50"/>
        <v>0</v>
      </c>
      <c r="CI34" s="199">
        <f t="shared" si="51"/>
        <v>0</v>
      </c>
      <c r="CJ34" s="199">
        <f t="shared" si="52"/>
        <v>0</v>
      </c>
      <c r="CK34" s="199">
        <f t="shared" si="53"/>
        <v>0</v>
      </c>
      <c r="CL34" s="199">
        <f t="shared" si="54"/>
        <v>0</v>
      </c>
      <c r="CM34" s="199">
        <f t="shared" si="55"/>
        <v>0</v>
      </c>
      <c r="CN34" s="199">
        <f t="shared" si="56"/>
        <v>0</v>
      </c>
      <c r="CO34" s="199">
        <f t="shared" si="57"/>
        <v>0</v>
      </c>
      <c r="CP34" s="30"/>
    </row>
    <row r="35" spans="2:94" s="203" customFormat="1" ht="42" customHeight="1">
      <c r="B35" s="204"/>
      <c r="C35" s="146"/>
      <c r="D35" s="742" t="s">
        <v>2316</v>
      </c>
      <c r="E35" s="117"/>
      <c r="F35" s="135"/>
      <c r="G35" s="117"/>
      <c r="H35" s="117"/>
      <c r="I35" s="117"/>
      <c r="J35" s="117"/>
      <c r="K35" s="183"/>
      <c r="L35" s="205"/>
      <c r="Z35" s="917"/>
      <c r="AD35" s="206"/>
      <c r="AE35" s="207"/>
      <c r="AF35" s="206"/>
      <c r="AI35" s="199"/>
      <c r="AK35" s="443"/>
      <c r="AL35" s="445"/>
      <c r="AM35" s="130"/>
      <c r="AN35" s="116"/>
      <c r="AO35" s="131"/>
      <c r="AP35" s="124"/>
      <c r="AQ35" s="502"/>
      <c r="AR35" s="507"/>
      <c r="AS35" s="507"/>
      <c r="AT35" s="557"/>
      <c r="AU35" s="578"/>
      <c r="AV35" s="520"/>
      <c r="AW35" s="166"/>
      <c r="AX35" s="564"/>
      <c r="AY35" s="568"/>
      <c r="AZ35" s="573"/>
      <c r="BA35" s="886"/>
      <c r="BB35" s="892"/>
      <c r="BC35" s="898"/>
      <c r="BD35" s="904"/>
      <c r="BE35" s="180"/>
      <c r="BF35" s="940"/>
      <c r="BG35" s="943"/>
      <c r="BH35" s="940"/>
      <c r="BI35" s="943"/>
      <c r="BJ35" s="432"/>
      <c r="BK35" s="943"/>
      <c r="BL35" s="697"/>
      <c r="BM35" s="942"/>
      <c r="BN35" s="199">
        <f t="shared" ref="BN35:BN51" si="58">IF(G35="XS",IF(SUM(L35:AC35)&gt;0,SUM(L35:AC35),0),0)*I35</f>
        <v>0</v>
      </c>
      <c r="BO35" s="199">
        <f t="shared" ref="BO35:BO51" si="59">IF(G35="S",IF(SUM(L35:AC35)&gt;0,SUM(L35:AC35),0),0)*I35</f>
        <v>0</v>
      </c>
      <c r="BP35" s="199">
        <f t="shared" ref="BP35:BP51" si="60">IF(G35="M",IF(SUM(L35:AC35)&gt;0,SUM(L35:AC35),0),0)*I35</f>
        <v>0</v>
      </c>
      <c r="BQ35" s="199">
        <f t="shared" ref="BQ35:BQ51" si="61">IF(G35="L",IF(SUM(L35:AC35)&gt;0,SUM(L35:AC35),0),0)*I35</f>
        <v>0</v>
      </c>
      <c r="BR35" s="199">
        <f t="shared" ref="BR35:BR51" si="62">IF(G35="XL",IF(SUM(L35:AC35)&gt;0,SUM(L35:AC35),0),0)*I35</f>
        <v>0</v>
      </c>
      <c r="BS35" s="199">
        <f t="shared" ref="BS35:BS51" si="63">IF(G35="2XL",IF(SUM(L35:AC35)&gt;0,SUM(L35:AC35),0),0)*I35</f>
        <v>0</v>
      </c>
      <c r="BT35" s="199">
        <f t="shared" ref="BT35:BT51" si="64">IF(G35="3XL",IF(SUM(L35:AC35)&gt;0,SUM(L35:AC35),0),0)*I35</f>
        <v>0</v>
      </c>
      <c r="BU35" s="199">
        <f t="shared" ref="BU35:BU51" si="65">IF(G35="various",IF(SUM(L35:AC35)&gt;0,SUM(L35:AC35),0),0)*I35</f>
        <v>0</v>
      </c>
      <c r="BV35" s="942"/>
      <c r="BW35" s="697">
        <f t="shared" ref="BW35:BW51" si="66">IF(E35="",IF(SUM(L35:AC35)&gt;0,SUM(L35:AC35),0),0)*I35</f>
        <v>0</v>
      </c>
      <c r="BX35" s="697">
        <f t="shared" ref="BX35:BX51" si="67">IF(E35="Dual tex.",IF(SUM(L35:AC35)&gt;0,SUM(L35:AC35),0),0)*I35</f>
        <v>0</v>
      </c>
      <c r="BY35" s="942"/>
      <c r="BZ35" s="199">
        <f t="shared" ref="BZ35:BZ51" si="68">IF(F35="sloper",IF(SUM(L35:AC35)&gt;0,SUM(L35:AC35),0),0)*I35</f>
        <v>0</v>
      </c>
      <c r="CA35" s="199">
        <f t="shared" ref="CA35:CA51" si="69">IF(F35="footholds",IF(SUM(L35:AC35)&gt;0,SUM(L35:AC35),0),0)*I35</f>
        <v>0</v>
      </c>
      <c r="CB35" s="199">
        <f t="shared" ref="CB35:CB51" si="70">IF(F35="micros",IF(SUM(L35:AC35)&gt;0,SUM(L35:AC35),0),0)*I35</f>
        <v>0</v>
      </c>
      <c r="CC35" s="199">
        <f t="shared" ref="CC35:CC51" si="71">IF(F35="jug",IF(SUM(L35:AC35)&gt;0,SUM(L35:AC35),0),0)*I35</f>
        <v>0</v>
      </c>
      <c r="CD35" s="199">
        <f t="shared" ref="CD35:CD51" si="72">IF(F35="ledge",IF(SUM(L35:AC35)&gt;0,SUM(L35:AC35),0),0)*I35</f>
        <v>0</v>
      </c>
      <c r="CE35" s="199">
        <f t="shared" ref="CE35:CE51" si="73">IF(F35="edge",IF(SUM(L35:AC35)&gt;0,SUM(L35:AC35),0),0)*I35</f>
        <v>0</v>
      </c>
      <c r="CF35" s="199">
        <f t="shared" ref="CF35:CF51" si="74">IF(F35="crimp",IF(SUM(L35:AC35)&gt;0,SUM(L35:AC35),0),0)*I35</f>
        <v>0</v>
      </c>
      <c r="CG35" s="199">
        <f t="shared" ref="CG35:CG51" si="75">IF(F35="incut",IF(SUM(L35:AC35)&gt;0,SUM(L35:AC35),0),0)*I35</f>
        <v>0</v>
      </c>
      <c r="CH35" s="199">
        <f t="shared" ref="CH35:CH51" si="76">IF(F35="dish",IF(SUM(L35:AC35)&gt;0,SUM(L35:AC35),0),0)*I35</f>
        <v>0</v>
      </c>
      <c r="CI35" s="199">
        <f t="shared" ref="CI35:CI51" si="77">IF(F35="pinch",IF(SUM(L35:AC35)&gt;0,SUM(L35:AC35),0),0)*I35</f>
        <v>0</v>
      </c>
      <c r="CJ35" s="199">
        <f t="shared" ref="CJ35:CJ51" si="78">IF(F35="pocket",IF(SUM(L35:AC35)&gt;0,SUM(L35:AC35),0),0)*I35</f>
        <v>0</v>
      </c>
      <c r="CK35" s="199">
        <f t="shared" ref="CK35:CK51" si="79">IF(F35="scoop",IF(SUM(L35:AC35)&gt;0,SUM(L35:AC35),0),0)*I35</f>
        <v>0</v>
      </c>
      <c r="CL35" s="199">
        <f t="shared" ref="CL35:CL51" si="80">IF(F35="flat rectangle",IF(SUM(L35:AC35)&gt;0,SUM(L35:AC35),0),0)*I35</f>
        <v>0</v>
      </c>
      <c r="CM35" s="199">
        <f t="shared" ref="CM35:CM51" si="81">IF(F35="pentagon",IF(SUM(L35:AC35)&gt;0,SUM(L35:AC35),0),0)*I35</f>
        <v>0</v>
      </c>
      <c r="CN35" s="199">
        <f t="shared" ref="CN35:CN51" si="82">IF(F35="positive",IF(SUM(L35:AC35)&gt;0,SUM(L35:AC35),0),0)*I35</f>
        <v>0</v>
      </c>
      <c r="CO35" s="199">
        <f t="shared" ref="CO35:CO51" si="83">IF(F35="various",IF(SUM(L35:AC35)&gt;0,SUM(L35:AC35),0),0)*I35</f>
        <v>0</v>
      </c>
    </row>
    <row r="36" spans="2:94" s="30" customFormat="1" ht="75" customHeight="1">
      <c r="B36" s="274"/>
      <c r="C36" s="160"/>
      <c r="D36" s="422" t="s">
        <v>153</v>
      </c>
      <c r="E36" s="426" t="s">
        <v>1480</v>
      </c>
      <c r="F36" s="381" t="s">
        <v>169</v>
      </c>
      <c r="G36" s="423" t="s">
        <v>223</v>
      </c>
      <c r="H36" s="424" t="s">
        <v>113</v>
      </c>
      <c r="I36" s="382">
        <v>2</v>
      </c>
      <c r="J36" s="382" t="s">
        <v>1474</v>
      </c>
      <c r="K36" s="619">
        <v>263.66970000000003</v>
      </c>
      <c r="L36" s="425"/>
      <c r="M36" s="209"/>
      <c r="N36" s="210"/>
      <c r="O36" s="209"/>
      <c r="P36" s="210"/>
      <c r="Q36" s="209"/>
      <c r="R36" s="210"/>
      <c r="S36" s="210"/>
      <c r="T36" s="209"/>
      <c r="U36" s="210"/>
      <c r="V36" s="210"/>
      <c r="W36" s="209"/>
      <c r="X36" s="210"/>
      <c r="Y36" s="261"/>
      <c r="Z36" s="918"/>
      <c r="AA36" s="261"/>
      <c r="AB36" s="261"/>
      <c r="AC36" s="261"/>
      <c r="AD36" s="370">
        <f t="shared" si="22"/>
        <v>0</v>
      </c>
      <c r="AE36" s="371" t="str">
        <f t="shared" si="23"/>
        <v>No</v>
      </c>
      <c r="AF36" s="372" t="str">
        <f t="shared" ref="AF36:AF51" si="84">IF(B36="New","Yes","No")</f>
        <v>No</v>
      </c>
      <c r="AH36" s="823">
        <v>1.5</v>
      </c>
      <c r="AI36" s="212" cm="1">
        <f t="array" ref="AI36">SUM(L36:AC36*AH36)</f>
        <v>0</v>
      </c>
      <c r="AK36" s="444">
        <v>2.4750000000000001</v>
      </c>
      <c r="AL36" s="445">
        <f t="shared" si="24"/>
        <v>0</v>
      </c>
      <c r="AM36" s="304">
        <f t="shared" ref="AM36:AM51" si="85">I36*L36</f>
        <v>0</v>
      </c>
      <c r="AN36" s="381">
        <f t="shared" ref="AN36:AN51" si="86">I36*M36</f>
        <v>0</v>
      </c>
      <c r="AO36" s="532">
        <f t="shared" ref="AO36:AO51" si="87">I36*N36</f>
        <v>0</v>
      </c>
      <c r="AP36" s="533">
        <f t="shared" ref="AP36:AP51" si="88">I36*O36</f>
        <v>0</v>
      </c>
      <c r="AQ36" s="534">
        <f t="shared" ref="AQ36:AQ51" si="89">I36*P36</f>
        <v>0</v>
      </c>
      <c r="AR36" s="535">
        <f t="shared" ref="AR36:AR51" si="90">I36*Q36</f>
        <v>0</v>
      </c>
      <c r="AS36" s="535">
        <f t="shared" ref="AS36:AS51" si="91">I36*R36</f>
        <v>0</v>
      </c>
      <c r="AT36" s="558">
        <f t="shared" ref="AT36:AT51" si="92">I36*S36</f>
        <v>0</v>
      </c>
      <c r="AU36" s="579">
        <f t="shared" ref="AU36:AU51" si="93">I36*T36</f>
        <v>0</v>
      </c>
      <c r="AV36" s="538">
        <f t="shared" ref="AV36:AV51" si="94">I36*U36</f>
        <v>0</v>
      </c>
      <c r="AW36" s="328">
        <f t="shared" ref="AW36:AW51" si="95">I36*V36</f>
        <v>0</v>
      </c>
      <c r="AX36" s="511">
        <f t="shared" ref="AX36:AX51" si="96">I36*W36</f>
        <v>0</v>
      </c>
      <c r="AY36" s="569">
        <f t="shared" ref="AY36:AY51" si="97">I36*X36</f>
        <v>0</v>
      </c>
      <c r="AZ36" s="574">
        <f t="shared" ref="AZ36:AZ51" si="98">I36*Y36</f>
        <v>0</v>
      </c>
      <c r="BA36" s="886">
        <f t="shared" si="26"/>
        <v>0</v>
      </c>
      <c r="BB36" s="892">
        <f t="shared" si="27"/>
        <v>0</v>
      </c>
      <c r="BC36" s="898">
        <f t="shared" si="28"/>
        <v>0</v>
      </c>
      <c r="BD36" s="904">
        <f t="shared" si="29"/>
        <v>0</v>
      </c>
      <c r="BE36" s="409">
        <v>1.5</v>
      </c>
      <c r="BF36" s="940">
        <f t="shared" si="30"/>
        <v>0</v>
      </c>
      <c r="BG36" s="939">
        <v>9</v>
      </c>
      <c r="BH36" s="940">
        <f t="shared" si="31"/>
        <v>0</v>
      </c>
      <c r="BI36" s="939"/>
      <c r="BJ36" s="940"/>
      <c r="BK36" s="939"/>
      <c r="BL36" s="199"/>
      <c r="BM36" s="942"/>
      <c r="BN36" s="199">
        <f t="shared" si="58"/>
        <v>0</v>
      </c>
      <c r="BO36" s="199">
        <f t="shared" si="59"/>
        <v>0</v>
      </c>
      <c r="BP36" s="199">
        <f t="shared" si="60"/>
        <v>0</v>
      </c>
      <c r="BQ36" s="199">
        <f t="shared" si="61"/>
        <v>0</v>
      </c>
      <c r="BR36" s="199">
        <f t="shared" si="62"/>
        <v>0</v>
      </c>
      <c r="BS36" s="199">
        <f t="shared" si="63"/>
        <v>0</v>
      </c>
      <c r="BT36" s="199">
        <f t="shared" si="64"/>
        <v>0</v>
      </c>
      <c r="BU36" s="199">
        <f t="shared" si="65"/>
        <v>0</v>
      </c>
      <c r="BV36" s="942"/>
      <c r="BW36" s="697">
        <f t="shared" si="66"/>
        <v>0</v>
      </c>
      <c r="BX36" s="697">
        <f t="shared" si="67"/>
        <v>0</v>
      </c>
      <c r="BY36" s="942"/>
      <c r="BZ36" s="199">
        <f t="shared" si="68"/>
        <v>0</v>
      </c>
      <c r="CA36" s="199">
        <f t="shared" si="69"/>
        <v>0</v>
      </c>
      <c r="CB36" s="199">
        <f t="shared" si="70"/>
        <v>0</v>
      </c>
      <c r="CC36" s="199">
        <f t="shared" si="71"/>
        <v>0</v>
      </c>
      <c r="CD36" s="199">
        <f t="shared" si="72"/>
        <v>0</v>
      </c>
      <c r="CE36" s="199">
        <f t="shared" si="73"/>
        <v>0</v>
      </c>
      <c r="CF36" s="199">
        <f t="shared" si="74"/>
        <v>0</v>
      </c>
      <c r="CG36" s="199">
        <f t="shared" si="75"/>
        <v>0</v>
      </c>
      <c r="CH36" s="199">
        <f t="shared" si="76"/>
        <v>0</v>
      </c>
      <c r="CI36" s="199">
        <f t="shared" si="77"/>
        <v>0</v>
      </c>
      <c r="CJ36" s="199">
        <f t="shared" si="78"/>
        <v>0</v>
      </c>
      <c r="CK36" s="199">
        <f t="shared" si="79"/>
        <v>0</v>
      </c>
      <c r="CL36" s="199">
        <f t="shared" si="80"/>
        <v>0</v>
      </c>
      <c r="CM36" s="199">
        <f t="shared" si="81"/>
        <v>0</v>
      </c>
      <c r="CN36" s="199">
        <f t="shared" si="82"/>
        <v>0</v>
      </c>
      <c r="CO36" s="199">
        <f t="shared" si="83"/>
        <v>0</v>
      </c>
    </row>
    <row r="37" spans="2:94" s="203" customFormat="1" ht="75" customHeight="1">
      <c r="B37" s="262"/>
      <c r="C37" s="414"/>
      <c r="D37" s="383" t="s">
        <v>194</v>
      </c>
      <c r="E37" s="427"/>
      <c r="F37" s="329" t="s">
        <v>170</v>
      </c>
      <c r="G37" s="315" t="s">
        <v>223</v>
      </c>
      <c r="H37" s="315" t="s">
        <v>258</v>
      </c>
      <c r="I37" s="315">
        <v>1</v>
      </c>
      <c r="J37" s="315" t="s">
        <v>1474</v>
      </c>
      <c r="K37" s="617">
        <v>181.69200000000001</v>
      </c>
      <c r="L37" s="420"/>
      <c r="M37" s="247"/>
      <c r="N37" s="247"/>
      <c r="O37" s="247"/>
      <c r="P37" s="247"/>
      <c r="Q37" s="247"/>
      <c r="R37" s="215"/>
      <c r="S37" s="247"/>
      <c r="T37" s="247"/>
      <c r="U37" s="247"/>
      <c r="V37" s="247"/>
      <c r="W37" s="247"/>
      <c r="X37" s="247"/>
      <c r="Y37" s="247"/>
      <c r="Z37" s="919"/>
      <c r="AA37" s="247"/>
      <c r="AB37" s="247"/>
      <c r="AC37" s="247"/>
      <c r="AD37" s="357">
        <f t="shared" si="22"/>
        <v>0</v>
      </c>
      <c r="AE37" s="352" t="str">
        <f t="shared" si="23"/>
        <v>No</v>
      </c>
      <c r="AF37" s="351" t="str">
        <f t="shared" si="84"/>
        <v>No</v>
      </c>
      <c r="AG37" s="421"/>
      <c r="AH37" s="824">
        <v>1</v>
      </c>
      <c r="AI37" s="217" cm="1">
        <f t="array" ref="AI37">SUM(L37:AC37*AH37)</f>
        <v>0</v>
      </c>
      <c r="AK37" s="446">
        <v>0.95</v>
      </c>
      <c r="AL37" s="445">
        <f t="shared" si="24"/>
        <v>0</v>
      </c>
      <c r="AM37" s="304">
        <f t="shared" si="85"/>
        <v>0</v>
      </c>
      <c r="AN37" s="381">
        <f t="shared" si="86"/>
        <v>0</v>
      </c>
      <c r="AO37" s="532">
        <f t="shared" si="87"/>
        <v>0</v>
      </c>
      <c r="AP37" s="533">
        <f t="shared" si="88"/>
        <v>0</v>
      </c>
      <c r="AQ37" s="534">
        <f t="shared" si="89"/>
        <v>0</v>
      </c>
      <c r="AR37" s="535">
        <f t="shared" si="90"/>
        <v>0</v>
      </c>
      <c r="AS37" s="535">
        <f t="shared" si="91"/>
        <v>0</v>
      </c>
      <c r="AT37" s="558">
        <f t="shared" si="92"/>
        <v>0</v>
      </c>
      <c r="AU37" s="579">
        <f t="shared" si="93"/>
        <v>0</v>
      </c>
      <c r="AV37" s="538">
        <f t="shared" si="94"/>
        <v>0</v>
      </c>
      <c r="AW37" s="328">
        <f t="shared" si="95"/>
        <v>0</v>
      </c>
      <c r="AX37" s="511">
        <f t="shared" si="96"/>
        <v>0</v>
      </c>
      <c r="AY37" s="569">
        <f t="shared" si="97"/>
        <v>0</v>
      </c>
      <c r="AZ37" s="574">
        <f t="shared" si="98"/>
        <v>0</v>
      </c>
      <c r="BA37" s="886">
        <f t="shared" si="26"/>
        <v>0</v>
      </c>
      <c r="BB37" s="892">
        <f t="shared" si="27"/>
        <v>0</v>
      </c>
      <c r="BC37" s="898">
        <f t="shared" si="28"/>
        <v>0</v>
      </c>
      <c r="BD37" s="904">
        <f t="shared" si="29"/>
        <v>0</v>
      </c>
      <c r="BE37" s="409">
        <v>1</v>
      </c>
      <c r="BF37" s="940">
        <f t="shared" si="30"/>
        <v>0</v>
      </c>
      <c r="BG37" s="939">
        <v>5</v>
      </c>
      <c r="BH37" s="940">
        <f t="shared" si="31"/>
        <v>0</v>
      </c>
      <c r="BI37" s="939"/>
      <c r="BJ37" s="940"/>
      <c r="BK37" s="939"/>
      <c r="BL37" s="697"/>
      <c r="BM37" s="942"/>
      <c r="BN37" s="199">
        <f t="shared" si="58"/>
        <v>0</v>
      </c>
      <c r="BO37" s="199">
        <f t="shared" si="59"/>
        <v>0</v>
      </c>
      <c r="BP37" s="199">
        <f t="shared" si="60"/>
        <v>0</v>
      </c>
      <c r="BQ37" s="199">
        <f t="shared" si="61"/>
        <v>0</v>
      </c>
      <c r="BR37" s="199">
        <f t="shared" si="62"/>
        <v>0</v>
      </c>
      <c r="BS37" s="199">
        <f t="shared" si="63"/>
        <v>0</v>
      </c>
      <c r="BT37" s="199">
        <f t="shared" si="64"/>
        <v>0</v>
      </c>
      <c r="BU37" s="199">
        <f t="shared" si="65"/>
        <v>0</v>
      </c>
      <c r="BV37" s="942"/>
      <c r="BW37" s="697">
        <f t="shared" si="66"/>
        <v>0</v>
      </c>
      <c r="BX37" s="697">
        <f t="shared" si="67"/>
        <v>0</v>
      </c>
      <c r="BY37" s="942"/>
      <c r="BZ37" s="199">
        <f t="shared" si="68"/>
        <v>0</v>
      </c>
      <c r="CA37" s="199">
        <f t="shared" si="69"/>
        <v>0</v>
      </c>
      <c r="CB37" s="199">
        <f t="shared" si="70"/>
        <v>0</v>
      </c>
      <c r="CC37" s="199">
        <f t="shared" si="71"/>
        <v>0</v>
      </c>
      <c r="CD37" s="199">
        <f t="shared" si="72"/>
        <v>0</v>
      </c>
      <c r="CE37" s="199">
        <f t="shared" si="73"/>
        <v>0</v>
      </c>
      <c r="CF37" s="199">
        <f t="shared" si="74"/>
        <v>0</v>
      </c>
      <c r="CG37" s="199">
        <f t="shared" si="75"/>
        <v>0</v>
      </c>
      <c r="CH37" s="199">
        <f t="shared" si="76"/>
        <v>0</v>
      </c>
      <c r="CI37" s="199">
        <f t="shared" si="77"/>
        <v>0</v>
      </c>
      <c r="CJ37" s="199">
        <f t="shared" si="78"/>
        <v>0</v>
      </c>
      <c r="CK37" s="199">
        <f t="shared" si="79"/>
        <v>0</v>
      </c>
      <c r="CL37" s="199">
        <f t="shared" si="80"/>
        <v>0</v>
      </c>
      <c r="CM37" s="199">
        <f t="shared" si="81"/>
        <v>0</v>
      </c>
      <c r="CN37" s="199">
        <f t="shared" si="82"/>
        <v>0</v>
      </c>
      <c r="CO37" s="199">
        <f t="shared" si="83"/>
        <v>0</v>
      </c>
      <c r="CP37" s="30"/>
    </row>
    <row r="38" spans="2:94" s="30" customFormat="1" ht="75" customHeight="1">
      <c r="B38" s="263"/>
      <c r="D38" s="334" t="s">
        <v>154</v>
      </c>
      <c r="E38" s="428" t="s">
        <v>1480</v>
      </c>
      <c r="F38" s="310" t="s">
        <v>170</v>
      </c>
      <c r="G38" s="336" t="s">
        <v>80</v>
      </c>
      <c r="H38" s="336" t="s">
        <v>114</v>
      </c>
      <c r="I38" s="335">
        <v>1</v>
      </c>
      <c r="J38" s="335" t="s">
        <v>1474</v>
      </c>
      <c r="K38" s="620">
        <v>303.79335000000003</v>
      </c>
      <c r="L38" s="222"/>
      <c r="M38" s="219"/>
      <c r="N38" s="220"/>
      <c r="O38" s="219"/>
      <c r="P38" s="220"/>
      <c r="Q38" s="219"/>
      <c r="R38" s="220"/>
      <c r="S38" s="220"/>
      <c r="T38" s="219"/>
      <c r="U38" s="220"/>
      <c r="V38" s="220"/>
      <c r="W38" s="219"/>
      <c r="X38" s="220"/>
      <c r="Y38" s="249"/>
      <c r="Z38" s="920"/>
      <c r="AA38" s="249"/>
      <c r="AB38" s="249"/>
      <c r="AC38" s="249"/>
      <c r="AD38" s="373">
        <f t="shared" si="22"/>
        <v>0</v>
      </c>
      <c r="AE38" s="349" t="str">
        <f t="shared" si="23"/>
        <v>No</v>
      </c>
      <c r="AF38" s="350" t="str">
        <f t="shared" si="84"/>
        <v>No</v>
      </c>
      <c r="AH38" s="824">
        <v>1</v>
      </c>
      <c r="AI38" s="217" cm="1">
        <f t="array" ref="AI38">SUM(L38:AC38*AH38)</f>
        <v>0</v>
      </c>
      <c r="AK38" s="446">
        <v>3.52</v>
      </c>
      <c r="AL38" s="445">
        <f t="shared" si="24"/>
        <v>0</v>
      </c>
      <c r="AM38" s="304">
        <f t="shared" si="85"/>
        <v>0</v>
      </c>
      <c r="AN38" s="381">
        <f t="shared" si="86"/>
        <v>0</v>
      </c>
      <c r="AO38" s="532">
        <f t="shared" si="87"/>
        <v>0</v>
      </c>
      <c r="AP38" s="533">
        <f t="shared" si="88"/>
        <v>0</v>
      </c>
      <c r="AQ38" s="534">
        <f t="shared" si="89"/>
        <v>0</v>
      </c>
      <c r="AR38" s="535">
        <f t="shared" si="90"/>
        <v>0</v>
      </c>
      <c r="AS38" s="535">
        <f t="shared" si="91"/>
        <v>0</v>
      </c>
      <c r="AT38" s="558">
        <f t="shared" si="92"/>
        <v>0</v>
      </c>
      <c r="AU38" s="579">
        <f t="shared" si="93"/>
        <v>0</v>
      </c>
      <c r="AV38" s="538">
        <f t="shared" si="94"/>
        <v>0</v>
      </c>
      <c r="AW38" s="328">
        <f t="shared" si="95"/>
        <v>0</v>
      </c>
      <c r="AX38" s="511">
        <f t="shared" si="96"/>
        <v>0</v>
      </c>
      <c r="AY38" s="569">
        <f t="shared" si="97"/>
        <v>0</v>
      </c>
      <c r="AZ38" s="574">
        <f t="shared" si="98"/>
        <v>0</v>
      </c>
      <c r="BA38" s="886">
        <f t="shared" si="26"/>
        <v>0</v>
      </c>
      <c r="BB38" s="892">
        <f t="shared" si="27"/>
        <v>0</v>
      </c>
      <c r="BC38" s="898">
        <f t="shared" si="28"/>
        <v>0</v>
      </c>
      <c r="BD38" s="904">
        <f t="shared" si="29"/>
        <v>0</v>
      </c>
      <c r="BE38" s="409">
        <v>1</v>
      </c>
      <c r="BF38" s="940">
        <f t="shared" si="30"/>
        <v>0</v>
      </c>
      <c r="BG38" s="939">
        <v>5</v>
      </c>
      <c r="BH38" s="940">
        <f t="shared" si="31"/>
        <v>0</v>
      </c>
      <c r="BI38" s="939"/>
      <c r="BJ38" s="940"/>
      <c r="BK38" s="939"/>
      <c r="BL38" s="199"/>
      <c r="BM38" s="942"/>
      <c r="BN38" s="199">
        <f t="shared" si="58"/>
        <v>0</v>
      </c>
      <c r="BO38" s="199">
        <f t="shared" si="59"/>
        <v>0</v>
      </c>
      <c r="BP38" s="199">
        <f t="shared" si="60"/>
        <v>0</v>
      </c>
      <c r="BQ38" s="199">
        <f t="shared" si="61"/>
        <v>0</v>
      </c>
      <c r="BR38" s="199">
        <f t="shared" si="62"/>
        <v>0</v>
      </c>
      <c r="BS38" s="199">
        <f t="shared" si="63"/>
        <v>0</v>
      </c>
      <c r="BT38" s="199">
        <f t="shared" si="64"/>
        <v>0</v>
      </c>
      <c r="BU38" s="199">
        <f t="shared" si="65"/>
        <v>0</v>
      </c>
      <c r="BV38" s="942"/>
      <c r="BW38" s="697">
        <f t="shared" si="66"/>
        <v>0</v>
      </c>
      <c r="BX38" s="697">
        <f t="shared" si="67"/>
        <v>0</v>
      </c>
      <c r="BY38" s="942"/>
      <c r="BZ38" s="199">
        <f t="shared" si="68"/>
        <v>0</v>
      </c>
      <c r="CA38" s="199">
        <f t="shared" si="69"/>
        <v>0</v>
      </c>
      <c r="CB38" s="199">
        <f t="shared" si="70"/>
        <v>0</v>
      </c>
      <c r="CC38" s="199">
        <f t="shared" si="71"/>
        <v>0</v>
      </c>
      <c r="CD38" s="199">
        <f t="shared" si="72"/>
        <v>0</v>
      </c>
      <c r="CE38" s="199">
        <f t="shared" si="73"/>
        <v>0</v>
      </c>
      <c r="CF38" s="199">
        <f t="shared" si="74"/>
        <v>0</v>
      </c>
      <c r="CG38" s="199">
        <f t="shared" si="75"/>
        <v>0</v>
      </c>
      <c r="CH38" s="199">
        <f t="shared" si="76"/>
        <v>0</v>
      </c>
      <c r="CI38" s="199">
        <f t="shared" si="77"/>
        <v>0</v>
      </c>
      <c r="CJ38" s="199">
        <f t="shared" si="78"/>
        <v>0</v>
      </c>
      <c r="CK38" s="199">
        <f t="shared" si="79"/>
        <v>0</v>
      </c>
      <c r="CL38" s="199">
        <f t="shared" si="80"/>
        <v>0</v>
      </c>
      <c r="CM38" s="199">
        <f t="shared" si="81"/>
        <v>0</v>
      </c>
      <c r="CN38" s="199">
        <f t="shared" si="82"/>
        <v>0</v>
      </c>
      <c r="CO38" s="199">
        <f t="shared" si="83"/>
        <v>0</v>
      </c>
    </row>
    <row r="39" spans="2:94" s="30" customFormat="1" ht="75" customHeight="1">
      <c r="B39" s="263"/>
      <c r="D39" s="314" t="s">
        <v>155</v>
      </c>
      <c r="E39" s="427" t="s">
        <v>1480</v>
      </c>
      <c r="F39" s="329" t="s">
        <v>170</v>
      </c>
      <c r="G39" s="603" t="s">
        <v>223</v>
      </c>
      <c r="H39" s="337" t="s">
        <v>115</v>
      </c>
      <c r="I39" s="315">
        <v>2</v>
      </c>
      <c r="J39" s="315" t="s">
        <v>1474</v>
      </c>
      <c r="K39" s="621">
        <v>309.52530000000002</v>
      </c>
      <c r="L39" s="221"/>
      <c r="M39" s="214"/>
      <c r="N39" s="215"/>
      <c r="O39" s="214"/>
      <c r="P39" s="215"/>
      <c r="Q39" s="214"/>
      <c r="R39" s="215"/>
      <c r="S39" s="215"/>
      <c r="T39" s="214"/>
      <c r="U39" s="215"/>
      <c r="V39" s="215"/>
      <c r="W39" s="214"/>
      <c r="X39" s="215"/>
      <c r="Y39" s="247"/>
      <c r="Z39" s="919"/>
      <c r="AA39" s="247"/>
      <c r="AB39" s="247"/>
      <c r="AC39" s="247"/>
      <c r="AD39" s="357">
        <f t="shared" si="22"/>
        <v>0</v>
      </c>
      <c r="AE39" s="352" t="str">
        <f t="shared" si="23"/>
        <v>No</v>
      </c>
      <c r="AF39" s="353" t="str">
        <f t="shared" si="84"/>
        <v>No</v>
      </c>
      <c r="AH39" s="824">
        <v>1.5</v>
      </c>
      <c r="AI39" s="217" cm="1">
        <f t="array" ref="AI39">SUM(L39:AC39*AH39)</f>
        <v>0</v>
      </c>
      <c r="AK39" s="446">
        <v>1.925</v>
      </c>
      <c r="AL39" s="445">
        <f t="shared" si="24"/>
        <v>0</v>
      </c>
      <c r="AM39" s="304">
        <f t="shared" si="85"/>
        <v>0</v>
      </c>
      <c r="AN39" s="381">
        <f t="shared" si="86"/>
        <v>0</v>
      </c>
      <c r="AO39" s="532">
        <f t="shared" si="87"/>
        <v>0</v>
      </c>
      <c r="AP39" s="533">
        <f t="shared" si="88"/>
        <v>0</v>
      </c>
      <c r="AQ39" s="534">
        <f t="shared" si="89"/>
        <v>0</v>
      </c>
      <c r="AR39" s="535">
        <f t="shared" si="90"/>
        <v>0</v>
      </c>
      <c r="AS39" s="535">
        <f t="shared" si="91"/>
        <v>0</v>
      </c>
      <c r="AT39" s="558">
        <f t="shared" si="92"/>
        <v>0</v>
      </c>
      <c r="AU39" s="579">
        <f t="shared" si="93"/>
        <v>0</v>
      </c>
      <c r="AV39" s="538">
        <f t="shared" si="94"/>
        <v>0</v>
      </c>
      <c r="AW39" s="328">
        <f t="shared" si="95"/>
        <v>0</v>
      </c>
      <c r="AX39" s="511">
        <f t="shared" si="96"/>
        <v>0</v>
      </c>
      <c r="AY39" s="569">
        <f t="shared" si="97"/>
        <v>0</v>
      </c>
      <c r="AZ39" s="574">
        <f t="shared" si="98"/>
        <v>0</v>
      </c>
      <c r="BA39" s="886">
        <f t="shared" si="26"/>
        <v>0</v>
      </c>
      <c r="BB39" s="892">
        <f t="shared" si="27"/>
        <v>0</v>
      </c>
      <c r="BC39" s="898">
        <f t="shared" si="28"/>
        <v>0</v>
      </c>
      <c r="BD39" s="904">
        <f t="shared" si="29"/>
        <v>0</v>
      </c>
      <c r="BE39" s="409">
        <v>1.5</v>
      </c>
      <c r="BF39" s="940">
        <f t="shared" si="30"/>
        <v>0</v>
      </c>
      <c r="BG39" s="939">
        <v>6</v>
      </c>
      <c r="BH39" s="940">
        <f t="shared" si="31"/>
        <v>0</v>
      </c>
      <c r="BI39" s="939"/>
      <c r="BJ39" s="940"/>
      <c r="BK39" s="939"/>
      <c r="BL39" s="199"/>
      <c r="BM39" s="942"/>
      <c r="BN39" s="199">
        <f t="shared" si="58"/>
        <v>0</v>
      </c>
      <c r="BO39" s="199">
        <f t="shared" si="59"/>
        <v>0</v>
      </c>
      <c r="BP39" s="199">
        <f t="shared" si="60"/>
        <v>0</v>
      </c>
      <c r="BQ39" s="199">
        <f t="shared" si="61"/>
        <v>0</v>
      </c>
      <c r="BR39" s="199">
        <f t="shared" si="62"/>
        <v>0</v>
      </c>
      <c r="BS39" s="199">
        <f t="shared" si="63"/>
        <v>0</v>
      </c>
      <c r="BT39" s="199">
        <f t="shared" si="64"/>
        <v>0</v>
      </c>
      <c r="BU39" s="199">
        <f t="shared" si="65"/>
        <v>0</v>
      </c>
      <c r="BV39" s="942"/>
      <c r="BW39" s="697">
        <f t="shared" si="66"/>
        <v>0</v>
      </c>
      <c r="BX39" s="697">
        <f t="shared" si="67"/>
        <v>0</v>
      </c>
      <c r="BY39" s="942"/>
      <c r="BZ39" s="199">
        <f t="shared" si="68"/>
        <v>0</v>
      </c>
      <c r="CA39" s="199">
        <f t="shared" si="69"/>
        <v>0</v>
      </c>
      <c r="CB39" s="199">
        <f t="shared" si="70"/>
        <v>0</v>
      </c>
      <c r="CC39" s="199">
        <f t="shared" si="71"/>
        <v>0</v>
      </c>
      <c r="CD39" s="199">
        <f t="shared" si="72"/>
        <v>0</v>
      </c>
      <c r="CE39" s="199">
        <f t="shared" si="73"/>
        <v>0</v>
      </c>
      <c r="CF39" s="199">
        <f t="shared" si="74"/>
        <v>0</v>
      </c>
      <c r="CG39" s="199">
        <f t="shared" si="75"/>
        <v>0</v>
      </c>
      <c r="CH39" s="199">
        <f t="shared" si="76"/>
        <v>0</v>
      </c>
      <c r="CI39" s="199">
        <f t="shared" si="77"/>
        <v>0</v>
      </c>
      <c r="CJ39" s="199">
        <f t="shared" si="78"/>
        <v>0</v>
      </c>
      <c r="CK39" s="199">
        <f t="shared" si="79"/>
        <v>0</v>
      </c>
      <c r="CL39" s="199">
        <f t="shared" si="80"/>
        <v>0</v>
      </c>
      <c r="CM39" s="199">
        <f t="shared" si="81"/>
        <v>0</v>
      </c>
      <c r="CN39" s="199">
        <f t="shared" si="82"/>
        <v>0</v>
      </c>
      <c r="CO39" s="199">
        <f t="shared" si="83"/>
        <v>0</v>
      </c>
    </row>
    <row r="40" spans="2:94" s="30" customFormat="1" ht="75" customHeight="1">
      <c r="B40" s="263"/>
      <c r="D40" s="334" t="s">
        <v>156</v>
      </c>
      <c r="E40" s="428" t="s">
        <v>1480</v>
      </c>
      <c r="F40" s="310" t="s">
        <v>167</v>
      </c>
      <c r="G40" s="336" t="s">
        <v>80</v>
      </c>
      <c r="H40" s="336" t="s">
        <v>116</v>
      </c>
      <c r="I40" s="335">
        <v>1</v>
      </c>
      <c r="J40" s="335" t="s">
        <v>1474</v>
      </c>
      <c r="K40" s="620">
        <v>309.52530000000002</v>
      </c>
      <c r="L40" s="222"/>
      <c r="M40" s="219"/>
      <c r="N40" s="220"/>
      <c r="O40" s="219"/>
      <c r="P40" s="220"/>
      <c r="Q40" s="219"/>
      <c r="R40" s="220"/>
      <c r="S40" s="220"/>
      <c r="T40" s="219"/>
      <c r="U40" s="220"/>
      <c r="V40" s="220"/>
      <c r="W40" s="219"/>
      <c r="X40" s="220"/>
      <c r="Y40" s="249"/>
      <c r="Z40" s="920"/>
      <c r="AA40" s="249"/>
      <c r="AB40" s="249"/>
      <c r="AC40" s="249"/>
      <c r="AD40" s="373">
        <f t="shared" si="22"/>
        <v>0</v>
      </c>
      <c r="AE40" s="349" t="str">
        <f t="shared" si="23"/>
        <v>No</v>
      </c>
      <c r="AF40" s="350" t="str">
        <f t="shared" si="84"/>
        <v>No</v>
      </c>
      <c r="AH40" s="824">
        <v>1</v>
      </c>
      <c r="AI40" s="217" cm="1">
        <f t="array" ref="AI40">SUM(L40:AC40*AH40)</f>
        <v>0</v>
      </c>
      <c r="AK40" s="446">
        <v>2.97</v>
      </c>
      <c r="AL40" s="445">
        <f t="shared" si="24"/>
        <v>0</v>
      </c>
      <c r="AM40" s="304">
        <f t="shared" si="85"/>
        <v>0</v>
      </c>
      <c r="AN40" s="381">
        <f t="shared" si="86"/>
        <v>0</v>
      </c>
      <c r="AO40" s="532">
        <f t="shared" si="87"/>
        <v>0</v>
      </c>
      <c r="AP40" s="533">
        <f t="shared" si="88"/>
        <v>0</v>
      </c>
      <c r="AQ40" s="534">
        <f t="shared" si="89"/>
        <v>0</v>
      </c>
      <c r="AR40" s="535">
        <f t="shared" si="90"/>
        <v>0</v>
      </c>
      <c r="AS40" s="535">
        <f t="shared" si="91"/>
        <v>0</v>
      </c>
      <c r="AT40" s="558">
        <f t="shared" si="92"/>
        <v>0</v>
      </c>
      <c r="AU40" s="579">
        <f t="shared" si="93"/>
        <v>0</v>
      </c>
      <c r="AV40" s="538">
        <f t="shared" si="94"/>
        <v>0</v>
      </c>
      <c r="AW40" s="328">
        <f t="shared" si="95"/>
        <v>0</v>
      </c>
      <c r="AX40" s="511">
        <f t="shared" si="96"/>
        <v>0</v>
      </c>
      <c r="AY40" s="569">
        <f t="shared" si="97"/>
        <v>0</v>
      </c>
      <c r="AZ40" s="574">
        <f t="shared" si="98"/>
        <v>0</v>
      </c>
      <c r="BA40" s="886">
        <f t="shared" si="26"/>
        <v>0</v>
      </c>
      <c r="BB40" s="892">
        <f t="shared" si="27"/>
        <v>0</v>
      </c>
      <c r="BC40" s="898">
        <f t="shared" si="28"/>
        <v>0</v>
      </c>
      <c r="BD40" s="904">
        <f t="shared" si="29"/>
        <v>0</v>
      </c>
      <c r="BE40" s="409">
        <v>1</v>
      </c>
      <c r="BF40" s="940">
        <f t="shared" si="30"/>
        <v>0</v>
      </c>
      <c r="BG40" s="939">
        <v>8</v>
      </c>
      <c r="BH40" s="940">
        <f t="shared" si="31"/>
        <v>0</v>
      </c>
      <c r="BI40" s="939"/>
      <c r="BJ40" s="940"/>
      <c r="BK40" s="939"/>
      <c r="BL40" s="199"/>
      <c r="BM40" s="942"/>
      <c r="BN40" s="199">
        <f t="shared" si="58"/>
        <v>0</v>
      </c>
      <c r="BO40" s="199">
        <f t="shared" si="59"/>
        <v>0</v>
      </c>
      <c r="BP40" s="199">
        <f t="shared" si="60"/>
        <v>0</v>
      </c>
      <c r="BQ40" s="199">
        <f t="shared" si="61"/>
        <v>0</v>
      </c>
      <c r="BR40" s="199">
        <f t="shared" si="62"/>
        <v>0</v>
      </c>
      <c r="BS40" s="199">
        <f t="shared" si="63"/>
        <v>0</v>
      </c>
      <c r="BT40" s="199">
        <f t="shared" si="64"/>
        <v>0</v>
      </c>
      <c r="BU40" s="199">
        <f t="shared" si="65"/>
        <v>0</v>
      </c>
      <c r="BV40" s="942"/>
      <c r="BW40" s="697">
        <f t="shared" si="66"/>
        <v>0</v>
      </c>
      <c r="BX40" s="697">
        <f t="shared" si="67"/>
        <v>0</v>
      </c>
      <c r="BY40" s="942"/>
      <c r="BZ40" s="199">
        <f t="shared" si="68"/>
        <v>0</v>
      </c>
      <c r="CA40" s="199">
        <f t="shared" si="69"/>
        <v>0</v>
      </c>
      <c r="CB40" s="199">
        <f t="shared" si="70"/>
        <v>0</v>
      </c>
      <c r="CC40" s="199">
        <f t="shared" si="71"/>
        <v>0</v>
      </c>
      <c r="CD40" s="199">
        <f t="shared" si="72"/>
        <v>0</v>
      </c>
      <c r="CE40" s="199">
        <f t="shared" si="73"/>
        <v>0</v>
      </c>
      <c r="CF40" s="199">
        <f t="shared" si="74"/>
        <v>0</v>
      </c>
      <c r="CG40" s="199">
        <f t="shared" si="75"/>
        <v>0</v>
      </c>
      <c r="CH40" s="199">
        <f t="shared" si="76"/>
        <v>0</v>
      </c>
      <c r="CI40" s="199">
        <f t="shared" si="77"/>
        <v>0</v>
      </c>
      <c r="CJ40" s="199">
        <f t="shared" si="78"/>
        <v>0</v>
      </c>
      <c r="CK40" s="199">
        <f t="shared" si="79"/>
        <v>0</v>
      </c>
      <c r="CL40" s="199">
        <f t="shared" si="80"/>
        <v>0</v>
      </c>
      <c r="CM40" s="199">
        <f t="shared" si="81"/>
        <v>0</v>
      </c>
      <c r="CN40" s="199">
        <f t="shared" si="82"/>
        <v>0</v>
      </c>
      <c r="CO40" s="199">
        <f t="shared" si="83"/>
        <v>0</v>
      </c>
    </row>
    <row r="41" spans="2:94" s="30" customFormat="1" ht="75" customHeight="1">
      <c r="B41" s="263"/>
      <c r="D41" s="314" t="s">
        <v>157</v>
      </c>
      <c r="E41" s="427" t="s">
        <v>1480</v>
      </c>
      <c r="F41" s="329" t="s">
        <v>167</v>
      </c>
      <c r="G41" s="337" t="s">
        <v>223</v>
      </c>
      <c r="H41" s="337" t="s">
        <v>117</v>
      </c>
      <c r="I41" s="315">
        <v>2</v>
      </c>
      <c r="J41" s="315" t="s">
        <v>1474</v>
      </c>
      <c r="K41" s="621">
        <v>332.45310000000006</v>
      </c>
      <c r="L41" s="221"/>
      <c r="M41" s="214"/>
      <c r="N41" s="215"/>
      <c r="O41" s="214"/>
      <c r="P41" s="215"/>
      <c r="Q41" s="214"/>
      <c r="R41" s="215"/>
      <c r="S41" s="215"/>
      <c r="T41" s="214"/>
      <c r="U41" s="215"/>
      <c r="V41" s="215"/>
      <c r="W41" s="214"/>
      <c r="X41" s="215"/>
      <c r="Y41" s="247"/>
      <c r="Z41" s="919"/>
      <c r="AA41" s="247"/>
      <c r="AB41" s="247"/>
      <c r="AC41" s="247"/>
      <c r="AD41" s="357">
        <f t="shared" si="22"/>
        <v>0</v>
      </c>
      <c r="AE41" s="352" t="str">
        <f t="shared" si="23"/>
        <v>No</v>
      </c>
      <c r="AF41" s="353" t="str">
        <f t="shared" si="84"/>
        <v>No</v>
      </c>
      <c r="AH41" s="824">
        <v>1</v>
      </c>
      <c r="AI41" s="217" cm="1">
        <f t="array" ref="AI41">SUM(L41:AC41*AH41)</f>
        <v>0</v>
      </c>
      <c r="AK41" s="446">
        <v>1.87</v>
      </c>
      <c r="AL41" s="445">
        <f t="shared" si="24"/>
        <v>0</v>
      </c>
      <c r="AM41" s="304">
        <f t="shared" si="85"/>
        <v>0</v>
      </c>
      <c r="AN41" s="381">
        <f t="shared" si="86"/>
        <v>0</v>
      </c>
      <c r="AO41" s="532">
        <f t="shared" si="87"/>
        <v>0</v>
      </c>
      <c r="AP41" s="533">
        <f t="shared" si="88"/>
        <v>0</v>
      </c>
      <c r="AQ41" s="534">
        <f t="shared" si="89"/>
        <v>0</v>
      </c>
      <c r="AR41" s="535">
        <f t="shared" si="90"/>
        <v>0</v>
      </c>
      <c r="AS41" s="535">
        <f t="shared" si="91"/>
        <v>0</v>
      </c>
      <c r="AT41" s="558">
        <f t="shared" si="92"/>
        <v>0</v>
      </c>
      <c r="AU41" s="579">
        <f t="shared" si="93"/>
        <v>0</v>
      </c>
      <c r="AV41" s="538">
        <f t="shared" si="94"/>
        <v>0</v>
      </c>
      <c r="AW41" s="328">
        <f t="shared" si="95"/>
        <v>0</v>
      </c>
      <c r="AX41" s="511">
        <f t="shared" si="96"/>
        <v>0</v>
      </c>
      <c r="AY41" s="569">
        <f t="shared" si="97"/>
        <v>0</v>
      </c>
      <c r="AZ41" s="574">
        <f t="shared" si="98"/>
        <v>0</v>
      </c>
      <c r="BA41" s="886">
        <f t="shared" si="26"/>
        <v>0</v>
      </c>
      <c r="BB41" s="892">
        <f t="shared" si="27"/>
        <v>0</v>
      </c>
      <c r="BC41" s="898">
        <f t="shared" si="28"/>
        <v>0</v>
      </c>
      <c r="BD41" s="904">
        <f t="shared" si="29"/>
        <v>0</v>
      </c>
      <c r="BE41" s="409">
        <v>1</v>
      </c>
      <c r="BF41" s="940">
        <f t="shared" si="30"/>
        <v>0</v>
      </c>
      <c r="BG41" s="939">
        <v>8</v>
      </c>
      <c r="BH41" s="940">
        <f t="shared" si="31"/>
        <v>0</v>
      </c>
      <c r="BI41" s="939"/>
      <c r="BJ41" s="940"/>
      <c r="BK41" s="939"/>
      <c r="BL41" s="199"/>
      <c r="BM41" s="942"/>
      <c r="BN41" s="199">
        <f t="shared" si="58"/>
        <v>0</v>
      </c>
      <c r="BO41" s="199">
        <f t="shared" si="59"/>
        <v>0</v>
      </c>
      <c r="BP41" s="199">
        <f t="shared" si="60"/>
        <v>0</v>
      </c>
      <c r="BQ41" s="199">
        <f t="shared" si="61"/>
        <v>0</v>
      </c>
      <c r="BR41" s="199">
        <f t="shared" si="62"/>
        <v>0</v>
      </c>
      <c r="BS41" s="199">
        <f t="shared" si="63"/>
        <v>0</v>
      </c>
      <c r="BT41" s="199">
        <f t="shared" si="64"/>
        <v>0</v>
      </c>
      <c r="BU41" s="199">
        <f t="shared" si="65"/>
        <v>0</v>
      </c>
      <c r="BV41" s="942"/>
      <c r="BW41" s="697">
        <f t="shared" si="66"/>
        <v>0</v>
      </c>
      <c r="BX41" s="697">
        <f t="shared" si="67"/>
        <v>0</v>
      </c>
      <c r="BY41" s="942"/>
      <c r="BZ41" s="199">
        <f t="shared" si="68"/>
        <v>0</v>
      </c>
      <c r="CA41" s="199">
        <f t="shared" si="69"/>
        <v>0</v>
      </c>
      <c r="CB41" s="199">
        <f t="shared" si="70"/>
        <v>0</v>
      </c>
      <c r="CC41" s="199">
        <f t="shared" si="71"/>
        <v>0</v>
      </c>
      <c r="CD41" s="199">
        <f t="shared" si="72"/>
        <v>0</v>
      </c>
      <c r="CE41" s="199">
        <f t="shared" si="73"/>
        <v>0</v>
      </c>
      <c r="CF41" s="199">
        <f t="shared" si="74"/>
        <v>0</v>
      </c>
      <c r="CG41" s="199">
        <f t="shared" si="75"/>
        <v>0</v>
      </c>
      <c r="CH41" s="199">
        <f t="shared" si="76"/>
        <v>0</v>
      </c>
      <c r="CI41" s="199">
        <f t="shared" si="77"/>
        <v>0</v>
      </c>
      <c r="CJ41" s="199">
        <f t="shared" si="78"/>
        <v>0</v>
      </c>
      <c r="CK41" s="199">
        <f t="shared" si="79"/>
        <v>0</v>
      </c>
      <c r="CL41" s="199">
        <f t="shared" si="80"/>
        <v>0</v>
      </c>
      <c r="CM41" s="199">
        <f t="shared" si="81"/>
        <v>0</v>
      </c>
      <c r="CN41" s="199">
        <f t="shared" si="82"/>
        <v>0</v>
      </c>
      <c r="CO41" s="199">
        <f t="shared" si="83"/>
        <v>0</v>
      </c>
    </row>
    <row r="42" spans="2:94" s="30" customFormat="1" ht="75" customHeight="1">
      <c r="B42" s="263"/>
      <c r="D42" s="334" t="s">
        <v>158</v>
      </c>
      <c r="E42" s="428" t="s">
        <v>1480</v>
      </c>
      <c r="F42" s="310" t="s">
        <v>169</v>
      </c>
      <c r="G42" s="336" t="s">
        <v>224</v>
      </c>
      <c r="H42" s="336" t="s">
        <v>118</v>
      </c>
      <c r="I42" s="335">
        <v>2</v>
      </c>
      <c r="J42" s="335" t="s">
        <v>1474</v>
      </c>
      <c r="K42" s="620">
        <v>320.98920000000004</v>
      </c>
      <c r="L42" s="222"/>
      <c r="M42" s="219"/>
      <c r="N42" s="220"/>
      <c r="O42" s="219"/>
      <c r="P42" s="220"/>
      <c r="Q42" s="219"/>
      <c r="R42" s="220"/>
      <c r="S42" s="220"/>
      <c r="T42" s="219"/>
      <c r="U42" s="220"/>
      <c r="V42" s="220"/>
      <c r="W42" s="219"/>
      <c r="X42" s="220"/>
      <c r="Y42" s="249"/>
      <c r="Z42" s="920"/>
      <c r="AA42" s="249"/>
      <c r="AB42" s="249"/>
      <c r="AC42" s="249"/>
      <c r="AD42" s="373">
        <f t="shared" si="22"/>
        <v>0</v>
      </c>
      <c r="AE42" s="349" t="str">
        <f t="shared" si="23"/>
        <v>No</v>
      </c>
      <c r="AF42" s="350" t="str">
        <f t="shared" si="84"/>
        <v>No</v>
      </c>
      <c r="AH42" s="824">
        <v>1</v>
      </c>
      <c r="AI42" s="217" cm="1">
        <f t="array" ref="AI42">SUM(L42:AC42*AH42)</f>
        <v>0</v>
      </c>
      <c r="AK42" s="446">
        <v>0.95</v>
      </c>
      <c r="AL42" s="445">
        <f t="shared" si="24"/>
        <v>0</v>
      </c>
      <c r="AM42" s="304">
        <f t="shared" si="85"/>
        <v>0</v>
      </c>
      <c r="AN42" s="381">
        <f t="shared" si="86"/>
        <v>0</v>
      </c>
      <c r="AO42" s="532">
        <f t="shared" si="87"/>
        <v>0</v>
      </c>
      <c r="AP42" s="533">
        <f t="shared" si="88"/>
        <v>0</v>
      </c>
      <c r="AQ42" s="534">
        <f t="shared" si="89"/>
        <v>0</v>
      </c>
      <c r="AR42" s="535">
        <f t="shared" si="90"/>
        <v>0</v>
      </c>
      <c r="AS42" s="535">
        <f t="shared" si="91"/>
        <v>0</v>
      </c>
      <c r="AT42" s="558">
        <f t="shared" si="92"/>
        <v>0</v>
      </c>
      <c r="AU42" s="579">
        <f t="shared" si="93"/>
        <v>0</v>
      </c>
      <c r="AV42" s="538">
        <f t="shared" si="94"/>
        <v>0</v>
      </c>
      <c r="AW42" s="328">
        <f t="shared" si="95"/>
        <v>0</v>
      </c>
      <c r="AX42" s="511">
        <f t="shared" si="96"/>
        <v>0</v>
      </c>
      <c r="AY42" s="569">
        <f t="shared" si="97"/>
        <v>0</v>
      </c>
      <c r="AZ42" s="574">
        <f t="shared" si="98"/>
        <v>0</v>
      </c>
      <c r="BA42" s="886">
        <f t="shared" si="26"/>
        <v>0</v>
      </c>
      <c r="BB42" s="892">
        <f t="shared" si="27"/>
        <v>0</v>
      </c>
      <c r="BC42" s="898">
        <f t="shared" si="28"/>
        <v>0</v>
      </c>
      <c r="BD42" s="904">
        <f t="shared" si="29"/>
        <v>0</v>
      </c>
      <c r="BE42" s="409">
        <v>1</v>
      </c>
      <c r="BF42" s="940">
        <f t="shared" si="30"/>
        <v>0</v>
      </c>
      <c r="BG42" s="939">
        <v>8</v>
      </c>
      <c r="BH42" s="940">
        <f t="shared" si="31"/>
        <v>0</v>
      </c>
      <c r="BI42" s="939"/>
      <c r="BJ42" s="940"/>
      <c r="BK42" s="939"/>
      <c r="BL42" s="199"/>
      <c r="BM42" s="942"/>
      <c r="BN42" s="199">
        <f t="shared" si="58"/>
        <v>0</v>
      </c>
      <c r="BO42" s="199">
        <f t="shared" si="59"/>
        <v>0</v>
      </c>
      <c r="BP42" s="199">
        <f t="shared" si="60"/>
        <v>0</v>
      </c>
      <c r="BQ42" s="199">
        <f t="shared" si="61"/>
        <v>0</v>
      </c>
      <c r="BR42" s="199">
        <f t="shared" si="62"/>
        <v>0</v>
      </c>
      <c r="BS42" s="199">
        <f t="shared" si="63"/>
        <v>0</v>
      </c>
      <c r="BT42" s="199">
        <f t="shared" si="64"/>
        <v>0</v>
      </c>
      <c r="BU42" s="199">
        <f t="shared" si="65"/>
        <v>0</v>
      </c>
      <c r="BV42" s="942"/>
      <c r="BW42" s="697">
        <f t="shared" si="66"/>
        <v>0</v>
      </c>
      <c r="BX42" s="697">
        <f t="shared" si="67"/>
        <v>0</v>
      </c>
      <c r="BY42" s="942"/>
      <c r="BZ42" s="199">
        <f t="shared" si="68"/>
        <v>0</v>
      </c>
      <c r="CA42" s="199">
        <f t="shared" si="69"/>
        <v>0</v>
      </c>
      <c r="CB42" s="199">
        <f t="shared" si="70"/>
        <v>0</v>
      </c>
      <c r="CC42" s="199">
        <f t="shared" si="71"/>
        <v>0</v>
      </c>
      <c r="CD42" s="199">
        <f t="shared" si="72"/>
        <v>0</v>
      </c>
      <c r="CE42" s="199">
        <f t="shared" si="73"/>
        <v>0</v>
      </c>
      <c r="CF42" s="199">
        <f t="shared" si="74"/>
        <v>0</v>
      </c>
      <c r="CG42" s="199">
        <f t="shared" si="75"/>
        <v>0</v>
      </c>
      <c r="CH42" s="199">
        <f t="shared" si="76"/>
        <v>0</v>
      </c>
      <c r="CI42" s="199">
        <f t="shared" si="77"/>
        <v>0</v>
      </c>
      <c r="CJ42" s="199">
        <f t="shared" si="78"/>
        <v>0</v>
      </c>
      <c r="CK42" s="199">
        <f t="shared" si="79"/>
        <v>0</v>
      </c>
      <c r="CL42" s="199">
        <f t="shared" si="80"/>
        <v>0</v>
      </c>
      <c r="CM42" s="199">
        <f t="shared" si="81"/>
        <v>0</v>
      </c>
      <c r="CN42" s="199">
        <f t="shared" si="82"/>
        <v>0</v>
      </c>
      <c r="CO42" s="199">
        <f t="shared" si="83"/>
        <v>0</v>
      </c>
    </row>
    <row r="43" spans="2:94" s="30" customFormat="1" ht="75" customHeight="1">
      <c r="B43" s="263"/>
      <c r="D43" s="314" t="s">
        <v>159</v>
      </c>
      <c r="E43" s="427" t="s">
        <v>1480</v>
      </c>
      <c r="F43" s="315" t="s">
        <v>170</v>
      </c>
      <c r="G43" s="337" t="s">
        <v>223</v>
      </c>
      <c r="H43" s="337" t="s">
        <v>141</v>
      </c>
      <c r="I43" s="329">
        <v>1</v>
      </c>
      <c r="J43" s="315" t="s">
        <v>1474</v>
      </c>
      <c r="K43" s="621">
        <v>194.88630000000003</v>
      </c>
      <c r="L43" s="221"/>
      <c r="M43" s="214"/>
      <c r="N43" s="215"/>
      <c r="O43" s="214"/>
      <c r="P43" s="215"/>
      <c r="Q43" s="214"/>
      <c r="R43" s="215"/>
      <c r="S43" s="215"/>
      <c r="T43" s="214"/>
      <c r="U43" s="215"/>
      <c r="V43" s="215"/>
      <c r="W43" s="214"/>
      <c r="X43" s="215"/>
      <c r="Y43" s="247"/>
      <c r="Z43" s="919"/>
      <c r="AA43" s="247"/>
      <c r="AB43" s="247"/>
      <c r="AC43" s="247"/>
      <c r="AD43" s="357">
        <f t="shared" si="22"/>
        <v>0</v>
      </c>
      <c r="AE43" s="352" t="str">
        <f t="shared" si="23"/>
        <v>No</v>
      </c>
      <c r="AF43" s="353" t="str">
        <f t="shared" si="84"/>
        <v>No</v>
      </c>
      <c r="AH43" s="824">
        <v>1</v>
      </c>
      <c r="AI43" s="217" cm="1">
        <f t="array" ref="AI43">SUM(L43:AC43*AH43)</f>
        <v>0</v>
      </c>
      <c r="AK43" s="446">
        <v>1.0449999999999999</v>
      </c>
      <c r="AL43" s="445">
        <f t="shared" si="24"/>
        <v>0</v>
      </c>
      <c r="AM43" s="304">
        <f t="shared" si="85"/>
        <v>0</v>
      </c>
      <c r="AN43" s="381">
        <f t="shared" si="86"/>
        <v>0</v>
      </c>
      <c r="AO43" s="532">
        <f t="shared" si="87"/>
        <v>0</v>
      </c>
      <c r="AP43" s="533">
        <f t="shared" si="88"/>
        <v>0</v>
      </c>
      <c r="AQ43" s="534">
        <f t="shared" si="89"/>
        <v>0</v>
      </c>
      <c r="AR43" s="535">
        <f t="shared" si="90"/>
        <v>0</v>
      </c>
      <c r="AS43" s="535">
        <f t="shared" si="91"/>
        <v>0</v>
      </c>
      <c r="AT43" s="558">
        <f t="shared" si="92"/>
        <v>0</v>
      </c>
      <c r="AU43" s="579">
        <f t="shared" si="93"/>
        <v>0</v>
      </c>
      <c r="AV43" s="538">
        <f t="shared" si="94"/>
        <v>0</v>
      </c>
      <c r="AW43" s="328">
        <f t="shared" si="95"/>
        <v>0</v>
      </c>
      <c r="AX43" s="511">
        <f t="shared" si="96"/>
        <v>0</v>
      </c>
      <c r="AY43" s="569">
        <f t="shared" si="97"/>
        <v>0</v>
      </c>
      <c r="AZ43" s="574">
        <f t="shared" si="98"/>
        <v>0</v>
      </c>
      <c r="BA43" s="886">
        <f t="shared" si="26"/>
        <v>0</v>
      </c>
      <c r="BB43" s="892">
        <f t="shared" si="27"/>
        <v>0</v>
      </c>
      <c r="BC43" s="898">
        <f t="shared" si="28"/>
        <v>0</v>
      </c>
      <c r="BD43" s="904">
        <f t="shared" si="29"/>
        <v>0</v>
      </c>
      <c r="BE43" s="488">
        <v>1</v>
      </c>
      <c r="BF43" s="940">
        <f t="shared" si="30"/>
        <v>0</v>
      </c>
      <c r="BG43" s="939">
        <v>9</v>
      </c>
      <c r="BH43" s="940">
        <f t="shared" si="31"/>
        <v>0</v>
      </c>
      <c r="BI43" s="945"/>
      <c r="BJ43" s="963"/>
      <c r="BK43" s="939"/>
      <c r="BL43" s="199"/>
      <c r="BM43" s="942"/>
      <c r="BN43" s="199">
        <f t="shared" si="58"/>
        <v>0</v>
      </c>
      <c r="BO43" s="199">
        <f t="shared" si="59"/>
        <v>0</v>
      </c>
      <c r="BP43" s="199">
        <f t="shared" si="60"/>
        <v>0</v>
      </c>
      <c r="BQ43" s="199">
        <f t="shared" si="61"/>
        <v>0</v>
      </c>
      <c r="BR43" s="199">
        <f t="shared" si="62"/>
        <v>0</v>
      </c>
      <c r="BS43" s="199">
        <f t="shared" si="63"/>
        <v>0</v>
      </c>
      <c r="BT43" s="199">
        <f t="shared" si="64"/>
        <v>0</v>
      </c>
      <c r="BU43" s="199">
        <f t="shared" si="65"/>
        <v>0</v>
      </c>
      <c r="BV43" s="942"/>
      <c r="BW43" s="697">
        <f t="shared" si="66"/>
        <v>0</v>
      </c>
      <c r="BX43" s="697">
        <f t="shared" si="67"/>
        <v>0</v>
      </c>
      <c r="BY43" s="942"/>
      <c r="BZ43" s="199">
        <f t="shared" si="68"/>
        <v>0</v>
      </c>
      <c r="CA43" s="199">
        <f t="shared" si="69"/>
        <v>0</v>
      </c>
      <c r="CB43" s="199">
        <f t="shared" si="70"/>
        <v>0</v>
      </c>
      <c r="CC43" s="199">
        <f t="shared" si="71"/>
        <v>0</v>
      </c>
      <c r="CD43" s="199">
        <f t="shared" si="72"/>
        <v>0</v>
      </c>
      <c r="CE43" s="199">
        <f t="shared" si="73"/>
        <v>0</v>
      </c>
      <c r="CF43" s="199">
        <f t="shared" si="74"/>
        <v>0</v>
      </c>
      <c r="CG43" s="199">
        <f t="shared" si="75"/>
        <v>0</v>
      </c>
      <c r="CH43" s="199">
        <f t="shared" si="76"/>
        <v>0</v>
      </c>
      <c r="CI43" s="199">
        <f t="shared" si="77"/>
        <v>0</v>
      </c>
      <c r="CJ43" s="199">
        <f t="shared" si="78"/>
        <v>0</v>
      </c>
      <c r="CK43" s="199">
        <f t="shared" si="79"/>
        <v>0</v>
      </c>
      <c r="CL43" s="199">
        <f t="shared" si="80"/>
        <v>0</v>
      </c>
      <c r="CM43" s="199">
        <f t="shared" si="81"/>
        <v>0</v>
      </c>
      <c r="CN43" s="199">
        <f t="shared" si="82"/>
        <v>0</v>
      </c>
      <c r="CO43" s="199">
        <f t="shared" si="83"/>
        <v>0</v>
      </c>
    </row>
    <row r="44" spans="2:94" s="30" customFormat="1" ht="75" customHeight="1">
      <c r="B44" s="263"/>
      <c r="D44" s="334" t="s">
        <v>160</v>
      </c>
      <c r="E44" s="428" t="s">
        <v>1480</v>
      </c>
      <c r="F44" s="310" t="s">
        <v>190</v>
      </c>
      <c r="G44" s="336" t="s">
        <v>224</v>
      </c>
      <c r="H44" s="336" t="s">
        <v>119</v>
      </c>
      <c r="I44" s="335">
        <v>1</v>
      </c>
      <c r="J44" s="335" t="s">
        <v>1474</v>
      </c>
      <c r="K44" s="620">
        <v>177.69045000000003</v>
      </c>
      <c r="L44" s="222"/>
      <c r="M44" s="219"/>
      <c r="N44" s="220"/>
      <c r="O44" s="219"/>
      <c r="P44" s="220"/>
      <c r="Q44" s="219"/>
      <c r="R44" s="220"/>
      <c r="S44" s="220"/>
      <c r="T44" s="219"/>
      <c r="U44" s="220"/>
      <c r="V44" s="220"/>
      <c r="W44" s="219"/>
      <c r="X44" s="220"/>
      <c r="Y44" s="249"/>
      <c r="Z44" s="920"/>
      <c r="AA44" s="249"/>
      <c r="AB44" s="249"/>
      <c r="AC44" s="249"/>
      <c r="AD44" s="373">
        <f t="shared" si="22"/>
        <v>0</v>
      </c>
      <c r="AE44" s="349" t="str">
        <f t="shared" si="23"/>
        <v>No</v>
      </c>
      <c r="AF44" s="350" t="str">
        <f t="shared" si="84"/>
        <v>No</v>
      </c>
      <c r="AH44" s="824">
        <v>1</v>
      </c>
      <c r="AI44" s="217" cm="1">
        <f t="array" ref="AI44">SUM(L44:AC44*AH44)</f>
        <v>0</v>
      </c>
      <c r="AK44" s="446">
        <v>1.54</v>
      </c>
      <c r="AL44" s="445">
        <f t="shared" si="24"/>
        <v>0</v>
      </c>
      <c r="AM44" s="304">
        <f t="shared" si="85"/>
        <v>0</v>
      </c>
      <c r="AN44" s="381">
        <f t="shared" si="86"/>
        <v>0</v>
      </c>
      <c r="AO44" s="532">
        <f t="shared" si="87"/>
        <v>0</v>
      </c>
      <c r="AP44" s="533">
        <f t="shared" si="88"/>
        <v>0</v>
      </c>
      <c r="AQ44" s="534">
        <f t="shared" si="89"/>
        <v>0</v>
      </c>
      <c r="AR44" s="535">
        <f t="shared" si="90"/>
        <v>0</v>
      </c>
      <c r="AS44" s="535">
        <f t="shared" si="91"/>
        <v>0</v>
      </c>
      <c r="AT44" s="558">
        <f t="shared" si="92"/>
        <v>0</v>
      </c>
      <c r="AU44" s="579">
        <f t="shared" si="93"/>
        <v>0</v>
      </c>
      <c r="AV44" s="538">
        <f t="shared" si="94"/>
        <v>0</v>
      </c>
      <c r="AW44" s="328">
        <f t="shared" si="95"/>
        <v>0</v>
      </c>
      <c r="AX44" s="511">
        <f t="shared" si="96"/>
        <v>0</v>
      </c>
      <c r="AY44" s="569">
        <f t="shared" si="97"/>
        <v>0</v>
      </c>
      <c r="AZ44" s="574">
        <f t="shared" si="98"/>
        <v>0</v>
      </c>
      <c r="BA44" s="886">
        <f t="shared" si="26"/>
        <v>0</v>
      </c>
      <c r="BB44" s="892">
        <f t="shared" si="27"/>
        <v>0</v>
      </c>
      <c r="BC44" s="898">
        <f t="shared" si="28"/>
        <v>0</v>
      </c>
      <c r="BD44" s="904">
        <f t="shared" si="29"/>
        <v>0</v>
      </c>
      <c r="BE44" s="409">
        <v>1</v>
      </c>
      <c r="BF44" s="940">
        <f t="shared" si="30"/>
        <v>0</v>
      </c>
      <c r="BG44" s="939">
        <v>5</v>
      </c>
      <c r="BH44" s="940">
        <f t="shared" si="31"/>
        <v>0</v>
      </c>
      <c r="BI44" s="939"/>
      <c r="BJ44" s="940"/>
      <c r="BK44" s="939"/>
      <c r="BL44" s="199"/>
      <c r="BM44" s="942"/>
      <c r="BN44" s="199">
        <f t="shared" si="58"/>
        <v>0</v>
      </c>
      <c r="BO44" s="199">
        <f t="shared" si="59"/>
        <v>0</v>
      </c>
      <c r="BP44" s="199">
        <f t="shared" si="60"/>
        <v>0</v>
      </c>
      <c r="BQ44" s="199">
        <f t="shared" si="61"/>
        <v>0</v>
      </c>
      <c r="BR44" s="199">
        <f t="shared" si="62"/>
        <v>0</v>
      </c>
      <c r="BS44" s="199">
        <f t="shared" si="63"/>
        <v>0</v>
      </c>
      <c r="BT44" s="199">
        <f t="shared" si="64"/>
        <v>0</v>
      </c>
      <c r="BU44" s="199">
        <f t="shared" si="65"/>
        <v>0</v>
      </c>
      <c r="BV44" s="942"/>
      <c r="BW44" s="697">
        <f t="shared" si="66"/>
        <v>0</v>
      </c>
      <c r="BX44" s="697">
        <f t="shared" si="67"/>
        <v>0</v>
      </c>
      <c r="BY44" s="942"/>
      <c r="BZ44" s="199">
        <f t="shared" si="68"/>
        <v>0</v>
      </c>
      <c r="CA44" s="199">
        <f t="shared" si="69"/>
        <v>0</v>
      </c>
      <c r="CB44" s="199">
        <f t="shared" si="70"/>
        <v>0</v>
      </c>
      <c r="CC44" s="199">
        <f t="shared" si="71"/>
        <v>0</v>
      </c>
      <c r="CD44" s="199">
        <f t="shared" si="72"/>
        <v>0</v>
      </c>
      <c r="CE44" s="199">
        <f t="shared" si="73"/>
        <v>0</v>
      </c>
      <c r="CF44" s="199">
        <f t="shared" si="74"/>
        <v>0</v>
      </c>
      <c r="CG44" s="199">
        <f t="shared" si="75"/>
        <v>0</v>
      </c>
      <c r="CH44" s="199">
        <f t="shared" si="76"/>
        <v>0</v>
      </c>
      <c r="CI44" s="199">
        <f t="shared" si="77"/>
        <v>0</v>
      </c>
      <c r="CJ44" s="199">
        <f t="shared" si="78"/>
        <v>0</v>
      </c>
      <c r="CK44" s="199">
        <f t="shared" si="79"/>
        <v>0</v>
      </c>
      <c r="CL44" s="199">
        <f t="shared" si="80"/>
        <v>0</v>
      </c>
      <c r="CM44" s="199">
        <f t="shared" si="81"/>
        <v>0</v>
      </c>
      <c r="CN44" s="199">
        <f t="shared" si="82"/>
        <v>0</v>
      </c>
      <c r="CO44" s="199">
        <f t="shared" si="83"/>
        <v>0</v>
      </c>
    </row>
    <row r="45" spans="2:94" s="30" customFormat="1" ht="75" customHeight="1">
      <c r="B45" s="263"/>
      <c r="D45" s="314" t="s">
        <v>161</v>
      </c>
      <c r="E45" s="427" t="s">
        <v>1480</v>
      </c>
      <c r="F45" s="329" t="s">
        <v>167</v>
      </c>
      <c r="G45" s="337" t="s">
        <v>223</v>
      </c>
      <c r="H45" s="337" t="s">
        <v>120</v>
      </c>
      <c r="I45" s="315">
        <v>1</v>
      </c>
      <c r="J45" s="315" t="s">
        <v>1474</v>
      </c>
      <c r="K45" s="621">
        <v>240.74190000000004</v>
      </c>
      <c r="L45" s="221"/>
      <c r="M45" s="214"/>
      <c r="N45" s="215"/>
      <c r="O45" s="214"/>
      <c r="P45" s="215"/>
      <c r="Q45" s="214"/>
      <c r="R45" s="215"/>
      <c r="S45" s="215"/>
      <c r="T45" s="214"/>
      <c r="U45" s="215"/>
      <c r="V45" s="215"/>
      <c r="W45" s="214"/>
      <c r="X45" s="215"/>
      <c r="Y45" s="247"/>
      <c r="Z45" s="919"/>
      <c r="AA45" s="247"/>
      <c r="AB45" s="247"/>
      <c r="AC45" s="247"/>
      <c r="AD45" s="357">
        <f t="shared" si="22"/>
        <v>0</v>
      </c>
      <c r="AE45" s="352" t="str">
        <f t="shared" si="23"/>
        <v>No</v>
      </c>
      <c r="AF45" s="353" t="str">
        <f t="shared" si="84"/>
        <v>No</v>
      </c>
      <c r="AH45" s="824">
        <v>1</v>
      </c>
      <c r="AI45" s="217" cm="1">
        <f t="array" ref="AI45">SUM(L45:AC45*AH45)</f>
        <v>0</v>
      </c>
      <c r="AK45" s="446">
        <v>2.0350000000000001</v>
      </c>
      <c r="AL45" s="445">
        <f t="shared" si="24"/>
        <v>0</v>
      </c>
      <c r="AM45" s="304">
        <f t="shared" si="85"/>
        <v>0</v>
      </c>
      <c r="AN45" s="381">
        <f t="shared" si="86"/>
        <v>0</v>
      </c>
      <c r="AO45" s="532">
        <f t="shared" si="87"/>
        <v>0</v>
      </c>
      <c r="AP45" s="533">
        <f t="shared" si="88"/>
        <v>0</v>
      </c>
      <c r="AQ45" s="534">
        <f t="shared" si="89"/>
        <v>0</v>
      </c>
      <c r="AR45" s="535">
        <f t="shared" si="90"/>
        <v>0</v>
      </c>
      <c r="AS45" s="535">
        <f t="shared" si="91"/>
        <v>0</v>
      </c>
      <c r="AT45" s="558">
        <f t="shared" si="92"/>
        <v>0</v>
      </c>
      <c r="AU45" s="579">
        <f t="shared" si="93"/>
        <v>0</v>
      </c>
      <c r="AV45" s="538">
        <f t="shared" si="94"/>
        <v>0</v>
      </c>
      <c r="AW45" s="328">
        <f t="shared" si="95"/>
        <v>0</v>
      </c>
      <c r="AX45" s="511">
        <f t="shared" si="96"/>
        <v>0</v>
      </c>
      <c r="AY45" s="569">
        <f t="shared" si="97"/>
        <v>0</v>
      </c>
      <c r="AZ45" s="574">
        <f t="shared" si="98"/>
        <v>0</v>
      </c>
      <c r="BA45" s="886">
        <f t="shared" si="26"/>
        <v>0</v>
      </c>
      <c r="BB45" s="892">
        <f t="shared" si="27"/>
        <v>0</v>
      </c>
      <c r="BC45" s="898">
        <f t="shared" si="28"/>
        <v>0</v>
      </c>
      <c r="BD45" s="904">
        <f t="shared" si="29"/>
        <v>0</v>
      </c>
      <c r="BE45" s="409">
        <v>1</v>
      </c>
      <c r="BF45" s="940">
        <f t="shared" si="30"/>
        <v>0</v>
      </c>
      <c r="BG45" s="939">
        <v>6</v>
      </c>
      <c r="BH45" s="940">
        <f t="shared" si="31"/>
        <v>0</v>
      </c>
      <c r="BI45" s="939"/>
      <c r="BJ45" s="940"/>
      <c r="BK45" s="939"/>
      <c r="BL45" s="199"/>
      <c r="BM45" s="942"/>
      <c r="BN45" s="199">
        <f t="shared" si="58"/>
        <v>0</v>
      </c>
      <c r="BO45" s="199">
        <f t="shared" si="59"/>
        <v>0</v>
      </c>
      <c r="BP45" s="199">
        <f t="shared" si="60"/>
        <v>0</v>
      </c>
      <c r="BQ45" s="199">
        <f t="shared" si="61"/>
        <v>0</v>
      </c>
      <c r="BR45" s="199">
        <f t="shared" si="62"/>
        <v>0</v>
      </c>
      <c r="BS45" s="199">
        <f t="shared" si="63"/>
        <v>0</v>
      </c>
      <c r="BT45" s="199">
        <f t="shared" si="64"/>
        <v>0</v>
      </c>
      <c r="BU45" s="199">
        <f t="shared" si="65"/>
        <v>0</v>
      </c>
      <c r="BV45" s="942"/>
      <c r="BW45" s="697">
        <f t="shared" si="66"/>
        <v>0</v>
      </c>
      <c r="BX45" s="697">
        <f t="shared" si="67"/>
        <v>0</v>
      </c>
      <c r="BY45" s="942"/>
      <c r="BZ45" s="199">
        <f t="shared" si="68"/>
        <v>0</v>
      </c>
      <c r="CA45" s="199">
        <f t="shared" si="69"/>
        <v>0</v>
      </c>
      <c r="CB45" s="199">
        <f t="shared" si="70"/>
        <v>0</v>
      </c>
      <c r="CC45" s="199">
        <f t="shared" si="71"/>
        <v>0</v>
      </c>
      <c r="CD45" s="199">
        <f t="shared" si="72"/>
        <v>0</v>
      </c>
      <c r="CE45" s="199">
        <f t="shared" si="73"/>
        <v>0</v>
      </c>
      <c r="CF45" s="199">
        <f t="shared" si="74"/>
        <v>0</v>
      </c>
      <c r="CG45" s="199">
        <f t="shared" si="75"/>
        <v>0</v>
      </c>
      <c r="CH45" s="199">
        <f t="shared" si="76"/>
        <v>0</v>
      </c>
      <c r="CI45" s="199">
        <f t="shared" si="77"/>
        <v>0</v>
      </c>
      <c r="CJ45" s="199">
        <f t="shared" si="78"/>
        <v>0</v>
      </c>
      <c r="CK45" s="199">
        <f t="shared" si="79"/>
        <v>0</v>
      </c>
      <c r="CL45" s="199">
        <f t="shared" si="80"/>
        <v>0</v>
      </c>
      <c r="CM45" s="199">
        <f t="shared" si="81"/>
        <v>0</v>
      </c>
      <c r="CN45" s="199">
        <f t="shared" si="82"/>
        <v>0</v>
      </c>
      <c r="CO45" s="199">
        <f t="shared" si="83"/>
        <v>0</v>
      </c>
    </row>
    <row r="46" spans="2:94" s="30" customFormat="1" ht="75" customHeight="1">
      <c r="B46" s="263"/>
      <c r="D46" s="334" t="s">
        <v>110</v>
      </c>
      <c r="E46" s="428"/>
      <c r="F46" s="310" t="s">
        <v>167</v>
      </c>
      <c r="G46" s="336" t="s">
        <v>223</v>
      </c>
      <c r="H46" s="336" t="s">
        <v>121</v>
      </c>
      <c r="I46" s="335">
        <v>1</v>
      </c>
      <c r="J46" s="335" t="s">
        <v>1474</v>
      </c>
      <c r="K46" s="620">
        <v>206.35020000000003</v>
      </c>
      <c r="L46" s="222"/>
      <c r="M46" s="219"/>
      <c r="N46" s="220"/>
      <c r="O46" s="219"/>
      <c r="P46" s="220"/>
      <c r="Q46" s="219"/>
      <c r="R46" s="220"/>
      <c r="S46" s="220"/>
      <c r="T46" s="219"/>
      <c r="U46" s="220"/>
      <c r="V46" s="220"/>
      <c r="W46" s="219"/>
      <c r="X46" s="220"/>
      <c r="Y46" s="249"/>
      <c r="Z46" s="920"/>
      <c r="AA46" s="249"/>
      <c r="AB46" s="249"/>
      <c r="AC46" s="249"/>
      <c r="AD46" s="373">
        <f t="shared" si="22"/>
        <v>0</v>
      </c>
      <c r="AE46" s="349" t="str">
        <f t="shared" si="23"/>
        <v>No</v>
      </c>
      <c r="AF46" s="350" t="str">
        <f t="shared" si="84"/>
        <v>No</v>
      </c>
      <c r="AH46" s="824">
        <v>1</v>
      </c>
      <c r="AI46" s="217" cm="1">
        <f t="array" ref="AI46">SUM(L46:AC46*AH46)</f>
        <v>0</v>
      </c>
      <c r="AK46" s="446">
        <v>2.5299999999999998</v>
      </c>
      <c r="AL46" s="445">
        <f t="shared" si="24"/>
        <v>0</v>
      </c>
      <c r="AM46" s="304">
        <f t="shared" si="85"/>
        <v>0</v>
      </c>
      <c r="AN46" s="381">
        <f t="shared" si="86"/>
        <v>0</v>
      </c>
      <c r="AO46" s="532">
        <f t="shared" si="87"/>
        <v>0</v>
      </c>
      <c r="AP46" s="533">
        <f t="shared" si="88"/>
        <v>0</v>
      </c>
      <c r="AQ46" s="534">
        <f t="shared" si="89"/>
        <v>0</v>
      </c>
      <c r="AR46" s="535">
        <f t="shared" si="90"/>
        <v>0</v>
      </c>
      <c r="AS46" s="535">
        <f t="shared" si="91"/>
        <v>0</v>
      </c>
      <c r="AT46" s="558">
        <f t="shared" si="92"/>
        <v>0</v>
      </c>
      <c r="AU46" s="579">
        <f t="shared" si="93"/>
        <v>0</v>
      </c>
      <c r="AV46" s="538">
        <f t="shared" si="94"/>
        <v>0</v>
      </c>
      <c r="AW46" s="328">
        <f t="shared" si="95"/>
        <v>0</v>
      </c>
      <c r="AX46" s="511">
        <f t="shared" si="96"/>
        <v>0</v>
      </c>
      <c r="AY46" s="569">
        <f t="shared" si="97"/>
        <v>0</v>
      </c>
      <c r="AZ46" s="574">
        <f t="shared" si="98"/>
        <v>0</v>
      </c>
      <c r="BA46" s="886">
        <f t="shared" si="26"/>
        <v>0</v>
      </c>
      <c r="BB46" s="892">
        <f t="shared" si="27"/>
        <v>0</v>
      </c>
      <c r="BC46" s="898">
        <f t="shared" si="28"/>
        <v>0</v>
      </c>
      <c r="BD46" s="904">
        <f t="shared" si="29"/>
        <v>0</v>
      </c>
      <c r="BE46" s="409">
        <v>1</v>
      </c>
      <c r="BF46" s="940">
        <f t="shared" si="30"/>
        <v>0</v>
      </c>
      <c r="BG46" s="939">
        <v>6</v>
      </c>
      <c r="BH46" s="940">
        <f t="shared" si="31"/>
        <v>0</v>
      </c>
      <c r="BI46" s="939"/>
      <c r="BJ46" s="940"/>
      <c r="BK46" s="939"/>
      <c r="BL46" s="199"/>
      <c r="BM46" s="942"/>
      <c r="BN46" s="199">
        <f t="shared" si="58"/>
        <v>0</v>
      </c>
      <c r="BO46" s="199">
        <f t="shared" si="59"/>
        <v>0</v>
      </c>
      <c r="BP46" s="199">
        <f t="shared" si="60"/>
        <v>0</v>
      </c>
      <c r="BQ46" s="199">
        <f t="shared" si="61"/>
        <v>0</v>
      </c>
      <c r="BR46" s="199">
        <f t="shared" si="62"/>
        <v>0</v>
      </c>
      <c r="BS46" s="199">
        <f t="shared" si="63"/>
        <v>0</v>
      </c>
      <c r="BT46" s="199">
        <f t="shared" si="64"/>
        <v>0</v>
      </c>
      <c r="BU46" s="199">
        <f t="shared" si="65"/>
        <v>0</v>
      </c>
      <c r="BV46" s="942"/>
      <c r="BW46" s="697">
        <f t="shared" si="66"/>
        <v>0</v>
      </c>
      <c r="BX46" s="697">
        <f t="shared" si="67"/>
        <v>0</v>
      </c>
      <c r="BY46" s="942"/>
      <c r="BZ46" s="199">
        <f t="shared" si="68"/>
        <v>0</v>
      </c>
      <c r="CA46" s="199">
        <f t="shared" si="69"/>
        <v>0</v>
      </c>
      <c r="CB46" s="199">
        <f t="shared" si="70"/>
        <v>0</v>
      </c>
      <c r="CC46" s="199">
        <f t="shared" si="71"/>
        <v>0</v>
      </c>
      <c r="CD46" s="199">
        <f t="shared" si="72"/>
        <v>0</v>
      </c>
      <c r="CE46" s="199">
        <f t="shared" si="73"/>
        <v>0</v>
      </c>
      <c r="CF46" s="199">
        <f t="shared" si="74"/>
        <v>0</v>
      </c>
      <c r="CG46" s="199">
        <f t="shared" si="75"/>
        <v>0</v>
      </c>
      <c r="CH46" s="199">
        <f t="shared" si="76"/>
        <v>0</v>
      </c>
      <c r="CI46" s="199">
        <f t="shared" si="77"/>
        <v>0</v>
      </c>
      <c r="CJ46" s="199">
        <f t="shared" si="78"/>
        <v>0</v>
      </c>
      <c r="CK46" s="199">
        <f t="shared" si="79"/>
        <v>0</v>
      </c>
      <c r="CL46" s="199">
        <f t="shared" si="80"/>
        <v>0</v>
      </c>
      <c r="CM46" s="199">
        <f t="shared" si="81"/>
        <v>0</v>
      </c>
      <c r="CN46" s="199">
        <f t="shared" si="82"/>
        <v>0</v>
      </c>
      <c r="CO46" s="199">
        <f t="shared" si="83"/>
        <v>0</v>
      </c>
    </row>
    <row r="47" spans="2:94" s="30" customFormat="1" ht="75" customHeight="1">
      <c r="B47" s="263"/>
      <c r="D47" s="314" t="s">
        <v>162</v>
      </c>
      <c r="E47" s="427" t="s">
        <v>1480</v>
      </c>
      <c r="F47" s="329" t="s">
        <v>170</v>
      </c>
      <c r="G47" s="337" t="s">
        <v>223</v>
      </c>
      <c r="H47" s="337" t="s">
        <v>122</v>
      </c>
      <c r="I47" s="315">
        <v>1</v>
      </c>
      <c r="J47" s="315" t="s">
        <v>1474</v>
      </c>
      <c r="K47" s="621">
        <v>280.86554999999998</v>
      </c>
      <c r="L47" s="221"/>
      <c r="M47" s="214"/>
      <c r="N47" s="215"/>
      <c r="O47" s="214"/>
      <c r="P47" s="215"/>
      <c r="Q47" s="214"/>
      <c r="R47" s="215"/>
      <c r="S47" s="215"/>
      <c r="T47" s="214"/>
      <c r="U47" s="215"/>
      <c r="V47" s="215"/>
      <c r="W47" s="214"/>
      <c r="X47" s="215"/>
      <c r="Y47" s="247"/>
      <c r="Z47" s="919"/>
      <c r="AA47" s="247"/>
      <c r="AB47" s="247"/>
      <c r="AC47" s="247"/>
      <c r="AD47" s="357">
        <f t="shared" si="22"/>
        <v>0</v>
      </c>
      <c r="AE47" s="352" t="str">
        <f t="shared" si="23"/>
        <v>No</v>
      </c>
      <c r="AF47" s="353" t="str">
        <f t="shared" si="84"/>
        <v>No</v>
      </c>
      <c r="AH47" s="824">
        <v>1</v>
      </c>
      <c r="AI47" s="217" cm="1">
        <f t="array" ref="AI47">SUM(L47:AC47*AH47)</f>
        <v>0</v>
      </c>
      <c r="AK47" s="446">
        <v>2.3650000000000002</v>
      </c>
      <c r="AL47" s="445">
        <f t="shared" si="24"/>
        <v>0</v>
      </c>
      <c r="AM47" s="304">
        <f t="shared" si="85"/>
        <v>0</v>
      </c>
      <c r="AN47" s="381">
        <f t="shared" si="86"/>
        <v>0</v>
      </c>
      <c r="AO47" s="532">
        <f t="shared" si="87"/>
        <v>0</v>
      </c>
      <c r="AP47" s="533">
        <f t="shared" si="88"/>
        <v>0</v>
      </c>
      <c r="AQ47" s="534">
        <f t="shared" si="89"/>
        <v>0</v>
      </c>
      <c r="AR47" s="535">
        <f t="shared" si="90"/>
        <v>0</v>
      </c>
      <c r="AS47" s="535">
        <f t="shared" si="91"/>
        <v>0</v>
      </c>
      <c r="AT47" s="558">
        <f t="shared" si="92"/>
        <v>0</v>
      </c>
      <c r="AU47" s="579">
        <f t="shared" si="93"/>
        <v>0</v>
      </c>
      <c r="AV47" s="538">
        <f t="shared" si="94"/>
        <v>0</v>
      </c>
      <c r="AW47" s="328">
        <f t="shared" si="95"/>
        <v>0</v>
      </c>
      <c r="AX47" s="511">
        <f t="shared" si="96"/>
        <v>0</v>
      </c>
      <c r="AY47" s="569">
        <f t="shared" si="97"/>
        <v>0</v>
      </c>
      <c r="AZ47" s="574">
        <f t="shared" si="98"/>
        <v>0</v>
      </c>
      <c r="BA47" s="886">
        <f t="shared" si="26"/>
        <v>0</v>
      </c>
      <c r="BB47" s="892">
        <f t="shared" si="27"/>
        <v>0</v>
      </c>
      <c r="BC47" s="898">
        <f t="shared" si="28"/>
        <v>0</v>
      </c>
      <c r="BD47" s="904">
        <f t="shared" si="29"/>
        <v>0</v>
      </c>
      <c r="BE47" s="409">
        <v>1</v>
      </c>
      <c r="BF47" s="940">
        <f t="shared" si="30"/>
        <v>0</v>
      </c>
      <c r="BG47" s="939">
        <v>6</v>
      </c>
      <c r="BH47" s="940">
        <f t="shared" si="31"/>
        <v>0</v>
      </c>
      <c r="BI47" s="939"/>
      <c r="BJ47" s="940"/>
      <c r="BK47" s="939"/>
      <c r="BL47" s="199"/>
      <c r="BM47" s="942"/>
      <c r="BN47" s="199">
        <f t="shared" si="58"/>
        <v>0</v>
      </c>
      <c r="BO47" s="199">
        <f t="shared" si="59"/>
        <v>0</v>
      </c>
      <c r="BP47" s="199">
        <f t="shared" si="60"/>
        <v>0</v>
      </c>
      <c r="BQ47" s="199">
        <f t="shared" si="61"/>
        <v>0</v>
      </c>
      <c r="BR47" s="199">
        <f t="shared" si="62"/>
        <v>0</v>
      </c>
      <c r="BS47" s="199">
        <f t="shared" si="63"/>
        <v>0</v>
      </c>
      <c r="BT47" s="199">
        <f t="shared" si="64"/>
        <v>0</v>
      </c>
      <c r="BU47" s="199">
        <f t="shared" si="65"/>
        <v>0</v>
      </c>
      <c r="BV47" s="942"/>
      <c r="BW47" s="697">
        <f t="shared" si="66"/>
        <v>0</v>
      </c>
      <c r="BX47" s="697">
        <f t="shared" si="67"/>
        <v>0</v>
      </c>
      <c r="BY47" s="942"/>
      <c r="BZ47" s="199">
        <f t="shared" si="68"/>
        <v>0</v>
      </c>
      <c r="CA47" s="199">
        <f t="shared" si="69"/>
        <v>0</v>
      </c>
      <c r="CB47" s="199">
        <f t="shared" si="70"/>
        <v>0</v>
      </c>
      <c r="CC47" s="199">
        <f t="shared" si="71"/>
        <v>0</v>
      </c>
      <c r="CD47" s="199">
        <f t="shared" si="72"/>
        <v>0</v>
      </c>
      <c r="CE47" s="199">
        <f t="shared" si="73"/>
        <v>0</v>
      </c>
      <c r="CF47" s="199">
        <f t="shared" si="74"/>
        <v>0</v>
      </c>
      <c r="CG47" s="199">
        <f t="shared" si="75"/>
        <v>0</v>
      </c>
      <c r="CH47" s="199">
        <f t="shared" si="76"/>
        <v>0</v>
      </c>
      <c r="CI47" s="199">
        <f t="shared" si="77"/>
        <v>0</v>
      </c>
      <c r="CJ47" s="199">
        <f t="shared" si="78"/>
        <v>0</v>
      </c>
      <c r="CK47" s="199">
        <f t="shared" si="79"/>
        <v>0</v>
      </c>
      <c r="CL47" s="199">
        <f t="shared" si="80"/>
        <v>0</v>
      </c>
      <c r="CM47" s="199">
        <f t="shared" si="81"/>
        <v>0</v>
      </c>
      <c r="CN47" s="199">
        <f t="shared" si="82"/>
        <v>0</v>
      </c>
      <c r="CO47" s="199">
        <f t="shared" si="83"/>
        <v>0</v>
      </c>
    </row>
    <row r="48" spans="2:94" s="30" customFormat="1" ht="75" customHeight="1">
      <c r="B48" s="263"/>
      <c r="D48" s="334" t="s">
        <v>111</v>
      </c>
      <c r="E48" s="428"/>
      <c r="F48" s="310" t="s">
        <v>170</v>
      </c>
      <c r="G48" s="336" t="s">
        <v>80</v>
      </c>
      <c r="H48" s="336" t="s">
        <v>123</v>
      </c>
      <c r="I48" s="335">
        <v>1</v>
      </c>
      <c r="J48" s="335" t="s">
        <v>1474</v>
      </c>
      <c r="K48" s="620">
        <v>263.66970000000003</v>
      </c>
      <c r="L48" s="222"/>
      <c r="M48" s="219"/>
      <c r="N48" s="220"/>
      <c r="O48" s="219"/>
      <c r="P48" s="220"/>
      <c r="Q48" s="219"/>
      <c r="R48" s="220"/>
      <c r="S48" s="220"/>
      <c r="T48" s="219"/>
      <c r="U48" s="220"/>
      <c r="V48" s="220"/>
      <c r="W48" s="219"/>
      <c r="X48" s="220"/>
      <c r="Y48" s="249"/>
      <c r="Z48" s="920"/>
      <c r="AA48" s="249"/>
      <c r="AB48" s="249"/>
      <c r="AC48" s="249"/>
      <c r="AD48" s="373">
        <f t="shared" si="22"/>
        <v>0</v>
      </c>
      <c r="AE48" s="349" t="str">
        <f t="shared" si="23"/>
        <v>No</v>
      </c>
      <c r="AF48" s="350" t="str">
        <f t="shared" si="84"/>
        <v>No</v>
      </c>
      <c r="AH48" s="824">
        <v>1</v>
      </c>
      <c r="AI48" s="217" cm="1">
        <f t="array" ref="AI48">SUM(L48:AC48*AH48)</f>
        <v>0</v>
      </c>
      <c r="AK48" s="446">
        <v>3.74</v>
      </c>
      <c r="AL48" s="445">
        <f t="shared" si="24"/>
        <v>0</v>
      </c>
      <c r="AM48" s="304">
        <f t="shared" si="85"/>
        <v>0</v>
      </c>
      <c r="AN48" s="381">
        <f t="shared" si="86"/>
        <v>0</v>
      </c>
      <c r="AO48" s="532">
        <f t="shared" si="87"/>
        <v>0</v>
      </c>
      <c r="AP48" s="533">
        <f t="shared" si="88"/>
        <v>0</v>
      </c>
      <c r="AQ48" s="534">
        <f t="shared" si="89"/>
        <v>0</v>
      </c>
      <c r="AR48" s="535">
        <f t="shared" si="90"/>
        <v>0</v>
      </c>
      <c r="AS48" s="535">
        <f t="shared" si="91"/>
        <v>0</v>
      </c>
      <c r="AT48" s="558">
        <f t="shared" si="92"/>
        <v>0</v>
      </c>
      <c r="AU48" s="579">
        <f t="shared" si="93"/>
        <v>0</v>
      </c>
      <c r="AV48" s="538">
        <f t="shared" si="94"/>
        <v>0</v>
      </c>
      <c r="AW48" s="328">
        <f t="shared" si="95"/>
        <v>0</v>
      </c>
      <c r="AX48" s="511">
        <f t="shared" si="96"/>
        <v>0</v>
      </c>
      <c r="AY48" s="569">
        <f t="shared" si="97"/>
        <v>0</v>
      </c>
      <c r="AZ48" s="574">
        <f t="shared" si="98"/>
        <v>0</v>
      </c>
      <c r="BA48" s="886">
        <f t="shared" si="26"/>
        <v>0</v>
      </c>
      <c r="BB48" s="892">
        <f t="shared" si="27"/>
        <v>0</v>
      </c>
      <c r="BC48" s="898">
        <f t="shared" si="28"/>
        <v>0</v>
      </c>
      <c r="BD48" s="904">
        <f t="shared" si="29"/>
        <v>0</v>
      </c>
      <c r="BE48" s="409">
        <v>1</v>
      </c>
      <c r="BF48" s="940">
        <f t="shared" si="30"/>
        <v>0</v>
      </c>
      <c r="BG48" s="939">
        <v>6</v>
      </c>
      <c r="BH48" s="940">
        <f t="shared" si="31"/>
        <v>0</v>
      </c>
      <c r="BI48" s="939"/>
      <c r="BJ48" s="940"/>
      <c r="BK48" s="939"/>
      <c r="BL48" s="199"/>
      <c r="BM48" s="942"/>
      <c r="BN48" s="199">
        <f t="shared" si="58"/>
        <v>0</v>
      </c>
      <c r="BO48" s="199">
        <f t="shared" si="59"/>
        <v>0</v>
      </c>
      <c r="BP48" s="199">
        <f t="shared" si="60"/>
        <v>0</v>
      </c>
      <c r="BQ48" s="199">
        <f t="shared" si="61"/>
        <v>0</v>
      </c>
      <c r="BR48" s="199">
        <f t="shared" si="62"/>
        <v>0</v>
      </c>
      <c r="BS48" s="199">
        <f t="shared" si="63"/>
        <v>0</v>
      </c>
      <c r="BT48" s="199">
        <f t="shared" si="64"/>
        <v>0</v>
      </c>
      <c r="BU48" s="199">
        <f t="shared" si="65"/>
        <v>0</v>
      </c>
      <c r="BV48" s="942"/>
      <c r="BW48" s="697">
        <f t="shared" si="66"/>
        <v>0</v>
      </c>
      <c r="BX48" s="697">
        <f t="shared" si="67"/>
        <v>0</v>
      </c>
      <c r="BY48" s="942"/>
      <c r="BZ48" s="199">
        <f t="shared" si="68"/>
        <v>0</v>
      </c>
      <c r="CA48" s="199">
        <f t="shared" si="69"/>
        <v>0</v>
      </c>
      <c r="CB48" s="199">
        <f t="shared" si="70"/>
        <v>0</v>
      </c>
      <c r="CC48" s="199">
        <f t="shared" si="71"/>
        <v>0</v>
      </c>
      <c r="CD48" s="199">
        <f t="shared" si="72"/>
        <v>0</v>
      </c>
      <c r="CE48" s="199">
        <f t="shared" si="73"/>
        <v>0</v>
      </c>
      <c r="CF48" s="199">
        <f t="shared" si="74"/>
        <v>0</v>
      </c>
      <c r="CG48" s="199">
        <f t="shared" si="75"/>
        <v>0</v>
      </c>
      <c r="CH48" s="199">
        <f t="shared" si="76"/>
        <v>0</v>
      </c>
      <c r="CI48" s="199">
        <f t="shared" si="77"/>
        <v>0</v>
      </c>
      <c r="CJ48" s="199">
        <f t="shared" si="78"/>
        <v>0</v>
      </c>
      <c r="CK48" s="199">
        <f t="shared" si="79"/>
        <v>0</v>
      </c>
      <c r="CL48" s="199">
        <f t="shared" si="80"/>
        <v>0</v>
      </c>
      <c r="CM48" s="199">
        <f t="shared" si="81"/>
        <v>0</v>
      </c>
      <c r="CN48" s="199">
        <f t="shared" si="82"/>
        <v>0</v>
      </c>
      <c r="CO48" s="199">
        <f t="shared" si="83"/>
        <v>0</v>
      </c>
    </row>
    <row r="49" spans="1:94" s="30" customFormat="1" ht="75" customHeight="1">
      <c r="B49" s="263"/>
      <c r="D49" s="314" t="s">
        <v>163</v>
      </c>
      <c r="E49" s="427" t="s">
        <v>1480</v>
      </c>
      <c r="F49" s="329" t="s">
        <v>167</v>
      </c>
      <c r="G49" s="337" t="s">
        <v>165</v>
      </c>
      <c r="H49" s="337" t="s">
        <v>124</v>
      </c>
      <c r="I49" s="315">
        <v>1</v>
      </c>
      <c r="J49" s="315" t="s">
        <v>1474</v>
      </c>
      <c r="K49" s="621">
        <v>355.38090000000005</v>
      </c>
      <c r="L49" s="221"/>
      <c r="M49" s="214"/>
      <c r="N49" s="215"/>
      <c r="O49" s="214"/>
      <c r="P49" s="215"/>
      <c r="Q49" s="214"/>
      <c r="R49" s="215"/>
      <c r="S49" s="215"/>
      <c r="T49" s="214"/>
      <c r="U49" s="215"/>
      <c r="V49" s="215"/>
      <c r="W49" s="214"/>
      <c r="X49" s="215"/>
      <c r="Y49" s="247"/>
      <c r="Z49" s="919"/>
      <c r="AA49" s="247"/>
      <c r="AB49" s="247"/>
      <c r="AC49" s="247"/>
      <c r="AD49" s="357">
        <f t="shared" si="22"/>
        <v>0</v>
      </c>
      <c r="AE49" s="352" t="str">
        <f t="shared" si="23"/>
        <v>No</v>
      </c>
      <c r="AF49" s="353" t="str">
        <f t="shared" si="84"/>
        <v>No</v>
      </c>
      <c r="AH49" s="824">
        <v>2</v>
      </c>
      <c r="AI49" s="217" cm="1">
        <f t="array" ref="AI49">SUM(L49:AC49*AH49)</f>
        <v>0</v>
      </c>
      <c r="AK49" s="446">
        <v>7.81</v>
      </c>
      <c r="AL49" s="445">
        <f t="shared" si="24"/>
        <v>0</v>
      </c>
      <c r="AM49" s="304">
        <f t="shared" si="85"/>
        <v>0</v>
      </c>
      <c r="AN49" s="381">
        <f t="shared" si="86"/>
        <v>0</v>
      </c>
      <c r="AO49" s="532">
        <f t="shared" si="87"/>
        <v>0</v>
      </c>
      <c r="AP49" s="533">
        <f t="shared" si="88"/>
        <v>0</v>
      </c>
      <c r="AQ49" s="534">
        <f t="shared" si="89"/>
        <v>0</v>
      </c>
      <c r="AR49" s="535">
        <f t="shared" si="90"/>
        <v>0</v>
      </c>
      <c r="AS49" s="535">
        <f t="shared" si="91"/>
        <v>0</v>
      </c>
      <c r="AT49" s="558">
        <f t="shared" si="92"/>
        <v>0</v>
      </c>
      <c r="AU49" s="579">
        <f t="shared" si="93"/>
        <v>0</v>
      </c>
      <c r="AV49" s="538">
        <f t="shared" si="94"/>
        <v>0</v>
      </c>
      <c r="AW49" s="328">
        <f t="shared" si="95"/>
        <v>0</v>
      </c>
      <c r="AX49" s="511">
        <f t="shared" si="96"/>
        <v>0</v>
      </c>
      <c r="AY49" s="569">
        <f t="shared" si="97"/>
        <v>0</v>
      </c>
      <c r="AZ49" s="574">
        <f t="shared" si="98"/>
        <v>0</v>
      </c>
      <c r="BA49" s="886">
        <f t="shared" si="26"/>
        <v>0</v>
      </c>
      <c r="BB49" s="892">
        <f t="shared" si="27"/>
        <v>0</v>
      </c>
      <c r="BC49" s="898">
        <f t="shared" si="28"/>
        <v>0</v>
      </c>
      <c r="BD49" s="904">
        <f t="shared" si="29"/>
        <v>0</v>
      </c>
      <c r="BE49" s="409">
        <v>2</v>
      </c>
      <c r="BF49" s="940">
        <f t="shared" si="30"/>
        <v>0</v>
      </c>
      <c r="BG49" s="939">
        <v>8</v>
      </c>
      <c r="BH49" s="940">
        <f t="shared" si="31"/>
        <v>0</v>
      </c>
      <c r="BI49" s="939"/>
      <c r="BJ49" s="940"/>
      <c r="BK49" s="939"/>
      <c r="BL49" s="199"/>
      <c r="BM49" s="942"/>
      <c r="BN49" s="199">
        <f t="shared" si="58"/>
        <v>0</v>
      </c>
      <c r="BO49" s="199">
        <f t="shared" si="59"/>
        <v>0</v>
      </c>
      <c r="BP49" s="199">
        <f t="shared" si="60"/>
        <v>0</v>
      </c>
      <c r="BQ49" s="199">
        <f t="shared" si="61"/>
        <v>0</v>
      </c>
      <c r="BR49" s="199">
        <f t="shared" si="62"/>
        <v>0</v>
      </c>
      <c r="BS49" s="199">
        <f t="shared" si="63"/>
        <v>0</v>
      </c>
      <c r="BT49" s="199">
        <f t="shared" si="64"/>
        <v>0</v>
      </c>
      <c r="BU49" s="199">
        <f t="shared" si="65"/>
        <v>0</v>
      </c>
      <c r="BV49" s="942"/>
      <c r="BW49" s="697">
        <f t="shared" si="66"/>
        <v>0</v>
      </c>
      <c r="BX49" s="697">
        <f t="shared" si="67"/>
        <v>0</v>
      </c>
      <c r="BY49" s="942"/>
      <c r="BZ49" s="199">
        <f t="shared" si="68"/>
        <v>0</v>
      </c>
      <c r="CA49" s="199">
        <f t="shared" si="69"/>
        <v>0</v>
      </c>
      <c r="CB49" s="199">
        <f t="shared" si="70"/>
        <v>0</v>
      </c>
      <c r="CC49" s="199">
        <f t="shared" si="71"/>
        <v>0</v>
      </c>
      <c r="CD49" s="199">
        <f t="shared" si="72"/>
        <v>0</v>
      </c>
      <c r="CE49" s="199">
        <f t="shared" si="73"/>
        <v>0</v>
      </c>
      <c r="CF49" s="199">
        <f t="shared" si="74"/>
        <v>0</v>
      </c>
      <c r="CG49" s="199">
        <f t="shared" si="75"/>
        <v>0</v>
      </c>
      <c r="CH49" s="199">
        <f t="shared" si="76"/>
        <v>0</v>
      </c>
      <c r="CI49" s="199">
        <f t="shared" si="77"/>
        <v>0</v>
      </c>
      <c r="CJ49" s="199">
        <f t="shared" si="78"/>
        <v>0</v>
      </c>
      <c r="CK49" s="199">
        <f t="shared" si="79"/>
        <v>0</v>
      </c>
      <c r="CL49" s="199">
        <f t="shared" si="80"/>
        <v>0</v>
      </c>
      <c r="CM49" s="199">
        <f t="shared" si="81"/>
        <v>0</v>
      </c>
      <c r="CN49" s="199">
        <f t="shared" si="82"/>
        <v>0</v>
      </c>
      <c r="CO49" s="199">
        <f t="shared" si="83"/>
        <v>0</v>
      </c>
    </row>
    <row r="50" spans="1:94" s="203" customFormat="1" ht="75" customHeight="1">
      <c r="B50" s="262"/>
      <c r="C50" s="414"/>
      <c r="D50" s="384" t="s">
        <v>195</v>
      </c>
      <c r="E50" s="429"/>
      <c r="F50" s="335" t="s">
        <v>167</v>
      </c>
      <c r="G50" s="335" t="s">
        <v>223</v>
      </c>
      <c r="H50" s="335" t="s">
        <v>253</v>
      </c>
      <c r="I50" s="335">
        <v>1</v>
      </c>
      <c r="J50" s="335" t="s">
        <v>1474</v>
      </c>
      <c r="K50" s="616">
        <v>183.85500000000002</v>
      </c>
      <c r="L50" s="415"/>
      <c r="M50" s="249"/>
      <c r="N50" s="249"/>
      <c r="O50" s="249"/>
      <c r="P50" s="249"/>
      <c r="Q50" s="249"/>
      <c r="R50" s="220"/>
      <c r="S50" s="249"/>
      <c r="T50" s="249"/>
      <c r="U50" s="249"/>
      <c r="V50" s="249"/>
      <c r="W50" s="249"/>
      <c r="X50" s="249"/>
      <c r="Y50" s="249"/>
      <c r="Z50" s="920"/>
      <c r="AA50" s="249"/>
      <c r="AB50" s="249"/>
      <c r="AC50" s="249"/>
      <c r="AD50" s="373">
        <f t="shared" si="22"/>
        <v>0</v>
      </c>
      <c r="AE50" s="349" t="str">
        <f t="shared" si="23"/>
        <v>No</v>
      </c>
      <c r="AF50" s="350" t="str">
        <f t="shared" si="84"/>
        <v>No</v>
      </c>
      <c r="AH50" s="824">
        <v>1</v>
      </c>
      <c r="AI50" s="217" cm="1">
        <f t="array" ref="AI50">SUM(L50:AC50*AH50)</f>
        <v>0</v>
      </c>
      <c r="AK50" s="341">
        <v>1.05</v>
      </c>
      <c r="AL50" s="445">
        <f t="shared" si="24"/>
        <v>0</v>
      </c>
      <c r="AM50" s="304">
        <f t="shared" si="85"/>
        <v>0</v>
      </c>
      <c r="AN50" s="381">
        <f t="shared" si="86"/>
        <v>0</v>
      </c>
      <c r="AO50" s="532">
        <f t="shared" si="87"/>
        <v>0</v>
      </c>
      <c r="AP50" s="533">
        <f t="shared" si="88"/>
        <v>0</v>
      </c>
      <c r="AQ50" s="534">
        <f t="shared" si="89"/>
        <v>0</v>
      </c>
      <c r="AR50" s="535">
        <f t="shared" si="90"/>
        <v>0</v>
      </c>
      <c r="AS50" s="535">
        <f t="shared" si="91"/>
        <v>0</v>
      </c>
      <c r="AT50" s="558">
        <f t="shared" si="92"/>
        <v>0</v>
      </c>
      <c r="AU50" s="579">
        <f t="shared" si="93"/>
        <v>0</v>
      </c>
      <c r="AV50" s="538">
        <f t="shared" si="94"/>
        <v>0</v>
      </c>
      <c r="AW50" s="328">
        <f t="shared" si="95"/>
        <v>0</v>
      </c>
      <c r="AX50" s="511">
        <f t="shared" si="96"/>
        <v>0</v>
      </c>
      <c r="AY50" s="569">
        <f t="shared" si="97"/>
        <v>0</v>
      </c>
      <c r="AZ50" s="574">
        <f t="shared" si="98"/>
        <v>0</v>
      </c>
      <c r="BA50" s="886">
        <f t="shared" si="26"/>
        <v>0</v>
      </c>
      <c r="BB50" s="892">
        <f t="shared" si="27"/>
        <v>0</v>
      </c>
      <c r="BC50" s="898">
        <f t="shared" si="28"/>
        <v>0</v>
      </c>
      <c r="BD50" s="904">
        <f t="shared" si="29"/>
        <v>0</v>
      </c>
      <c r="BE50" s="488">
        <v>1</v>
      </c>
      <c r="BF50" s="940">
        <f t="shared" si="30"/>
        <v>0</v>
      </c>
      <c r="BG50" s="939">
        <v>4</v>
      </c>
      <c r="BH50" s="940">
        <f t="shared" si="31"/>
        <v>0</v>
      </c>
      <c r="BI50" s="945"/>
      <c r="BJ50" s="963"/>
      <c r="BK50" s="939"/>
      <c r="BL50" s="697"/>
      <c r="BM50" s="942"/>
      <c r="BN50" s="199">
        <f t="shared" si="58"/>
        <v>0</v>
      </c>
      <c r="BO50" s="199">
        <f t="shared" si="59"/>
        <v>0</v>
      </c>
      <c r="BP50" s="199">
        <f t="shared" si="60"/>
        <v>0</v>
      </c>
      <c r="BQ50" s="199">
        <f t="shared" si="61"/>
        <v>0</v>
      </c>
      <c r="BR50" s="199">
        <f t="shared" si="62"/>
        <v>0</v>
      </c>
      <c r="BS50" s="199">
        <f t="shared" si="63"/>
        <v>0</v>
      </c>
      <c r="BT50" s="199">
        <f t="shared" si="64"/>
        <v>0</v>
      </c>
      <c r="BU50" s="199">
        <f t="shared" si="65"/>
        <v>0</v>
      </c>
      <c r="BV50" s="942"/>
      <c r="BW50" s="697">
        <f t="shared" si="66"/>
        <v>0</v>
      </c>
      <c r="BX50" s="697">
        <f t="shared" si="67"/>
        <v>0</v>
      </c>
      <c r="BY50" s="942"/>
      <c r="BZ50" s="199">
        <f t="shared" si="68"/>
        <v>0</v>
      </c>
      <c r="CA50" s="199">
        <f t="shared" si="69"/>
        <v>0</v>
      </c>
      <c r="CB50" s="199">
        <f t="shared" si="70"/>
        <v>0</v>
      </c>
      <c r="CC50" s="199">
        <f t="shared" si="71"/>
        <v>0</v>
      </c>
      <c r="CD50" s="199">
        <f t="shared" si="72"/>
        <v>0</v>
      </c>
      <c r="CE50" s="199">
        <f t="shared" si="73"/>
        <v>0</v>
      </c>
      <c r="CF50" s="199">
        <f t="shared" si="74"/>
        <v>0</v>
      </c>
      <c r="CG50" s="199">
        <f t="shared" si="75"/>
        <v>0</v>
      </c>
      <c r="CH50" s="199">
        <f t="shared" si="76"/>
        <v>0</v>
      </c>
      <c r="CI50" s="199">
        <f t="shared" si="77"/>
        <v>0</v>
      </c>
      <c r="CJ50" s="199">
        <f t="shared" si="78"/>
        <v>0</v>
      </c>
      <c r="CK50" s="199">
        <f t="shared" si="79"/>
        <v>0</v>
      </c>
      <c r="CL50" s="199">
        <f t="shared" si="80"/>
        <v>0</v>
      </c>
      <c r="CM50" s="199">
        <f t="shared" si="81"/>
        <v>0</v>
      </c>
      <c r="CN50" s="199">
        <f t="shared" si="82"/>
        <v>0</v>
      </c>
      <c r="CO50" s="199">
        <f t="shared" si="83"/>
        <v>0</v>
      </c>
      <c r="CP50" s="30"/>
    </row>
    <row r="51" spans="1:94" s="203" customFormat="1" ht="75" customHeight="1">
      <c r="B51" s="416"/>
      <c r="C51" s="417"/>
      <c r="D51" s="418" t="s">
        <v>196</v>
      </c>
      <c r="E51" s="430"/>
      <c r="F51" s="327" t="s">
        <v>190</v>
      </c>
      <c r="G51" s="386" t="s">
        <v>223</v>
      </c>
      <c r="H51" s="386" t="s">
        <v>254</v>
      </c>
      <c r="I51" s="386">
        <v>1</v>
      </c>
      <c r="J51" s="386" t="s">
        <v>1474</v>
      </c>
      <c r="K51" s="622">
        <v>208.7295</v>
      </c>
      <c r="L51" s="419"/>
      <c r="M51" s="224"/>
      <c r="N51" s="225"/>
      <c r="O51" s="224"/>
      <c r="P51" s="225"/>
      <c r="Q51" s="224"/>
      <c r="R51" s="225"/>
      <c r="S51" s="225"/>
      <c r="T51" s="224"/>
      <c r="U51" s="225"/>
      <c r="V51" s="225"/>
      <c r="W51" s="224"/>
      <c r="X51" s="225"/>
      <c r="Y51" s="264"/>
      <c r="Z51" s="961"/>
      <c r="AA51" s="264"/>
      <c r="AB51" s="264"/>
      <c r="AC51" s="264"/>
      <c r="AD51" s="374">
        <f t="shared" si="22"/>
        <v>0</v>
      </c>
      <c r="AE51" s="375" t="str">
        <f t="shared" si="23"/>
        <v>No</v>
      </c>
      <c r="AF51" s="376" t="str">
        <f t="shared" si="84"/>
        <v>No</v>
      </c>
      <c r="AH51" s="825">
        <v>1</v>
      </c>
      <c r="AI51" s="227" cm="1">
        <f t="array" ref="AI51">SUM(L51:AC51*AH51)</f>
        <v>0</v>
      </c>
      <c r="AK51" s="447">
        <v>2.2999999999999998</v>
      </c>
      <c r="AL51" s="445">
        <f t="shared" si="24"/>
        <v>0</v>
      </c>
      <c r="AM51" s="304">
        <f t="shared" si="85"/>
        <v>0</v>
      </c>
      <c r="AN51" s="381">
        <f t="shared" si="86"/>
        <v>0</v>
      </c>
      <c r="AO51" s="532">
        <f t="shared" si="87"/>
        <v>0</v>
      </c>
      <c r="AP51" s="533">
        <f t="shared" si="88"/>
        <v>0</v>
      </c>
      <c r="AQ51" s="534">
        <f t="shared" si="89"/>
        <v>0</v>
      </c>
      <c r="AR51" s="535">
        <f t="shared" si="90"/>
        <v>0</v>
      </c>
      <c r="AS51" s="535">
        <f t="shared" si="91"/>
        <v>0</v>
      </c>
      <c r="AT51" s="558">
        <f t="shared" si="92"/>
        <v>0</v>
      </c>
      <c r="AU51" s="579">
        <f t="shared" si="93"/>
        <v>0</v>
      </c>
      <c r="AV51" s="538">
        <f t="shared" si="94"/>
        <v>0</v>
      </c>
      <c r="AW51" s="328">
        <f t="shared" si="95"/>
        <v>0</v>
      </c>
      <c r="AX51" s="511">
        <f t="shared" si="96"/>
        <v>0</v>
      </c>
      <c r="AY51" s="569">
        <f t="shared" si="97"/>
        <v>0</v>
      </c>
      <c r="AZ51" s="574">
        <f t="shared" si="98"/>
        <v>0</v>
      </c>
      <c r="BA51" s="886">
        <f t="shared" si="26"/>
        <v>0</v>
      </c>
      <c r="BB51" s="892">
        <f t="shared" si="27"/>
        <v>0</v>
      </c>
      <c r="BC51" s="898">
        <f t="shared" si="28"/>
        <v>0</v>
      </c>
      <c r="BD51" s="904">
        <f t="shared" si="29"/>
        <v>0</v>
      </c>
      <c r="BE51" s="409">
        <v>1</v>
      </c>
      <c r="BF51" s="940">
        <f t="shared" si="30"/>
        <v>0</v>
      </c>
      <c r="BG51" s="939">
        <v>7</v>
      </c>
      <c r="BH51" s="940">
        <f t="shared" si="31"/>
        <v>0</v>
      </c>
      <c r="BI51" s="939"/>
      <c r="BJ51" s="940"/>
      <c r="BK51" s="939"/>
      <c r="BL51" s="697"/>
      <c r="BM51" s="942"/>
      <c r="BN51" s="199">
        <f t="shared" si="58"/>
        <v>0</v>
      </c>
      <c r="BO51" s="199">
        <f t="shared" si="59"/>
        <v>0</v>
      </c>
      <c r="BP51" s="199">
        <f t="shared" si="60"/>
        <v>0</v>
      </c>
      <c r="BQ51" s="199">
        <f t="shared" si="61"/>
        <v>0</v>
      </c>
      <c r="BR51" s="199">
        <f t="shared" si="62"/>
        <v>0</v>
      </c>
      <c r="BS51" s="199">
        <f t="shared" si="63"/>
        <v>0</v>
      </c>
      <c r="BT51" s="199">
        <f t="shared" si="64"/>
        <v>0</v>
      </c>
      <c r="BU51" s="199">
        <f t="shared" si="65"/>
        <v>0</v>
      </c>
      <c r="BV51" s="942"/>
      <c r="BW51" s="697">
        <f t="shared" si="66"/>
        <v>0</v>
      </c>
      <c r="BX51" s="697">
        <f t="shared" si="67"/>
        <v>0</v>
      </c>
      <c r="BY51" s="942"/>
      <c r="BZ51" s="199">
        <f t="shared" si="68"/>
        <v>0</v>
      </c>
      <c r="CA51" s="199">
        <f t="shared" si="69"/>
        <v>0</v>
      </c>
      <c r="CB51" s="199">
        <f t="shared" si="70"/>
        <v>0</v>
      </c>
      <c r="CC51" s="199">
        <f t="shared" si="71"/>
        <v>0</v>
      </c>
      <c r="CD51" s="199">
        <f t="shared" si="72"/>
        <v>0</v>
      </c>
      <c r="CE51" s="199">
        <f t="shared" si="73"/>
        <v>0</v>
      </c>
      <c r="CF51" s="199">
        <f t="shared" si="74"/>
        <v>0</v>
      </c>
      <c r="CG51" s="199">
        <f t="shared" si="75"/>
        <v>0</v>
      </c>
      <c r="CH51" s="199">
        <f t="shared" si="76"/>
        <v>0</v>
      </c>
      <c r="CI51" s="199">
        <f t="shared" si="77"/>
        <v>0</v>
      </c>
      <c r="CJ51" s="199">
        <f t="shared" si="78"/>
        <v>0</v>
      </c>
      <c r="CK51" s="199">
        <f t="shared" si="79"/>
        <v>0</v>
      </c>
      <c r="CL51" s="199">
        <f t="shared" si="80"/>
        <v>0</v>
      </c>
      <c r="CM51" s="199">
        <f t="shared" si="81"/>
        <v>0</v>
      </c>
      <c r="CN51" s="199">
        <f t="shared" si="82"/>
        <v>0</v>
      </c>
      <c r="CO51" s="199">
        <f t="shared" si="83"/>
        <v>0</v>
      </c>
      <c r="CP51" s="30"/>
    </row>
    <row r="52" spans="1:94">
      <c r="F52" s="135"/>
      <c r="AX52" s="564"/>
      <c r="AZ52" s="573"/>
      <c r="BA52" s="884"/>
      <c r="BB52" s="890"/>
      <c r="BC52" s="896"/>
      <c r="BD52" s="902"/>
      <c r="BE52" s="181"/>
      <c r="BF52" s="135"/>
      <c r="BG52" s="137"/>
      <c r="BH52" s="135"/>
      <c r="BI52" s="137"/>
      <c r="BJ52" s="135"/>
      <c r="BK52" s="137"/>
      <c r="BN52" s="30"/>
      <c r="BO52" s="30"/>
      <c r="BP52" s="30"/>
      <c r="BQ52" s="30"/>
      <c r="BR52" s="30"/>
      <c r="BS52" s="30"/>
      <c r="BT52" s="30"/>
      <c r="BU52" s="30"/>
      <c r="BV52" s="936"/>
      <c r="BW52" s="203"/>
      <c r="BX52" s="203"/>
      <c r="BY52" s="936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</row>
    <row r="53" spans="1:94">
      <c r="BN53" s="30"/>
      <c r="BO53" s="30"/>
      <c r="BP53" s="30"/>
      <c r="BQ53" s="30"/>
      <c r="BR53" s="30"/>
      <c r="BS53" s="30"/>
      <c r="BT53" s="30"/>
      <c r="BU53" s="30"/>
      <c r="BV53" s="936"/>
      <c r="BW53" s="203"/>
      <c r="BX53" s="203"/>
      <c r="BY53" s="936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</row>
    <row r="54" spans="1:94">
      <c r="BN54" s="30"/>
      <c r="BO54" s="30"/>
      <c r="BP54" s="30"/>
      <c r="BQ54" s="30"/>
      <c r="BR54" s="30"/>
      <c r="BS54" s="30"/>
      <c r="BT54" s="30"/>
      <c r="BU54" s="30"/>
      <c r="BV54" s="936"/>
      <c r="BW54" s="203"/>
      <c r="BX54" s="203"/>
      <c r="BY54" s="936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</row>
    <row r="55" spans="1:94">
      <c r="BN55" s="30"/>
      <c r="BO55" s="30"/>
      <c r="BP55" s="30"/>
      <c r="BQ55" s="30"/>
      <c r="BR55" s="30"/>
      <c r="BS55" s="30"/>
      <c r="BT55" s="30"/>
      <c r="BU55" s="30"/>
      <c r="BV55" s="936"/>
      <c r="BW55" s="203"/>
      <c r="BX55" s="203"/>
      <c r="BY55" s="936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</row>
    <row r="56" spans="1:94">
      <c r="BN56" s="30"/>
      <c r="BO56" s="30"/>
      <c r="BP56" s="30"/>
      <c r="BQ56" s="30"/>
      <c r="BR56" s="30"/>
      <c r="BS56" s="30"/>
      <c r="BT56" s="30"/>
      <c r="BU56" s="30"/>
      <c r="BV56" s="936"/>
      <c r="BW56" s="203"/>
      <c r="BX56" s="203"/>
      <c r="BY56" s="936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</row>
    <row r="57" spans="1:94">
      <c r="BN57" s="30"/>
      <c r="BO57" s="30"/>
      <c r="BP57" s="30"/>
      <c r="BQ57" s="30"/>
      <c r="BR57" s="30"/>
      <c r="BS57" s="30"/>
      <c r="BT57" s="30"/>
      <c r="BU57" s="30"/>
      <c r="BV57" s="936"/>
      <c r="BW57" s="203"/>
      <c r="BX57" s="203"/>
      <c r="BY57" s="936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</row>
    <row r="58" spans="1:94">
      <c r="BN58" s="30"/>
      <c r="BO58" s="30"/>
      <c r="BP58" s="30"/>
      <c r="BQ58" s="30"/>
      <c r="BR58" s="30"/>
      <c r="BS58" s="30"/>
      <c r="BT58" s="30"/>
      <c r="BU58" s="30"/>
      <c r="BV58" s="936"/>
      <c r="BW58" s="203"/>
      <c r="BX58" s="203"/>
      <c r="BY58" s="936"/>
      <c r="BZ58" s="30"/>
      <c r="CA58" s="30"/>
      <c r="CB58" s="30"/>
      <c r="CC58" s="30"/>
      <c r="CD58" s="30"/>
      <c r="CE58" s="30"/>
      <c r="CF58" s="30"/>
      <c r="CG58" s="30"/>
      <c r="CH58" s="30"/>
      <c r="CI58" s="30"/>
      <c r="CJ58" s="30"/>
      <c r="CK58" s="30"/>
      <c r="CL58" s="30"/>
      <c r="CM58" s="30"/>
      <c r="CN58" s="30"/>
      <c r="CO58" s="30"/>
      <c r="CP58" s="30"/>
    </row>
    <row r="59" spans="1:94">
      <c r="BN59" s="30"/>
      <c r="BO59" s="30"/>
      <c r="BP59" s="30"/>
      <c r="BQ59" s="30"/>
      <c r="BR59" s="30"/>
      <c r="BS59" s="30"/>
      <c r="BT59" s="30"/>
      <c r="BU59" s="30"/>
      <c r="BV59" s="936"/>
      <c r="BW59" s="203"/>
      <c r="BX59" s="203"/>
      <c r="BY59" s="936"/>
      <c r="BZ59" s="30"/>
      <c r="CA59" s="30"/>
      <c r="CB59" s="30"/>
      <c r="CC59" s="30"/>
      <c r="CD59" s="30"/>
      <c r="CE59" s="30"/>
      <c r="CF59" s="30"/>
      <c r="CG59" s="30"/>
      <c r="CH59" s="30"/>
      <c r="CI59" s="30"/>
      <c r="CJ59" s="30"/>
      <c r="CK59" s="30"/>
      <c r="CL59" s="30"/>
      <c r="CM59" s="30"/>
      <c r="CN59" s="30"/>
      <c r="CO59" s="30"/>
      <c r="CP59" s="203"/>
    </row>
    <row r="60" spans="1:94">
      <c r="BN60" s="30"/>
      <c r="BO60" s="30"/>
      <c r="BP60" s="30"/>
      <c r="BQ60" s="30"/>
      <c r="BR60" s="30"/>
      <c r="BS60" s="30"/>
      <c r="BT60" s="30"/>
      <c r="BU60" s="30"/>
      <c r="BV60" s="936"/>
      <c r="BW60" s="203"/>
      <c r="BX60" s="203"/>
      <c r="BY60" s="936"/>
      <c r="BZ60" s="30"/>
      <c r="CA60" s="30"/>
      <c r="CB60" s="30"/>
      <c r="CC60" s="30"/>
      <c r="CD60" s="30"/>
      <c r="CE60" s="30"/>
      <c r="CF60" s="30"/>
      <c r="CG60" s="30"/>
      <c r="CH60" s="30"/>
      <c r="CI60" s="30"/>
      <c r="CJ60" s="30"/>
      <c r="CK60" s="30"/>
      <c r="CL60" s="30"/>
      <c r="CM60" s="30"/>
      <c r="CN60" s="30"/>
      <c r="CO60" s="30"/>
      <c r="CP60" s="203"/>
    </row>
    <row r="61" spans="1:94">
      <c r="BN61" s="30"/>
      <c r="BO61" s="30"/>
      <c r="BP61" s="30"/>
      <c r="BQ61" s="30"/>
      <c r="BR61" s="30"/>
      <c r="BS61" s="30"/>
      <c r="BT61" s="30"/>
      <c r="BU61" s="30"/>
      <c r="BV61" s="936"/>
      <c r="BW61" s="203"/>
      <c r="BX61" s="203"/>
      <c r="BY61" s="936"/>
      <c r="BZ61" s="30"/>
      <c r="CA61" s="30"/>
      <c r="CB61" s="30"/>
      <c r="CC61" s="30"/>
      <c r="CD61" s="30"/>
      <c r="CE61" s="30"/>
      <c r="CF61" s="30"/>
      <c r="CG61" s="30"/>
      <c r="CH61" s="30"/>
      <c r="CI61" s="30"/>
      <c r="CJ61" s="30"/>
      <c r="CK61" s="30"/>
      <c r="CL61" s="30"/>
      <c r="CM61" s="30"/>
      <c r="CN61" s="30"/>
      <c r="CO61" s="30"/>
      <c r="CP61" s="30"/>
    </row>
    <row r="62" spans="1:94">
      <c r="BN62" s="30"/>
      <c r="BO62" s="30"/>
      <c r="BP62" s="30"/>
      <c r="BQ62" s="30"/>
      <c r="BR62" s="30"/>
      <c r="BS62" s="30"/>
      <c r="BT62" s="30"/>
      <c r="BU62" s="30"/>
      <c r="BV62" s="936"/>
      <c r="BW62" s="203"/>
      <c r="BX62" s="203"/>
      <c r="BY62" s="936"/>
      <c r="BZ62" s="30"/>
      <c r="CA62" s="30"/>
      <c r="CB62" s="30"/>
      <c r="CC62" s="30"/>
      <c r="CD62" s="30"/>
      <c r="CE62" s="30"/>
      <c r="CF62" s="30"/>
      <c r="CG62" s="30"/>
      <c r="CH62" s="30"/>
      <c r="CI62" s="30"/>
      <c r="CJ62" s="30"/>
      <c r="CK62" s="30"/>
      <c r="CL62" s="30"/>
      <c r="CM62" s="30"/>
      <c r="CN62" s="30"/>
      <c r="CO62" s="30"/>
      <c r="CP62" s="30"/>
    </row>
    <row r="63" spans="1:94" s="113" customFormat="1">
      <c r="A63"/>
      <c r="B63" s="193"/>
      <c r="C63"/>
      <c r="D63" s="232"/>
      <c r="F63" s="155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26"/>
      <c r="AE63" s="194"/>
      <c r="AF63"/>
      <c r="AG63"/>
      <c r="AK63" s="440"/>
      <c r="AL63" s="440"/>
      <c r="AM63" s="118"/>
      <c r="AN63" s="115"/>
      <c r="AO63" s="119"/>
      <c r="AP63" s="120"/>
      <c r="AQ63" s="499"/>
      <c r="AR63" s="504"/>
      <c r="AS63" s="504"/>
      <c r="AT63" s="554"/>
      <c r="AU63" s="575"/>
      <c r="AV63" s="517"/>
      <c r="AW63" s="559"/>
      <c r="AX63" s="562"/>
      <c r="AY63" s="565"/>
      <c r="AZ63" s="570"/>
      <c r="BA63" s="881"/>
      <c r="BB63" s="887"/>
      <c r="BC63" s="893"/>
      <c r="BD63" s="899"/>
      <c r="BE63" s="178"/>
      <c r="BF63" s="155"/>
      <c r="BG63" s="928"/>
      <c r="BH63" s="155"/>
      <c r="BI63" s="928"/>
      <c r="BJ63" s="155"/>
      <c r="BK63" s="928"/>
      <c r="BM63" s="937"/>
      <c r="BN63" s="30"/>
      <c r="BO63" s="30"/>
      <c r="BP63" s="30"/>
      <c r="BQ63" s="30"/>
      <c r="BR63" s="30"/>
      <c r="BS63" s="30"/>
      <c r="BT63" s="30"/>
      <c r="BU63" s="30"/>
      <c r="BV63" s="936"/>
      <c r="BW63" s="203"/>
      <c r="BX63" s="203"/>
      <c r="BY63" s="936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203"/>
    </row>
    <row r="64" spans="1:94" s="113" customFormat="1">
      <c r="A64"/>
      <c r="B64" s="193"/>
      <c r="C64"/>
      <c r="D64" s="232"/>
      <c r="F64" s="155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26"/>
      <c r="AE64" s="194"/>
      <c r="AF64"/>
      <c r="AG64"/>
      <c r="AK64" s="440"/>
      <c r="AL64" s="440"/>
      <c r="AM64" s="118"/>
      <c r="AN64" s="115"/>
      <c r="AO64" s="119"/>
      <c r="AP64" s="120"/>
      <c r="AQ64" s="499"/>
      <c r="AR64" s="504"/>
      <c r="AS64" s="504"/>
      <c r="AT64" s="554"/>
      <c r="AU64" s="575"/>
      <c r="AV64" s="517"/>
      <c r="AW64" s="559"/>
      <c r="AX64" s="562"/>
      <c r="AY64" s="565"/>
      <c r="AZ64" s="570"/>
      <c r="BA64" s="881"/>
      <c r="BB64" s="887"/>
      <c r="BC64" s="893"/>
      <c r="BD64" s="899"/>
      <c r="BE64" s="178"/>
      <c r="BF64" s="155"/>
      <c r="BG64" s="928"/>
      <c r="BH64" s="155"/>
      <c r="BI64" s="928"/>
      <c r="BJ64" s="155"/>
      <c r="BK64" s="928"/>
      <c r="BM64" s="937"/>
      <c r="BN64" s="30"/>
      <c r="BO64" s="30"/>
      <c r="BP64" s="30"/>
      <c r="BQ64" s="30"/>
      <c r="BR64" s="30"/>
      <c r="BS64" s="30"/>
      <c r="BT64" s="30"/>
      <c r="BU64" s="30"/>
      <c r="BV64" s="936"/>
      <c r="BW64" s="203"/>
      <c r="BX64" s="203"/>
      <c r="BY64" s="936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</row>
    <row r="65" spans="1:94" s="113" customFormat="1">
      <c r="A65"/>
      <c r="B65" s="193"/>
      <c r="C65"/>
      <c r="D65" s="232"/>
      <c r="F65" s="155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26"/>
      <c r="AE65" s="194"/>
      <c r="AF65"/>
      <c r="AG65"/>
      <c r="AK65" s="440"/>
      <c r="AL65" s="440"/>
      <c r="AM65" s="118"/>
      <c r="AN65" s="115"/>
      <c r="AO65" s="119"/>
      <c r="AP65" s="120"/>
      <c r="AQ65" s="499"/>
      <c r="AR65" s="504"/>
      <c r="AS65" s="504"/>
      <c r="AT65" s="554"/>
      <c r="AU65" s="575"/>
      <c r="AV65" s="517"/>
      <c r="AW65" s="559"/>
      <c r="AX65" s="562"/>
      <c r="AY65" s="565"/>
      <c r="AZ65" s="570"/>
      <c r="BA65" s="881"/>
      <c r="BB65" s="887"/>
      <c r="BC65" s="893"/>
      <c r="BD65" s="899"/>
      <c r="BE65" s="178"/>
      <c r="BF65" s="155"/>
      <c r="BG65" s="928"/>
      <c r="BH65" s="155"/>
      <c r="BI65" s="928"/>
      <c r="BJ65" s="155"/>
      <c r="BK65" s="928"/>
      <c r="BM65" s="937"/>
      <c r="BN65" s="30"/>
      <c r="BO65" s="30"/>
      <c r="BP65" s="30"/>
      <c r="BQ65" s="30"/>
      <c r="BR65" s="30"/>
      <c r="BS65" s="30"/>
      <c r="BT65" s="30"/>
      <c r="BU65" s="30"/>
      <c r="BV65" s="936"/>
      <c r="BW65" s="203"/>
      <c r="BX65" s="203"/>
      <c r="BY65" s="936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</row>
    <row r="66" spans="1:94" s="113" customFormat="1">
      <c r="A66"/>
      <c r="B66" s="193"/>
      <c r="C66"/>
      <c r="D66" s="232"/>
      <c r="F66" s="155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26"/>
      <c r="AE66" s="194"/>
      <c r="AF66"/>
      <c r="AG66"/>
      <c r="AK66" s="440"/>
      <c r="AL66" s="440"/>
      <c r="AM66" s="118"/>
      <c r="AN66" s="115"/>
      <c r="AO66" s="119"/>
      <c r="AP66" s="120"/>
      <c r="AQ66" s="499"/>
      <c r="AR66" s="504"/>
      <c r="AS66" s="504"/>
      <c r="AT66" s="554"/>
      <c r="AU66" s="575"/>
      <c r="AV66" s="517"/>
      <c r="AW66" s="559"/>
      <c r="AX66" s="562"/>
      <c r="AY66" s="565"/>
      <c r="AZ66" s="570"/>
      <c r="BA66" s="881"/>
      <c r="BB66" s="887"/>
      <c r="BC66" s="893"/>
      <c r="BD66" s="899"/>
      <c r="BE66" s="178"/>
      <c r="BF66" s="155"/>
      <c r="BG66" s="928"/>
      <c r="BH66" s="155"/>
      <c r="BI66" s="928"/>
      <c r="BJ66" s="155"/>
      <c r="BK66" s="928"/>
      <c r="BM66" s="937"/>
      <c r="BN66" s="30"/>
      <c r="BO66" s="30"/>
      <c r="BP66" s="30"/>
      <c r="BQ66" s="30"/>
      <c r="BR66" s="30"/>
      <c r="BS66" s="30"/>
      <c r="BT66" s="30"/>
      <c r="BU66" s="30"/>
      <c r="BV66" s="936"/>
      <c r="BW66" s="203"/>
      <c r="BX66" s="203"/>
      <c r="BY66" s="936"/>
      <c r="BZ66" s="30"/>
      <c r="CA66" s="30"/>
      <c r="CB66" s="30"/>
      <c r="CC66" s="30"/>
      <c r="CD66" s="30"/>
      <c r="CE66" s="30"/>
      <c r="CF66" s="30"/>
      <c r="CG66" s="30"/>
      <c r="CH66" s="30"/>
      <c r="CI66" s="30"/>
      <c r="CJ66" s="30"/>
      <c r="CK66" s="30"/>
      <c r="CL66" s="30"/>
      <c r="CM66" s="30"/>
      <c r="CN66" s="30"/>
      <c r="CO66" s="30"/>
      <c r="CP66" s="30"/>
    </row>
    <row r="67" spans="1:94" s="113" customFormat="1">
      <c r="A67"/>
      <c r="B67" s="193"/>
      <c r="C67"/>
      <c r="D67" s="232"/>
      <c r="F67" s="155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26"/>
      <c r="AE67" s="194"/>
      <c r="AF67"/>
      <c r="AG67"/>
      <c r="AK67" s="440"/>
      <c r="AL67" s="440"/>
      <c r="AM67" s="118"/>
      <c r="AN67" s="115"/>
      <c r="AO67" s="119"/>
      <c r="AP67" s="120"/>
      <c r="AQ67" s="499"/>
      <c r="AR67" s="504"/>
      <c r="AS67" s="504"/>
      <c r="AT67" s="554"/>
      <c r="AU67" s="575"/>
      <c r="AV67" s="517"/>
      <c r="AW67" s="559"/>
      <c r="AX67" s="562"/>
      <c r="AY67" s="565"/>
      <c r="AZ67" s="570"/>
      <c r="BA67" s="881"/>
      <c r="BB67" s="887"/>
      <c r="BC67" s="893"/>
      <c r="BD67" s="899"/>
      <c r="BE67" s="178"/>
      <c r="BF67" s="155"/>
      <c r="BG67" s="928"/>
      <c r="BH67" s="155"/>
      <c r="BI67" s="928"/>
      <c r="BJ67" s="155"/>
      <c r="BK67" s="928"/>
      <c r="BM67" s="937"/>
      <c r="BN67" s="30"/>
      <c r="BO67" s="30"/>
      <c r="BP67" s="30"/>
      <c r="BQ67" s="30"/>
      <c r="BR67" s="30"/>
      <c r="BS67" s="30"/>
      <c r="BT67" s="30"/>
      <c r="BU67" s="30"/>
      <c r="BV67" s="936"/>
      <c r="BW67" s="203"/>
      <c r="BX67" s="203"/>
      <c r="BY67" s="936"/>
      <c r="BZ67" s="30"/>
      <c r="CA67" s="30"/>
      <c r="CB67" s="30"/>
      <c r="CC67" s="30"/>
      <c r="CD67" s="30"/>
      <c r="CE67" s="30"/>
      <c r="CF67" s="30"/>
      <c r="CG67" s="30"/>
      <c r="CH67" s="30"/>
      <c r="CI67" s="30"/>
      <c r="CJ67" s="30"/>
      <c r="CK67" s="30"/>
      <c r="CL67" s="30"/>
      <c r="CM67" s="30"/>
      <c r="CN67" s="30"/>
      <c r="CO67" s="30"/>
      <c r="CP67" s="30"/>
    </row>
    <row r="68" spans="1:94" s="113" customFormat="1">
      <c r="A68"/>
      <c r="B68" s="193"/>
      <c r="C68"/>
      <c r="D68" s="232"/>
      <c r="F68" s="155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26"/>
      <c r="AE68" s="194"/>
      <c r="AF68"/>
      <c r="AG68"/>
      <c r="AK68" s="440"/>
      <c r="AL68" s="440"/>
      <c r="AM68" s="118"/>
      <c r="AN68" s="115"/>
      <c r="AO68" s="119"/>
      <c r="AP68" s="120"/>
      <c r="AQ68" s="499"/>
      <c r="AR68" s="504"/>
      <c r="AS68" s="504"/>
      <c r="AT68" s="554"/>
      <c r="AU68" s="575"/>
      <c r="AV68" s="517"/>
      <c r="AW68" s="559"/>
      <c r="AX68" s="562"/>
      <c r="AY68" s="565"/>
      <c r="AZ68" s="570"/>
      <c r="BA68" s="881"/>
      <c r="BB68" s="887"/>
      <c r="BC68" s="893"/>
      <c r="BD68" s="899"/>
      <c r="BE68" s="178"/>
      <c r="BF68" s="155"/>
      <c r="BG68" s="928"/>
      <c r="BH68" s="155"/>
      <c r="BI68" s="928"/>
      <c r="BJ68" s="155"/>
      <c r="BK68" s="928"/>
      <c r="BM68" s="937"/>
      <c r="BN68" s="30"/>
      <c r="BO68" s="30"/>
      <c r="BP68" s="30"/>
      <c r="BQ68" s="30"/>
      <c r="BR68" s="30"/>
      <c r="BS68" s="30"/>
      <c r="BT68" s="30"/>
      <c r="BU68" s="30"/>
      <c r="BV68" s="936"/>
      <c r="BW68" s="203"/>
      <c r="BX68" s="203"/>
      <c r="BY68" s="936"/>
      <c r="BZ68" s="30"/>
      <c r="CA68" s="30"/>
      <c r="CB68" s="30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</row>
    <row r="69" spans="1:94" s="113" customFormat="1">
      <c r="A69"/>
      <c r="B69" s="193"/>
      <c r="C69"/>
      <c r="D69" s="232"/>
      <c r="F69" s="155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26"/>
      <c r="AE69" s="194"/>
      <c r="AF69"/>
      <c r="AG69"/>
      <c r="AK69" s="440"/>
      <c r="AL69" s="440"/>
      <c r="AM69" s="118"/>
      <c r="AN69" s="115"/>
      <c r="AO69" s="119"/>
      <c r="AP69" s="120"/>
      <c r="AQ69" s="499"/>
      <c r="AR69" s="504"/>
      <c r="AS69" s="504"/>
      <c r="AT69" s="554"/>
      <c r="AU69" s="575"/>
      <c r="AV69" s="517"/>
      <c r="AW69" s="559"/>
      <c r="AX69" s="562"/>
      <c r="AY69" s="565"/>
      <c r="AZ69" s="570"/>
      <c r="BA69" s="881"/>
      <c r="BB69" s="887"/>
      <c r="BC69" s="893"/>
      <c r="BD69" s="899"/>
      <c r="BE69" s="178"/>
      <c r="BF69" s="155"/>
      <c r="BG69" s="928"/>
      <c r="BH69" s="155"/>
      <c r="BI69" s="928"/>
      <c r="BJ69" s="155"/>
      <c r="BK69" s="928"/>
      <c r="BM69" s="937"/>
      <c r="BN69" s="30"/>
      <c r="BO69" s="30"/>
      <c r="BP69" s="30"/>
      <c r="BQ69" s="30"/>
      <c r="BR69" s="30"/>
      <c r="BS69" s="30"/>
      <c r="BT69" s="30"/>
      <c r="BU69" s="30"/>
      <c r="BV69" s="936"/>
      <c r="BW69" s="203"/>
      <c r="BX69" s="203"/>
      <c r="BY69" s="936"/>
      <c r="BZ69" s="30"/>
      <c r="CA69" s="30"/>
      <c r="CB69" s="30"/>
      <c r="CC69" s="30"/>
      <c r="CD69" s="30"/>
      <c r="CE69" s="30"/>
      <c r="CF69" s="30"/>
      <c r="CG69" s="30"/>
      <c r="CH69" s="30"/>
      <c r="CI69" s="30"/>
      <c r="CJ69" s="30"/>
      <c r="CK69" s="30"/>
      <c r="CL69" s="30"/>
      <c r="CM69" s="30"/>
      <c r="CN69" s="30"/>
      <c r="CO69" s="30"/>
      <c r="CP69" s="203"/>
    </row>
    <row r="70" spans="1:94" s="113" customFormat="1">
      <c r="A70"/>
      <c r="B70" s="193"/>
      <c r="C70"/>
      <c r="D70" s="232"/>
      <c r="F70" s="155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26"/>
      <c r="AE70" s="194"/>
      <c r="AF70"/>
      <c r="AG70"/>
      <c r="AK70" s="440"/>
      <c r="AL70" s="440"/>
      <c r="AM70" s="118"/>
      <c r="AN70" s="115"/>
      <c r="AO70" s="119"/>
      <c r="AP70" s="120"/>
      <c r="AQ70" s="499"/>
      <c r="AR70" s="504"/>
      <c r="AS70" s="504"/>
      <c r="AT70" s="554"/>
      <c r="AU70" s="575"/>
      <c r="AV70" s="517"/>
      <c r="AW70" s="559"/>
      <c r="AX70" s="562"/>
      <c r="AY70" s="565"/>
      <c r="AZ70" s="570"/>
      <c r="BA70" s="881"/>
      <c r="BB70" s="887"/>
      <c r="BC70" s="893"/>
      <c r="BD70" s="899"/>
      <c r="BE70" s="178"/>
      <c r="BF70" s="155"/>
      <c r="BG70" s="928"/>
      <c r="BH70" s="155"/>
      <c r="BI70" s="928"/>
      <c r="BJ70" s="155"/>
      <c r="BK70" s="928"/>
      <c r="BM70" s="937"/>
      <c r="BN70" s="30"/>
      <c r="BO70" s="30"/>
      <c r="BP70" s="30"/>
      <c r="BQ70" s="30"/>
      <c r="BR70" s="30"/>
      <c r="BS70" s="30"/>
      <c r="BT70" s="30"/>
      <c r="BU70" s="30"/>
      <c r="BV70" s="936"/>
      <c r="BW70" s="203"/>
      <c r="BX70" s="203"/>
      <c r="BY70" s="936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203"/>
    </row>
    <row r="71" spans="1:94" s="113" customFormat="1">
      <c r="A71"/>
      <c r="B71" s="193"/>
      <c r="C71"/>
      <c r="D71" s="232"/>
      <c r="F71" s="155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26"/>
      <c r="AE71" s="194"/>
      <c r="AF71"/>
      <c r="AG71"/>
      <c r="AK71" s="440"/>
      <c r="AL71" s="440"/>
      <c r="AM71" s="118"/>
      <c r="AN71" s="115"/>
      <c r="AO71" s="119"/>
      <c r="AP71" s="120"/>
      <c r="AQ71" s="499"/>
      <c r="AR71" s="504"/>
      <c r="AS71" s="504"/>
      <c r="AT71" s="554"/>
      <c r="AU71" s="575"/>
      <c r="AV71" s="517"/>
      <c r="AW71" s="559"/>
      <c r="AX71" s="562"/>
      <c r="AY71" s="565"/>
      <c r="AZ71" s="570"/>
      <c r="BA71" s="881"/>
      <c r="BB71" s="887"/>
      <c r="BC71" s="893"/>
      <c r="BD71" s="899"/>
      <c r="BE71" s="178"/>
      <c r="BF71" s="155"/>
      <c r="BG71" s="928"/>
      <c r="BH71" s="155"/>
      <c r="BI71" s="928"/>
      <c r="BJ71" s="155"/>
      <c r="BK71" s="928"/>
      <c r="BM71" s="937"/>
      <c r="BN71" s="30"/>
      <c r="BO71" s="30"/>
      <c r="BP71" s="30"/>
      <c r="BQ71" s="30"/>
      <c r="BR71" s="30"/>
      <c r="BS71" s="30"/>
      <c r="BT71" s="30"/>
      <c r="BU71" s="30"/>
      <c r="BV71" s="936"/>
      <c r="BW71" s="203"/>
      <c r="BX71" s="203"/>
      <c r="BY71" s="936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203"/>
    </row>
    <row r="72" spans="1:94" s="113" customFormat="1">
      <c r="A72"/>
      <c r="B72" s="193"/>
      <c r="C72"/>
      <c r="D72" s="232"/>
      <c r="F72" s="155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26"/>
      <c r="AE72" s="194"/>
      <c r="AF72"/>
      <c r="AG72"/>
      <c r="AK72" s="440"/>
      <c r="AL72" s="440"/>
      <c r="AM72" s="118"/>
      <c r="AN72" s="115"/>
      <c r="AO72" s="119"/>
      <c r="AP72" s="120"/>
      <c r="AQ72" s="499"/>
      <c r="AR72" s="504"/>
      <c r="AS72" s="504"/>
      <c r="AT72" s="554"/>
      <c r="AU72" s="575"/>
      <c r="AV72" s="517"/>
      <c r="AW72" s="559"/>
      <c r="AX72" s="562"/>
      <c r="AY72" s="565"/>
      <c r="AZ72" s="570"/>
      <c r="BA72" s="881"/>
      <c r="BB72" s="887"/>
      <c r="BC72" s="893"/>
      <c r="BD72" s="899"/>
      <c r="BE72" s="178"/>
      <c r="BF72" s="155"/>
      <c r="BG72" s="928"/>
      <c r="BH72" s="155"/>
      <c r="BI72" s="928"/>
      <c r="BJ72" s="155"/>
      <c r="BK72" s="928"/>
      <c r="BM72" s="937"/>
      <c r="BN72" s="30"/>
      <c r="BO72" s="30"/>
      <c r="BP72" s="30"/>
      <c r="BQ72" s="30"/>
      <c r="BR72" s="30"/>
      <c r="BS72" s="30"/>
      <c r="BT72" s="30"/>
      <c r="BU72" s="30"/>
      <c r="BV72" s="936"/>
      <c r="BW72" s="203"/>
      <c r="BX72" s="203"/>
      <c r="BY72" s="936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203"/>
    </row>
    <row r="73" spans="1:94" s="113" customFormat="1">
      <c r="A73"/>
      <c r="B73" s="193"/>
      <c r="C73"/>
      <c r="D73" s="232"/>
      <c r="F73" s="155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26"/>
      <c r="AE73" s="194"/>
      <c r="AF73"/>
      <c r="AG73"/>
      <c r="AK73" s="440"/>
      <c r="AL73" s="440"/>
      <c r="AM73" s="118"/>
      <c r="AN73" s="115"/>
      <c r="AO73" s="119"/>
      <c r="AP73" s="120"/>
      <c r="AQ73" s="499"/>
      <c r="AR73" s="504"/>
      <c r="AS73" s="504"/>
      <c r="AT73" s="554"/>
      <c r="AU73" s="575"/>
      <c r="AV73" s="517"/>
      <c r="AW73" s="559"/>
      <c r="AX73" s="562"/>
      <c r="AY73" s="565"/>
      <c r="AZ73" s="570"/>
      <c r="BA73" s="881"/>
      <c r="BB73" s="887"/>
      <c r="BC73" s="893"/>
      <c r="BD73" s="899"/>
      <c r="BE73" s="178"/>
      <c r="BF73" s="155"/>
      <c r="BG73" s="928"/>
      <c r="BH73" s="155"/>
      <c r="BI73" s="928"/>
      <c r="BJ73" s="155"/>
      <c r="BK73" s="928"/>
      <c r="BM73" s="937"/>
      <c r="BN73" s="30"/>
      <c r="BO73" s="30"/>
      <c r="BP73" s="30"/>
      <c r="BQ73" s="30"/>
      <c r="BR73" s="30"/>
      <c r="BS73" s="30"/>
      <c r="BT73" s="30"/>
      <c r="BU73" s="30"/>
      <c r="BV73" s="936"/>
      <c r="BW73" s="203"/>
      <c r="BX73" s="203"/>
      <c r="BY73" s="936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</row>
    <row r="74" spans="1:94" s="113" customFormat="1">
      <c r="A74"/>
      <c r="B74" s="193"/>
      <c r="C74"/>
      <c r="D74" s="232"/>
      <c r="F74" s="155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26"/>
      <c r="AE74" s="194"/>
      <c r="AF74"/>
      <c r="AG74"/>
      <c r="AK74" s="440"/>
      <c r="AL74" s="440"/>
      <c r="AM74" s="118"/>
      <c r="AN74" s="115"/>
      <c r="AO74" s="119"/>
      <c r="AP74" s="120"/>
      <c r="AQ74" s="499"/>
      <c r="AR74" s="504"/>
      <c r="AS74" s="504"/>
      <c r="AT74" s="554"/>
      <c r="AU74" s="575"/>
      <c r="AV74" s="517"/>
      <c r="AW74" s="559"/>
      <c r="AX74" s="562"/>
      <c r="AY74" s="565"/>
      <c r="AZ74" s="570"/>
      <c r="BA74" s="881"/>
      <c r="BB74" s="887"/>
      <c r="BC74" s="893"/>
      <c r="BD74" s="899"/>
      <c r="BE74" s="178"/>
      <c r="BF74" s="155"/>
      <c r="BG74" s="928"/>
      <c r="BH74" s="155"/>
      <c r="BI74" s="928"/>
      <c r="BJ74" s="155"/>
      <c r="BK74" s="928"/>
      <c r="BM74" s="937"/>
      <c r="BN74" s="30"/>
      <c r="BO74" s="30"/>
      <c r="BP74" s="30"/>
      <c r="BQ74" s="30"/>
      <c r="BR74" s="30"/>
      <c r="BS74" s="30"/>
      <c r="BT74" s="30"/>
      <c r="BU74" s="30"/>
      <c r="BV74" s="936"/>
      <c r="BW74" s="203"/>
      <c r="BX74" s="203"/>
      <c r="BY74" s="936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</row>
    <row r="75" spans="1:94" s="113" customFormat="1">
      <c r="A75"/>
      <c r="B75" s="193"/>
      <c r="C75"/>
      <c r="D75" s="232"/>
      <c r="F75" s="155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26"/>
      <c r="AE75" s="194"/>
      <c r="AF75"/>
      <c r="AG75"/>
      <c r="AK75" s="440"/>
      <c r="AL75" s="440"/>
      <c r="AM75" s="118"/>
      <c r="AN75" s="115"/>
      <c r="AO75" s="119"/>
      <c r="AP75" s="120"/>
      <c r="AQ75" s="499"/>
      <c r="AR75" s="504"/>
      <c r="AS75" s="504"/>
      <c r="AT75" s="554"/>
      <c r="AU75" s="575"/>
      <c r="AV75" s="517"/>
      <c r="AW75" s="559"/>
      <c r="AX75" s="562"/>
      <c r="AY75" s="565"/>
      <c r="AZ75" s="570"/>
      <c r="BA75" s="881"/>
      <c r="BB75" s="887"/>
      <c r="BC75" s="893"/>
      <c r="BD75" s="899"/>
      <c r="BE75" s="178"/>
      <c r="BF75" s="155"/>
      <c r="BG75" s="928"/>
      <c r="BH75" s="155"/>
      <c r="BI75" s="928"/>
      <c r="BJ75" s="155"/>
      <c r="BK75" s="928"/>
      <c r="BM75" s="937"/>
      <c r="BN75" s="30"/>
      <c r="BO75" s="30"/>
      <c r="BP75" s="30"/>
      <c r="BQ75" s="30"/>
      <c r="BR75" s="30"/>
      <c r="BS75" s="30"/>
      <c r="BT75" s="30"/>
      <c r="BU75" s="30"/>
      <c r="BV75" s="936"/>
      <c r="BW75" s="203"/>
      <c r="BX75" s="203"/>
      <c r="BY75" s="936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203"/>
    </row>
    <row r="76" spans="1:94">
      <c r="BN76" s="30"/>
      <c r="BO76" s="30"/>
      <c r="BP76" s="30"/>
      <c r="BQ76" s="30"/>
      <c r="BR76" s="30"/>
      <c r="BS76" s="30"/>
      <c r="BT76" s="30"/>
      <c r="BU76" s="30"/>
      <c r="BV76" s="936"/>
      <c r="BW76" s="203"/>
      <c r="BX76" s="203"/>
      <c r="BY76" s="936"/>
      <c r="BZ76" s="30"/>
      <c r="CA76" s="30"/>
      <c r="CB76" s="30"/>
      <c r="CC76" s="30"/>
      <c r="CD76" s="30"/>
      <c r="CE76" s="30"/>
      <c r="CF76" s="30"/>
      <c r="CG76" s="30"/>
      <c r="CH76" s="30"/>
      <c r="CI76" s="30"/>
      <c r="CJ76" s="30"/>
      <c r="CK76" s="30"/>
      <c r="CL76" s="30"/>
      <c r="CM76" s="30"/>
      <c r="CN76" s="30"/>
      <c r="CO76" s="30"/>
      <c r="CP76" s="203"/>
    </row>
    <row r="77" spans="1:94">
      <c r="BN77" s="30"/>
      <c r="BO77" s="30"/>
      <c r="BP77" s="30"/>
      <c r="BQ77" s="30"/>
      <c r="BR77" s="30"/>
      <c r="BS77" s="30"/>
      <c r="BT77" s="30"/>
      <c r="BU77" s="30"/>
      <c r="BW77" s="203"/>
      <c r="BX77" s="203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/>
      <c r="CL77" s="30"/>
      <c r="CM77" s="30"/>
      <c r="CN77" s="30"/>
      <c r="CO77" s="30"/>
    </row>
    <row r="78" spans="1:94">
      <c r="BN78" s="30"/>
      <c r="BO78" s="30"/>
      <c r="BP78" s="30"/>
      <c r="BQ78" s="30"/>
      <c r="BR78" s="30"/>
      <c r="BS78" s="30"/>
      <c r="BT78" s="30"/>
      <c r="BU78" s="30"/>
      <c r="BW78" s="203"/>
      <c r="BX78" s="203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</row>
    <row r="79" spans="1:94">
      <c r="BN79" s="30"/>
      <c r="BO79" s="30"/>
      <c r="BP79" s="30"/>
      <c r="BQ79" s="30"/>
      <c r="BR79" s="30"/>
      <c r="BS79" s="30"/>
      <c r="BT79" s="30"/>
      <c r="BU79" s="30"/>
      <c r="BW79" s="203"/>
      <c r="BX79" s="203"/>
      <c r="BZ79" s="30"/>
      <c r="CA79" s="30"/>
      <c r="CB79" s="30"/>
      <c r="CC79" s="30"/>
      <c r="CD79" s="30"/>
      <c r="CE79" s="30"/>
      <c r="CF79" s="30"/>
      <c r="CG79" s="30"/>
      <c r="CH79" s="30"/>
      <c r="CI79" s="30"/>
      <c r="CJ79" s="30"/>
      <c r="CK79" s="30"/>
      <c r="CL79" s="30"/>
      <c r="CM79" s="30"/>
      <c r="CN79" s="30"/>
      <c r="CO79" s="30"/>
    </row>
    <row r="80" spans="1:94">
      <c r="BN80" s="30"/>
      <c r="BO80" s="30"/>
      <c r="BP80" s="30"/>
      <c r="BQ80" s="30"/>
      <c r="BR80" s="30"/>
      <c r="BS80" s="30"/>
      <c r="BT80" s="30"/>
      <c r="BU80" s="30"/>
      <c r="BW80" s="203"/>
      <c r="BX80" s="203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</row>
    <row r="81" spans="66:93">
      <c r="BN81" s="30"/>
      <c r="BO81" s="30"/>
      <c r="BP81" s="30"/>
      <c r="BQ81" s="30"/>
      <c r="BR81" s="30"/>
      <c r="BS81" s="30"/>
      <c r="BT81" s="30"/>
      <c r="BU81" s="30"/>
      <c r="BW81" s="203"/>
      <c r="BX81" s="203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</row>
    <row r="82" spans="66:93">
      <c r="BN82" s="30"/>
      <c r="BO82" s="30"/>
      <c r="BP82" s="30"/>
      <c r="BQ82" s="30"/>
      <c r="BR82" s="30"/>
      <c r="BS82" s="30"/>
      <c r="BT82" s="30"/>
      <c r="BU82" s="30"/>
      <c r="BW82" s="203"/>
      <c r="BX82" s="203"/>
      <c r="BZ82" s="30"/>
      <c r="CA82" s="30"/>
      <c r="CB82" s="30"/>
      <c r="CC82" s="30"/>
      <c r="CD82" s="30"/>
      <c r="CE82" s="30"/>
      <c r="CF82" s="30"/>
      <c r="CG82" s="30"/>
      <c r="CH82" s="30"/>
      <c r="CI82" s="30"/>
      <c r="CJ82" s="30"/>
      <c r="CK82" s="30"/>
      <c r="CL82" s="30"/>
      <c r="CM82" s="30"/>
      <c r="CN82" s="30"/>
      <c r="CO82" s="30"/>
    </row>
    <row r="83" spans="66:93">
      <c r="BN83" s="30"/>
      <c r="BO83" s="30"/>
      <c r="BP83" s="30"/>
      <c r="BQ83" s="30"/>
      <c r="BR83" s="30"/>
      <c r="BS83" s="30"/>
      <c r="BT83" s="30"/>
      <c r="BU83" s="30"/>
      <c r="BW83" s="203"/>
      <c r="BX83" s="203"/>
      <c r="BZ83" s="30"/>
      <c r="CA83" s="30"/>
      <c r="CB83" s="30"/>
      <c r="CC83" s="30"/>
      <c r="CD83" s="30"/>
      <c r="CE83" s="30"/>
      <c r="CF83" s="30"/>
      <c r="CG83" s="30"/>
      <c r="CH83" s="30"/>
      <c r="CI83" s="30"/>
      <c r="CJ83" s="30"/>
      <c r="CK83" s="30"/>
      <c r="CL83" s="30"/>
      <c r="CM83" s="30"/>
      <c r="CN83" s="30"/>
      <c r="CO83" s="30"/>
    </row>
    <row r="84" spans="66:93">
      <c r="BN84" s="30"/>
      <c r="BO84" s="30"/>
      <c r="BP84" s="30"/>
      <c r="BQ84" s="30"/>
      <c r="BR84" s="30"/>
      <c r="BS84" s="30"/>
      <c r="BT84" s="30"/>
      <c r="BU84" s="30"/>
      <c r="BW84" s="203"/>
      <c r="BX84" s="203"/>
      <c r="BZ84" s="30"/>
      <c r="CA84" s="30"/>
      <c r="CB84" s="30"/>
      <c r="CC84" s="30"/>
      <c r="CD84" s="30"/>
      <c r="CE84" s="30"/>
      <c r="CF84" s="30"/>
      <c r="CG84" s="30"/>
      <c r="CH84" s="30"/>
      <c r="CI84" s="30"/>
      <c r="CJ84" s="30"/>
      <c r="CK84" s="30"/>
      <c r="CL84" s="30"/>
      <c r="CM84" s="30"/>
      <c r="CN84" s="30"/>
      <c r="CO84" s="30"/>
    </row>
    <row r="85" spans="66:93">
      <c r="BN85" s="30"/>
      <c r="BO85" s="30"/>
      <c r="BP85" s="30"/>
      <c r="BQ85" s="30"/>
      <c r="BR85" s="30"/>
      <c r="BS85" s="30"/>
      <c r="BT85" s="30"/>
      <c r="BU85" s="30"/>
      <c r="BW85" s="203"/>
      <c r="BX85" s="203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</row>
    <row r="86" spans="66:93">
      <c r="BN86" s="30"/>
      <c r="BO86" s="30"/>
      <c r="BP86" s="30"/>
      <c r="BQ86" s="30"/>
      <c r="BR86" s="30"/>
      <c r="BS86" s="30"/>
      <c r="BT86" s="30"/>
      <c r="BU86" s="30"/>
      <c r="BW86" s="203"/>
      <c r="BX86" s="203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</row>
    <row r="87" spans="66:93">
      <c r="BN87" s="30"/>
      <c r="BO87" s="30"/>
      <c r="BP87" s="30"/>
      <c r="BQ87" s="30"/>
      <c r="BR87" s="30"/>
      <c r="BS87" s="30"/>
      <c r="BT87" s="30"/>
      <c r="BU87" s="30"/>
      <c r="BW87" s="203"/>
      <c r="BX87" s="203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</row>
    <row r="88" spans="66:93">
      <c r="BN88" s="30"/>
      <c r="BO88" s="30"/>
      <c r="BP88" s="30"/>
      <c r="BQ88" s="30"/>
      <c r="BR88" s="30"/>
      <c r="BS88" s="30"/>
      <c r="BT88" s="30"/>
      <c r="BU88" s="30"/>
      <c r="BW88" s="203"/>
      <c r="BX88" s="203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</row>
    <row r="89" spans="66:93">
      <c r="BN89" s="30"/>
      <c r="BO89" s="30"/>
      <c r="BP89" s="30"/>
      <c r="BQ89" s="30"/>
      <c r="BR89" s="30"/>
      <c r="BS89" s="30"/>
      <c r="BT89" s="30"/>
      <c r="BU89" s="30"/>
      <c r="BW89" s="203"/>
      <c r="BX89" s="203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</row>
    <row r="90" spans="66:93">
      <c r="BN90" s="30"/>
      <c r="BO90" s="30"/>
      <c r="BP90" s="30"/>
      <c r="BQ90" s="30"/>
      <c r="BR90" s="30"/>
      <c r="BS90" s="30"/>
      <c r="BT90" s="30"/>
      <c r="BU90" s="30"/>
      <c r="BW90" s="203"/>
      <c r="BX90" s="203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</row>
    <row r="91" spans="66:93">
      <c r="BN91" s="30"/>
      <c r="BO91" s="30"/>
      <c r="BP91" s="30"/>
      <c r="BQ91" s="30"/>
      <c r="BR91" s="30"/>
      <c r="BS91" s="30"/>
      <c r="BT91" s="30"/>
      <c r="BU91" s="30"/>
      <c r="BW91" s="203"/>
      <c r="BX91" s="203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</row>
    <row r="92" spans="66:93">
      <c r="BN92" s="30"/>
      <c r="BO92" s="30"/>
      <c r="BP92" s="30"/>
      <c r="BQ92" s="30"/>
      <c r="BR92" s="30"/>
      <c r="BS92" s="30"/>
      <c r="BT92" s="30"/>
      <c r="BU92" s="30"/>
      <c r="BW92" s="203"/>
      <c r="BX92" s="203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</row>
    <row r="93" spans="66:93">
      <c r="BN93" s="30"/>
      <c r="BO93" s="30"/>
      <c r="BP93" s="30"/>
      <c r="BQ93" s="30"/>
      <c r="BR93" s="30"/>
      <c r="BS93" s="30"/>
      <c r="BT93" s="30"/>
      <c r="BU93" s="30"/>
      <c r="BW93" s="203"/>
      <c r="BX93" s="203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  <c r="CN93" s="30"/>
      <c r="CO93" s="30"/>
    </row>
    <row r="94" spans="66:93">
      <c r="BN94" s="30"/>
      <c r="BO94" s="30"/>
      <c r="BP94" s="30"/>
      <c r="BQ94" s="30"/>
      <c r="BR94" s="30"/>
      <c r="BS94" s="30"/>
      <c r="BT94" s="30"/>
      <c r="BU94" s="30"/>
      <c r="BW94" s="203"/>
      <c r="BX94" s="203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  <c r="CN94" s="30"/>
      <c r="CO94" s="30"/>
    </row>
    <row r="95" spans="66:93">
      <c r="BN95" s="30"/>
      <c r="BO95" s="30"/>
      <c r="BP95" s="30"/>
      <c r="BQ95" s="30"/>
      <c r="BR95" s="30"/>
      <c r="BS95" s="30"/>
      <c r="BT95" s="30"/>
      <c r="BU95" s="30"/>
      <c r="BW95" s="203"/>
      <c r="BX95" s="203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</row>
    <row r="96" spans="66:93">
      <c r="BN96" s="30"/>
      <c r="BO96" s="30"/>
      <c r="BP96" s="30"/>
      <c r="BQ96" s="30"/>
      <c r="BR96" s="30"/>
      <c r="BS96" s="30"/>
      <c r="BT96" s="30"/>
      <c r="BU96" s="30"/>
      <c r="BW96" s="203"/>
      <c r="BX96" s="203"/>
      <c r="BZ96" s="30"/>
      <c r="CA96" s="30"/>
      <c r="CB96" s="30"/>
      <c r="CC96" s="30"/>
      <c r="CD96" s="30"/>
      <c r="CE96" s="30"/>
      <c r="CF96" s="30"/>
      <c r="CG96" s="30"/>
      <c r="CH96" s="30"/>
      <c r="CI96" s="30"/>
      <c r="CJ96" s="30"/>
      <c r="CK96" s="30"/>
      <c r="CL96" s="30"/>
      <c r="CM96" s="30"/>
      <c r="CN96" s="30"/>
      <c r="CO96" s="30"/>
    </row>
    <row r="97" spans="66:93">
      <c r="BN97" s="30"/>
      <c r="BO97" s="30"/>
      <c r="BP97" s="30"/>
      <c r="BQ97" s="30"/>
      <c r="BR97" s="30"/>
      <c r="BS97" s="30"/>
      <c r="BT97" s="30"/>
      <c r="BU97" s="30"/>
      <c r="BW97" s="203"/>
      <c r="BX97" s="203"/>
      <c r="BZ97" s="30"/>
      <c r="CA97" s="30"/>
      <c r="CB97" s="30"/>
      <c r="CC97" s="30"/>
      <c r="CD97" s="30"/>
      <c r="CE97" s="30"/>
      <c r="CF97" s="30"/>
      <c r="CG97" s="30"/>
      <c r="CH97" s="30"/>
      <c r="CI97" s="30"/>
      <c r="CJ97" s="30"/>
      <c r="CK97" s="30"/>
      <c r="CL97" s="30"/>
      <c r="CM97" s="30"/>
      <c r="CN97" s="30"/>
      <c r="CO97" s="30"/>
    </row>
    <row r="98" spans="66:93">
      <c r="BN98" s="30"/>
      <c r="BO98" s="30"/>
      <c r="BP98" s="30"/>
      <c r="BQ98" s="30"/>
      <c r="BR98" s="30"/>
      <c r="BS98" s="30"/>
      <c r="BT98" s="30"/>
      <c r="BU98" s="30"/>
      <c r="BW98" s="203"/>
      <c r="BX98" s="203"/>
      <c r="BZ98" s="30"/>
      <c r="CA98" s="30"/>
      <c r="CB98" s="30"/>
      <c r="CC98" s="30"/>
      <c r="CD98" s="30"/>
      <c r="CE98" s="30"/>
      <c r="CF98" s="30"/>
      <c r="CG98" s="30"/>
      <c r="CH98" s="30"/>
      <c r="CI98" s="30"/>
      <c r="CJ98" s="30"/>
      <c r="CK98" s="30"/>
      <c r="CL98" s="30"/>
      <c r="CM98" s="30"/>
      <c r="CN98" s="30"/>
      <c r="CO98" s="30"/>
    </row>
    <row r="99" spans="66:93">
      <c r="BN99" s="30"/>
      <c r="BO99" s="30"/>
      <c r="BP99" s="30"/>
      <c r="BQ99" s="30"/>
      <c r="BR99" s="30"/>
      <c r="BS99" s="30"/>
      <c r="BT99" s="30"/>
      <c r="BU99" s="30"/>
      <c r="BW99" s="203"/>
      <c r="BX99" s="203"/>
      <c r="BZ99" s="30"/>
      <c r="CA99" s="30"/>
      <c r="CB99" s="30"/>
      <c r="CC99" s="30"/>
      <c r="CD99" s="30"/>
      <c r="CE99" s="30"/>
      <c r="CF99" s="30"/>
      <c r="CG99" s="30"/>
      <c r="CH99" s="30"/>
      <c r="CI99" s="30"/>
      <c r="CJ99" s="30"/>
      <c r="CK99" s="30"/>
      <c r="CL99" s="30"/>
      <c r="CM99" s="30"/>
      <c r="CN99" s="30"/>
      <c r="CO99" s="30"/>
    </row>
    <row r="100" spans="66:93">
      <c r="BW100" s="203"/>
      <c r="BX100" s="203"/>
    </row>
  </sheetData>
  <sheetProtection algorithmName="SHA-512" hashValue="WqVwWsimqpbTq0/5dwsvKlkieVNH795wT13blQ+c5k9iGTQaJPNiTOgf4PAr4BjkeW79bpuMk0wbkMlu/CsFag==" saltValue="0ZV4yVsXYTrc8V1FKvx96w==" spinCount="100000" sheet="1" sort="0" autoFilter="0"/>
  <autoFilter ref="AE8:AF51" xr:uid="{00000000-0001-0000-0100-000000000000}"/>
  <mergeCells count="9">
    <mergeCell ref="BO10:BY10"/>
    <mergeCell ref="Z1:AC4"/>
    <mergeCell ref="K1:L1"/>
    <mergeCell ref="B2:B4"/>
    <mergeCell ref="C2:C4"/>
    <mergeCell ref="CP3:CP5"/>
    <mergeCell ref="K2:L2"/>
    <mergeCell ref="K3:L3"/>
    <mergeCell ref="AD2:AE2"/>
  </mergeCells>
  <conditionalFormatting sqref="L11:L34">
    <cfRule type="notContainsBlanks" dxfId="100" priority="13">
      <formula>LEN(TRIM(L11))&gt;0</formula>
    </cfRule>
  </conditionalFormatting>
  <conditionalFormatting sqref="L36:L51">
    <cfRule type="notContainsBlanks" dxfId="99" priority="46">
      <formula>LEN(TRIM(L36))&gt;0</formula>
    </cfRule>
  </conditionalFormatting>
  <conditionalFormatting sqref="M11:M34">
    <cfRule type="notContainsBlanks" dxfId="98" priority="12">
      <formula>LEN(TRIM(M11))&gt;0</formula>
    </cfRule>
  </conditionalFormatting>
  <conditionalFormatting sqref="M36:M51">
    <cfRule type="notContainsBlanks" dxfId="97" priority="45">
      <formula>LEN(TRIM(M36))&gt;0</formula>
    </cfRule>
  </conditionalFormatting>
  <conditionalFormatting sqref="N11:N34">
    <cfRule type="notContainsBlanks" dxfId="96" priority="17">
      <formula>LEN(TRIM(N11))&gt;0</formula>
    </cfRule>
  </conditionalFormatting>
  <conditionalFormatting sqref="N36:N51">
    <cfRule type="notContainsBlanks" dxfId="95" priority="51">
      <formula>LEN(TRIM(N36))&gt;0</formula>
    </cfRule>
  </conditionalFormatting>
  <conditionalFormatting sqref="O11:O34">
    <cfRule type="notContainsBlanks" dxfId="94" priority="16">
      <formula>LEN(TRIM(O11))&gt;0</formula>
    </cfRule>
  </conditionalFormatting>
  <conditionalFormatting sqref="O36:O51">
    <cfRule type="notContainsBlanks" dxfId="93" priority="50">
      <formula>LEN(TRIM(O36))&gt;0</formula>
    </cfRule>
  </conditionalFormatting>
  <conditionalFormatting sqref="P11:P34">
    <cfRule type="notContainsBlanks" dxfId="92" priority="19">
      <formula>LEN(TRIM(P11))&gt;0</formula>
    </cfRule>
  </conditionalFormatting>
  <conditionalFormatting sqref="P36:P51">
    <cfRule type="notContainsBlanks" dxfId="91" priority="53">
      <formula>LEN(TRIM(P36))&gt;0</formula>
    </cfRule>
  </conditionalFormatting>
  <conditionalFormatting sqref="Q11:Q34">
    <cfRule type="notContainsBlanks" dxfId="90" priority="18">
      <formula>LEN(TRIM(Q11))&gt;0</formula>
    </cfRule>
  </conditionalFormatting>
  <conditionalFormatting sqref="Q36:Q51">
    <cfRule type="notContainsBlanks" dxfId="89" priority="52">
      <formula>LEN(TRIM(Q36))&gt;0</formula>
    </cfRule>
  </conditionalFormatting>
  <conditionalFormatting sqref="R11:R34">
    <cfRule type="notContainsBlanks" dxfId="88" priority="6">
      <formula>LEN(TRIM(R11))&gt;0</formula>
    </cfRule>
  </conditionalFormatting>
  <conditionalFormatting sqref="R36:R51">
    <cfRule type="notContainsBlanks" dxfId="87" priority="20">
      <formula>LEN(TRIM(R36))&gt;0</formula>
    </cfRule>
  </conditionalFormatting>
  <conditionalFormatting sqref="S11:T34">
    <cfRule type="notContainsBlanks" dxfId="86" priority="15">
      <formula>LEN(TRIM(S11))&gt;0</formula>
    </cfRule>
  </conditionalFormatting>
  <conditionalFormatting sqref="S36:T51">
    <cfRule type="notContainsBlanks" dxfId="85" priority="49">
      <formula>LEN(TRIM(S36))&gt;0</formula>
    </cfRule>
  </conditionalFormatting>
  <conditionalFormatting sqref="T11:T34">
    <cfRule type="notContainsBlanks" dxfId="84" priority="7">
      <formula>LEN(TRIM(T11))&gt;0</formula>
    </cfRule>
  </conditionalFormatting>
  <conditionalFormatting sqref="T36:T51">
    <cfRule type="notContainsBlanks" dxfId="83" priority="22">
      <formula>LEN(TRIM(T36))&gt;0</formula>
    </cfRule>
  </conditionalFormatting>
  <conditionalFormatting sqref="U11:U34">
    <cfRule type="notContainsBlanks" dxfId="82" priority="14">
      <formula>LEN(TRIM(U11))&gt;0</formula>
    </cfRule>
  </conditionalFormatting>
  <conditionalFormatting sqref="U36:U51">
    <cfRule type="notContainsBlanks" dxfId="81" priority="48">
      <formula>LEN(TRIM(U36))&gt;0</formula>
    </cfRule>
  </conditionalFormatting>
  <conditionalFormatting sqref="V11:V34">
    <cfRule type="notContainsBlanks" dxfId="80" priority="11">
      <formula>LEN(TRIM(V11))&gt;0</formula>
    </cfRule>
  </conditionalFormatting>
  <conditionalFormatting sqref="V36:V51">
    <cfRule type="notContainsBlanks" dxfId="79" priority="39">
      <formula>LEN(TRIM(V36))&gt;0</formula>
    </cfRule>
  </conditionalFormatting>
  <conditionalFormatting sqref="W11:W34">
    <cfRule type="notContainsBlanks" dxfId="78" priority="10">
      <formula>LEN(TRIM(W11))&gt;0</formula>
    </cfRule>
  </conditionalFormatting>
  <conditionalFormatting sqref="W36:W51">
    <cfRule type="notContainsBlanks" dxfId="77" priority="38">
      <formula>LEN(TRIM(W36))&gt;0</formula>
    </cfRule>
  </conditionalFormatting>
  <conditionalFormatting sqref="X11:X34">
    <cfRule type="notContainsBlanks" dxfId="76" priority="9">
      <formula>LEN(TRIM(X11))&gt;0</formula>
    </cfRule>
  </conditionalFormatting>
  <conditionalFormatting sqref="X36:X51">
    <cfRule type="notContainsBlanks" dxfId="75" priority="37">
      <formula>LEN(TRIM(X36))&gt;0</formula>
    </cfRule>
  </conditionalFormatting>
  <conditionalFormatting sqref="Y11:Y51">
    <cfRule type="notContainsBlanks" dxfId="74" priority="54" stopIfTrue="1">
      <formula>LEN(TRIM(Y11))&gt;0</formula>
    </cfRule>
  </conditionalFormatting>
  <conditionalFormatting sqref="Z11:Z51">
    <cfRule type="notContainsBlanks" dxfId="73" priority="5">
      <formula>LEN(TRIM(Z11))&gt;0</formula>
    </cfRule>
  </conditionalFormatting>
  <conditionalFormatting sqref="AA11:AA51">
    <cfRule type="notContainsBlanks" dxfId="72" priority="3">
      <formula>LEN(TRIM(AA11))&gt;0</formula>
    </cfRule>
  </conditionalFormatting>
  <conditionalFormatting sqref="AB11:AB51">
    <cfRule type="notContainsBlanks" dxfId="71" priority="2">
      <formula>LEN(TRIM(AB11))&gt;0</formula>
    </cfRule>
  </conditionalFormatting>
  <conditionalFormatting sqref="AC11:AC51">
    <cfRule type="notContainsBlanks" dxfId="70" priority="1">
      <formula>LEN(TRIM(AC11))&gt;0</formula>
    </cfRule>
  </conditionalFormatting>
  <pageMargins left="0.25" right="0.25" top="0.75" bottom="0.75" header="0.3" footer="0.3"/>
  <pageSetup paperSize="9" scale="24" fitToHeight="0" orientation="portrait" horizontalDpi="4294967292" verticalDpi="4294967292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7"/>
  <dimension ref="A1:Z46"/>
  <sheetViews>
    <sheetView zoomScaleNormal="100" workbookViewId="0">
      <selection activeCell="S24" sqref="S24"/>
    </sheetView>
  </sheetViews>
  <sheetFormatPr baseColWidth="10" defaultColWidth="12.296875" defaultRowHeight="23.25" customHeight="1"/>
  <cols>
    <col min="1" max="1" width="10" style="984" customWidth="1"/>
    <col min="2" max="2" width="4.19921875" style="9" customWidth="1"/>
    <col min="3" max="9" width="5.69921875" style="16" customWidth="1"/>
    <col min="10" max="10" width="6.69921875" style="16" customWidth="1"/>
    <col min="11" max="11" width="6.5" style="16" customWidth="1"/>
    <col min="12" max="20" width="5.69921875" style="16" customWidth="1"/>
    <col min="21" max="23" width="5.296875" style="9" customWidth="1"/>
    <col min="24" max="28" width="12.296875" style="9" customWidth="1"/>
    <col min="29" max="16384" width="12.296875" style="9"/>
  </cols>
  <sheetData>
    <row r="1" spans="1:26" ht="29.25" customHeight="1">
      <c r="A1" s="983"/>
      <c r="B1" s="21"/>
      <c r="C1" s="21"/>
      <c r="D1" s="21"/>
      <c r="E1" s="21"/>
      <c r="F1" s="21"/>
      <c r="G1" s="21"/>
      <c r="H1" s="21"/>
      <c r="I1" s="21"/>
      <c r="J1" s="65" t="s">
        <v>68</v>
      </c>
      <c r="K1" s="70" t="s">
        <v>4</v>
      </c>
      <c r="M1" s="68"/>
      <c r="U1" s="21"/>
      <c r="V1" s="22"/>
      <c r="W1" s="21"/>
    </row>
    <row r="2" spans="1:26" ht="22.05" customHeight="1">
      <c r="C2" s="21"/>
      <c r="D2" s="21"/>
      <c r="E2" s="21"/>
      <c r="F2" s="21"/>
      <c r="G2" s="21"/>
      <c r="H2" s="21"/>
      <c r="I2" s="21"/>
      <c r="J2" s="156">
        <f>V4</f>
        <v>0</v>
      </c>
      <c r="K2" s="814">
        <f>'Lynx GRP'!K3</f>
        <v>0</v>
      </c>
      <c r="M2" s="69"/>
      <c r="O2" s="64"/>
      <c r="P2" s="64"/>
      <c r="Q2" s="64"/>
      <c r="R2" s="64"/>
      <c r="S2" s="64"/>
      <c r="T2" s="64"/>
      <c r="U2" s="21"/>
      <c r="W2" s="21"/>
    </row>
    <row r="3" spans="1:26" ht="44.25" customHeight="1">
      <c r="A3" s="985"/>
      <c r="B3" s="106" t="s">
        <v>150</v>
      </c>
      <c r="C3" s="1048"/>
      <c r="D3" s="1049"/>
      <c r="E3" s="1049"/>
      <c r="F3" s="1049"/>
      <c r="G3" s="1049"/>
      <c r="H3" s="1049"/>
      <c r="I3" s="1049"/>
      <c r="J3" s="1049"/>
      <c r="K3" s="1050"/>
      <c r="L3" s="17"/>
      <c r="M3" s="19" t="s">
        <v>33</v>
      </c>
      <c r="N3" s="1028"/>
      <c r="O3" s="1029"/>
      <c r="P3" s="1029"/>
      <c r="Q3" s="1029"/>
      <c r="R3" s="1029"/>
      <c r="S3" s="1029"/>
      <c r="T3" s="1029"/>
      <c r="U3" s="1030"/>
    </row>
    <row r="4" spans="1:26" ht="21" customHeight="1">
      <c r="A4" s="23" t="s">
        <v>112</v>
      </c>
      <c r="B4" s="23"/>
      <c r="J4" s="11"/>
      <c r="K4" s="11"/>
      <c r="L4" s="1024"/>
      <c r="M4" s="1024"/>
      <c r="U4" s="15">
        <f>SUM(U6:U46)</f>
        <v>0</v>
      </c>
      <c r="V4" s="109">
        <f>SUM(V6:V46)</f>
        <v>0</v>
      </c>
      <c r="W4" s="110">
        <f>SUM(W6:W46)</f>
        <v>0</v>
      </c>
    </row>
    <row r="5" spans="1:26" ht="45" customHeight="1">
      <c r="A5" s="986" t="s">
        <v>13</v>
      </c>
      <c r="B5" s="1" t="s">
        <v>252</v>
      </c>
      <c r="C5" s="957" t="str">
        <f>'Lynx GRP'!L8</f>
        <v>BLACK
RAL 9005</v>
      </c>
      <c r="D5" s="957" t="str">
        <f>'Lynx GRP'!M8</f>
        <v>WHITE</v>
      </c>
      <c r="E5" s="957" t="str">
        <f>'Lynx GRP'!N8</f>
        <v xml:space="preserve">RED
RAL 3000 </v>
      </c>
      <c r="F5" s="957" t="str">
        <f>'Lynx GRP'!O8</f>
        <v xml:space="preserve">YELLOW
RAL 1018 </v>
      </c>
      <c r="G5" s="957" t="str">
        <f>'Lynx GRP'!P8</f>
        <v>BLUE
RAL 5015</v>
      </c>
      <c r="H5" s="957" t="str">
        <f>'Lynx GRP'!Q8</f>
        <v>BRIGHT
GREEN
RAL 6018</v>
      </c>
      <c r="I5" s="957" t="str">
        <f>'Lynx GRP'!R8</f>
        <v>PURE GREEN 
RAL 6037</v>
      </c>
      <c r="J5" s="957" t="str">
        <f>'Lynx GRP'!S8</f>
        <v>APRICOT
ORANGE 
RAL 1033</v>
      </c>
      <c r="K5" s="957" t="str">
        <f>'Lynx GRP'!T8</f>
        <v>DEEP ORANGE          
RAL 2011</v>
      </c>
      <c r="L5" s="957" t="str">
        <f>'Lynx GRP'!U8</f>
        <v>PINK
RAL 4003</v>
      </c>
      <c r="M5" s="957" t="str">
        <f>'Lynx GRP'!V8</f>
        <v>GREY  
RAL 7001</v>
      </c>
      <c r="N5" s="957" t="str">
        <f>'Lynx GRP'!W8</f>
        <v>PURPLE
S4050-R60B/M</v>
      </c>
      <c r="O5" s="957" t="str">
        <f>'Lynx GRP'!X8</f>
        <v>MINT   
RAL 6027</v>
      </c>
      <c r="P5" s="989" t="str">
        <f>'Lynx GRP'!Y8</f>
        <v>DEEP ROSE 
RAL 4008</v>
      </c>
      <c r="Q5" s="991" t="str">
        <f>'Lynx GRP'!Z8</f>
        <v>FLUORO PINK</v>
      </c>
      <c r="R5" s="988" t="str">
        <f>'Lynx GRP'!AA8</f>
        <v>FLUORO ORANGE</v>
      </c>
      <c r="S5" s="988" t="str">
        <f>'Lynx GRP'!AB8</f>
        <v>FLUORO YELLOW</v>
      </c>
      <c r="T5" s="988" t="str">
        <f>'Lynx GRP'!AC8</f>
        <v>FLUORO GREEN</v>
      </c>
      <c r="U5" s="111" t="s">
        <v>16</v>
      </c>
      <c r="V5" s="112" t="s">
        <v>17</v>
      </c>
      <c r="W5" s="101" t="s">
        <v>149</v>
      </c>
    </row>
    <row r="6" spans="1:26" ht="23.25" customHeight="1">
      <c r="A6" s="987" t="str">
        <f>'Lynx GRP'!D11</f>
        <v>L101-GRP</v>
      </c>
      <c r="B6" s="97">
        <f>'Lynx GRP'!E11</f>
        <v>0</v>
      </c>
      <c r="C6" s="20" t="str">
        <f>IF('Lynx GRP'!L11=0,"",'Lynx GRP'!L11)</f>
        <v/>
      </c>
      <c r="D6" s="20" t="str">
        <f>IF('Lynx GRP'!M11=0,"",'Lynx GRP'!M11)</f>
        <v/>
      </c>
      <c r="E6" s="20" t="str">
        <f>IF('Lynx GRP'!N11=0,"",'Lynx GRP'!N11)</f>
        <v/>
      </c>
      <c r="F6" s="20" t="str">
        <f>IF('Lynx GRP'!O11=0,"",'Lynx GRP'!O11)</f>
        <v/>
      </c>
      <c r="G6" s="20" t="str">
        <f>IF('Lynx GRP'!P11=0,"",'Lynx GRP'!P11)</f>
        <v/>
      </c>
      <c r="H6" s="20" t="str">
        <f>IF('Lynx GRP'!Q11=0,"",'Lynx GRP'!Q11)</f>
        <v/>
      </c>
      <c r="I6" s="20" t="str">
        <f>IF('Lynx GRP'!R11=0,"",'Lynx GRP'!R11)</f>
        <v/>
      </c>
      <c r="J6" s="20" t="str">
        <f>IF('Lynx GRP'!S11=0,"",'Lynx GRP'!S11)</f>
        <v/>
      </c>
      <c r="K6" s="20" t="str">
        <f>IF('Lynx GRP'!T11=0,"",'Lynx GRP'!T11)</f>
        <v/>
      </c>
      <c r="L6" s="20" t="str">
        <f>IF('Lynx GRP'!U11=0,"",'Lynx GRP'!U11)</f>
        <v/>
      </c>
      <c r="M6" s="20" t="str">
        <f>IF('Lynx GRP'!V11=0,"",'Lynx GRP'!V11)</f>
        <v/>
      </c>
      <c r="N6" s="20" t="str">
        <f>IF('Lynx GRP'!W11=0,"",'Lynx GRP'!W11)</f>
        <v/>
      </c>
      <c r="O6" s="20" t="str">
        <f>IF('Lynx GRP'!X11=0,"",'Lynx GRP'!X11)</f>
        <v/>
      </c>
      <c r="P6" s="990" t="str">
        <f>IF('Lynx GRP'!Y11=0,"",'Lynx GRP'!Y11)</f>
        <v/>
      </c>
      <c r="Q6" s="992" t="str">
        <f>IF('Lynx GRP'!Z11=0,"",'Lynx GRP'!Z11)</f>
        <v/>
      </c>
      <c r="R6" s="20" t="str">
        <f>IF('Lynx GRP'!AA11=0,"",'Lynx GRP'!AA11)</f>
        <v/>
      </c>
      <c r="S6" s="20" t="str">
        <f>IF('Lynx GRP'!AB11=0,"",'Lynx GRP'!AB11)</f>
        <v/>
      </c>
      <c r="T6" s="20" t="str">
        <f>IF('Lynx GRP'!AC11=0,"",'Lynx GRP'!AC11)</f>
        <v/>
      </c>
      <c r="U6" s="100">
        <f>SUM(C6:T6)</f>
        <v>0</v>
      </c>
      <c r="V6" s="102">
        <f>U6*'Lynx GRP'!I11</f>
        <v>0</v>
      </c>
      <c r="W6" s="103">
        <f>U6*'Lynx GRP'!AH11</f>
        <v>0</v>
      </c>
    </row>
    <row r="7" spans="1:26" ht="23.25" customHeight="1">
      <c r="A7" s="987" t="str">
        <f>'Lynx GRP'!D12</f>
        <v>L102-GRP</v>
      </c>
      <c r="B7" s="97">
        <f>'Lynx GRP'!E12</f>
        <v>0</v>
      </c>
      <c r="C7" s="20" t="str">
        <f>IF('Lynx GRP'!L12=0,"",'Lynx GRP'!L12)</f>
        <v/>
      </c>
      <c r="D7" s="20" t="str">
        <f>IF('Lynx GRP'!M12=0,"",'Lynx GRP'!M12)</f>
        <v/>
      </c>
      <c r="E7" s="20" t="str">
        <f>IF('Lynx GRP'!N12=0,"",'Lynx GRP'!N12)</f>
        <v/>
      </c>
      <c r="F7" s="20" t="str">
        <f>IF('Lynx GRP'!O12=0,"",'Lynx GRP'!O12)</f>
        <v/>
      </c>
      <c r="G7" s="20" t="str">
        <f>IF('Lynx GRP'!P12=0,"",'Lynx GRP'!P12)</f>
        <v/>
      </c>
      <c r="H7" s="20" t="str">
        <f>IF('Lynx GRP'!Q12=0,"",'Lynx GRP'!Q12)</f>
        <v/>
      </c>
      <c r="I7" s="20" t="str">
        <f>IF('Lynx GRP'!R12=0,"",'Lynx GRP'!R12)</f>
        <v/>
      </c>
      <c r="J7" s="20" t="str">
        <f>IF('Lynx GRP'!S12=0,"",'Lynx GRP'!S12)</f>
        <v/>
      </c>
      <c r="K7" s="20" t="str">
        <f>IF('Lynx GRP'!T12=0,"",'Lynx GRP'!T12)</f>
        <v/>
      </c>
      <c r="L7" s="20" t="str">
        <f>IF('Lynx GRP'!U12=0,"",'Lynx GRP'!U12)</f>
        <v/>
      </c>
      <c r="M7" s="20" t="str">
        <f>IF('Lynx GRP'!V12=0,"",'Lynx GRP'!V12)</f>
        <v/>
      </c>
      <c r="N7" s="20" t="str">
        <f>IF('Lynx GRP'!W12=0,"",'Lynx GRP'!W12)</f>
        <v/>
      </c>
      <c r="O7" s="20" t="str">
        <f>IF('Lynx GRP'!X12=0,"",'Lynx GRP'!X12)</f>
        <v/>
      </c>
      <c r="P7" s="990" t="str">
        <f>IF('Lynx GRP'!Y12=0,"",'Lynx GRP'!Y12)</f>
        <v/>
      </c>
      <c r="Q7" s="992" t="str">
        <f>IF('Lynx GRP'!Z12=0,"",'Lynx GRP'!Z12)</f>
        <v/>
      </c>
      <c r="R7" s="20" t="str">
        <f>IF('Lynx GRP'!AA12=0,"",'Lynx GRP'!AA12)</f>
        <v/>
      </c>
      <c r="S7" s="20" t="str">
        <f>IF('Lynx GRP'!AB12=0,"",'Lynx GRP'!AB12)</f>
        <v/>
      </c>
      <c r="T7" s="20" t="str">
        <f>IF('Lynx GRP'!AC12=0,"",'Lynx GRP'!AC12)</f>
        <v/>
      </c>
      <c r="U7" s="100">
        <f t="shared" ref="U7:U46" si="0">SUM(C7:T7)</f>
        <v>0</v>
      </c>
      <c r="V7" s="102">
        <f>U7*'Lynx GRP'!I12</f>
        <v>0</v>
      </c>
      <c r="W7" s="103">
        <f>U7*'Lynx GRP'!AH12</f>
        <v>0</v>
      </c>
    </row>
    <row r="8" spans="1:26" ht="23.25" customHeight="1">
      <c r="A8" s="987" t="str">
        <f>'Lynx GRP'!D13</f>
        <v>L103-GRP</v>
      </c>
      <c r="B8" s="97">
        <f>'Lynx GRP'!E13</f>
        <v>0</v>
      </c>
      <c r="C8" s="20" t="str">
        <f>IF('Lynx GRP'!L13=0,"",'Lynx GRP'!L13)</f>
        <v/>
      </c>
      <c r="D8" s="20" t="str">
        <f>IF('Lynx GRP'!M13=0,"",'Lynx GRP'!M13)</f>
        <v/>
      </c>
      <c r="E8" s="20" t="str">
        <f>IF('Lynx GRP'!N13=0,"",'Lynx GRP'!N13)</f>
        <v/>
      </c>
      <c r="F8" s="20" t="str">
        <f>IF('Lynx GRP'!O13=0,"",'Lynx GRP'!O13)</f>
        <v/>
      </c>
      <c r="G8" s="20" t="str">
        <f>IF('Lynx GRP'!P13=0,"",'Lynx GRP'!P13)</f>
        <v/>
      </c>
      <c r="H8" s="20" t="str">
        <f>IF('Lynx GRP'!Q13=0,"",'Lynx GRP'!Q13)</f>
        <v/>
      </c>
      <c r="I8" s="20" t="str">
        <f>IF('Lynx GRP'!R13=0,"",'Lynx GRP'!R13)</f>
        <v/>
      </c>
      <c r="J8" s="20" t="str">
        <f>IF('Lynx GRP'!S13=0,"",'Lynx GRP'!S13)</f>
        <v/>
      </c>
      <c r="K8" s="20" t="str">
        <f>IF('Lynx GRP'!T13=0,"",'Lynx GRP'!T13)</f>
        <v/>
      </c>
      <c r="L8" s="20" t="str">
        <f>IF('Lynx GRP'!U13=0,"",'Lynx GRP'!U13)</f>
        <v/>
      </c>
      <c r="M8" s="20" t="str">
        <f>IF('Lynx GRP'!V13=0,"",'Lynx GRP'!V13)</f>
        <v/>
      </c>
      <c r="N8" s="20" t="str">
        <f>IF('Lynx GRP'!W13=0,"",'Lynx GRP'!W13)</f>
        <v/>
      </c>
      <c r="O8" s="20" t="str">
        <f>IF('Lynx GRP'!X13=0,"",'Lynx GRP'!X13)</f>
        <v/>
      </c>
      <c r="P8" s="990" t="str">
        <f>IF('Lynx GRP'!Y13=0,"",'Lynx GRP'!Y13)</f>
        <v/>
      </c>
      <c r="Q8" s="992" t="str">
        <f>IF('Lynx GRP'!Z13=0,"",'Lynx GRP'!Z13)</f>
        <v/>
      </c>
      <c r="R8" s="20" t="str">
        <f>IF('Lynx GRP'!AA13=0,"",'Lynx GRP'!AA13)</f>
        <v/>
      </c>
      <c r="S8" s="20" t="str">
        <f>IF('Lynx GRP'!AB13=0,"",'Lynx GRP'!AB13)</f>
        <v/>
      </c>
      <c r="T8" s="20" t="str">
        <f>IF('Lynx GRP'!AC13=0,"",'Lynx GRP'!AC13)</f>
        <v/>
      </c>
      <c r="U8" s="100">
        <f t="shared" si="0"/>
        <v>0</v>
      </c>
      <c r="V8" s="102">
        <f>U8*'Lynx GRP'!I13</f>
        <v>0</v>
      </c>
      <c r="W8" s="103">
        <f>U8*'Lynx GRP'!AH13</f>
        <v>0</v>
      </c>
    </row>
    <row r="9" spans="1:26" ht="23.25" customHeight="1">
      <c r="A9" s="987" t="str">
        <f>'Lynx GRP'!D14</f>
        <v>L104-GRP</v>
      </c>
      <c r="B9" s="97">
        <f>'Lynx GRP'!E14</f>
        <v>0</v>
      </c>
      <c r="C9" s="20" t="str">
        <f>IF('Lynx GRP'!L14=0,"",'Lynx GRP'!L14)</f>
        <v/>
      </c>
      <c r="D9" s="20" t="str">
        <f>IF('Lynx GRP'!M14=0,"",'Lynx GRP'!M14)</f>
        <v/>
      </c>
      <c r="E9" s="20" t="str">
        <f>IF('Lynx GRP'!N14=0,"",'Lynx GRP'!N14)</f>
        <v/>
      </c>
      <c r="F9" s="20" t="str">
        <f>IF('Lynx GRP'!O14=0,"",'Lynx GRP'!O14)</f>
        <v/>
      </c>
      <c r="G9" s="20" t="str">
        <f>IF('Lynx GRP'!P14=0,"",'Lynx GRP'!P14)</f>
        <v/>
      </c>
      <c r="H9" s="20" t="str">
        <f>IF('Lynx GRP'!Q14=0,"",'Lynx GRP'!Q14)</f>
        <v/>
      </c>
      <c r="I9" s="20" t="str">
        <f>IF('Lynx GRP'!R14=0,"",'Lynx GRP'!R14)</f>
        <v/>
      </c>
      <c r="J9" s="20" t="str">
        <f>IF('Lynx GRP'!S14=0,"",'Lynx GRP'!S14)</f>
        <v/>
      </c>
      <c r="K9" s="20" t="str">
        <f>IF('Lynx GRP'!T14=0,"",'Lynx GRP'!T14)</f>
        <v/>
      </c>
      <c r="L9" s="20" t="str">
        <f>IF('Lynx GRP'!U14=0,"",'Lynx GRP'!U14)</f>
        <v/>
      </c>
      <c r="M9" s="20" t="str">
        <f>IF('Lynx GRP'!V14=0,"",'Lynx GRP'!V14)</f>
        <v/>
      </c>
      <c r="N9" s="20" t="str">
        <f>IF('Lynx GRP'!W14=0,"",'Lynx GRP'!W14)</f>
        <v/>
      </c>
      <c r="O9" s="20" t="str">
        <f>IF('Lynx GRP'!X14=0,"",'Lynx GRP'!X14)</f>
        <v/>
      </c>
      <c r="P9" s="990" t="str">
        <f>IF('Lynx GRP'!Y14=0,"",'Lynx GRP'!Y14)</f>
        <v/>
      </c>
      <c r="Q9" s="992" t="str">
        <f>IF('Lynx GRP'!Z14=0,"",'Lynx GRP'!Z14)</f>
        <v/>
      </c>
      <c r="R9" s="20" t="str">
        <f>IF('Lynx GRP'!AA14=0,"",'Lynx GRP'!AA14)</f>
        <v/>
      </c>
      <c r="S9" s="20" t="str">
        <f>IF('Lynx GRP'!AB14=0,"",'Lynx GRP'!AB14)</f>
        <v/>
      </c>
      <c r="T9" s="20" t="str">
        <f>IF('Lynx GRP'!AC14=0,"",'Lynx GRP'!AC14)</f>
        <v/>
      </c>
      <c r="U9" s="100">
        <f t="shared" si="0"/>
        <v>0</v>
      </c>
      <c r="V9" s="102">
        <f>U9*'Lynx GRP'!I14</f>
        <v>0</v>
      </c>
      <c r="W9" s="103">
        <f>U9*'Lynx GRP'!AH14</f>
        <v>0</v>
      </c>
    </row>
    <row r="10" spans="1:26" ht="23.25" customHeight="1">
      <c r="A10" s="987" t="str">
        <f>'Lynx GRP'!D15</f>
        <v>L105-GRP</v>
      </c>
      <c r="B10" s="97">
        <f>'Lynx GRP'!E15</f>
        <v>0</v>
      </c>
      <c r="C10" s="20" t="str">
        <f>IF('Lynx GRP'!L15=0,"",'Lynx GRP'!L15)</f>
        <v/>
      </c>
      <c r="D10" s="20" t="str">
        <f>IF('Lynx GRP'!M15=0,"",'Lynx GRP'!M15)</f>
        <v/>
      </c>
      <c r="E10" s="20" t="str">
        <f>IF('Lynx GRP'!N15=0,"",'Lynx GRP'!N15)</f>
        <v/>
      </c>
      <c r="F10" s="20" t="str">
        <f>IF('Lynx GRP'!O15=0,"",'Lynx GRP'!O15)</f>
        <v/>
      </c>
      <c r="G10" s="20" t="str">
        <f>IF('Lynx GRP'!P15=0,"",'Lynx GRP'!P15)</f>
        <v/>
      </c>
      <c r="H10" s="20" t="str">
        <f>IF('Lynx GRP'!Q15=0,"",'Lynx GRP'!Q15)</f>
        <v/>
      </c>
      <c r="I10" s="20" t="str">
        <f>IF('Lynx GRP'!R15=0,"",'Lynx GRP'!R15)</f>
        <v/>
      </c>
      <c r="J10" s="20" t="str">
        <f>IF('Lynx GRP'!S15=0,"",'Lynx GRP'!S15)</f>
        <v/>
      </c>
      <c r="K10" s="20" t="str">
        <f>IF('Lynx GRP'!T15=0,"",'Lynx GRP'!T15)</f>
        <v/>
      </c>
      <c r="L10" s="20" t="str">
        <f>IF('Lynx GRP'!U15=0,"",'Lynx GRP'!U15)</f>
        <v/>
      </c>
      <c r="M10" s="20" t="str">
        <f>IF('Lynx GRP'!V15=0,"",'Lynx GRP'!V15)</f>
        <v/>
      </c>
      <c r="N10" s="20" t="str">
        <f>IF('Lynx GRP'!W15=0,"",'Lynx GRP'!W15)</f>
        <v/>
      </c>
      <c r="O10" s="20" t="str">
        <f>IF('Lynx GRP'!X15=0,"",'Lynx GRP'!X15)</f>
        <v/>
      </c>
      <c r="P10" s="990" t="str">
        <f>IF('Lynx GRP'!Y15=0,"",'Lynx GRP'!Y15)</f>
        <v/>
      </c>
      <c r="Q10" s="992" t="str">
        <f>IF('Lynx GRP'!Z15=0,"",'Lynx GRP'!Z15)</f>
        <v/>
      </c>
      <c r="R10" s="20" t="str">
        <f>IF('Lynx GRP'!AA15=0,"",'Lynx GRP'!AA15)</f>
        <v/>
      </c>
      <c r="S10" s="20" t="str">
        <f>IF('Lynx GRP'!AB15=0,"",'Lynx GRP'!AB15)</f>
        <v/>
      </c>
      <c r="T10" s="20" t="str">
        <f>IF('Lynx GRP'!AC15=0,"",'Lynx GRP'!AC15)</f>
        <v/>
      </c>
      <c r="U10" s="100">
        <f t="shared" si="0"/>
        <v>0</v>
      </c>
      <c r="V10" s="102">
        <f>U10*'Lynx GRP'!I15</f>
        <v>0</v>
      </c>
      <c r="W10" s="103">
        <f>U10*'Lynx GRP'!AH15</f>
        <v>0</v>
      </c>
    </row>
    <row r="11" spans="1:26" ht="23.25" customHeight="1">
      <c r="A11" s="987" t="str">
        <f>'Lynx GRP'!D16</f>
        <v>L106-GRP</v>
      </c>
      <c r="B11" s="97">
        <f>'Lynx GRP'!E16</f>
        <v>0</v>
      </c>
      <c r="C11" s="20" t="str">
        <f>IF('Lynx GRP'!L16=0,"",'Lynx GRP'!L16)</f>
        <v/>
      </c>
      <c r="D11" s="20" t="str">
        <f>IF('Lynx GRP'!M16=0,"",'Lynx GRP'!M16)</f>
        <v/>
      </c>
      <c r="E11" s="20" t="str">
        <f>IF('Lynx GRP'!N16=0,"",'Lynx GRP'!N16)</f>
        <v/>
      </c>
      <c r="F11" s="20" t="str">
        <f>IF('Lynx GRP'!O16=0,"",'Lynx GRP'!O16)</f>
        <v/>
      </c>
      <c r="G11" s="20" t="str">
        <f>IF('Lynx GRP'!P16=0,"",'Lynx GRP'!P16)</f>
        <v/>
      </c>
      <c r="H11" s="20" t="str">
        <f>IF('Lynx GRP'!Q16=0,"",'Lynx GRP'!Q16)</f>
        <v/>
      </c>
      <c r="I11" s="20" t="str">
        <f>IF('Lynx GRP'!R16=0,"",'Lynx GRP'!R16)</f>
        <v/>
      </c>
      <c r="J11" s="20" t="str">
        <f>IF('Lynx GRP'!S16=0,"",'Lynx GRP'!S16)</f>
        <v/>
      </c>
      <c r="K11" s="20" t="str">
        <f>IF('Lynx GRP'!T16=0,"",'Lynx GRP'!T16)</f>
        <v/>
      </c>
      <c r="L11" s="20" t="str">
        <f>IF('Lynx GRP'!U16=0,"",'Lynx GRP'!U16)</f>
        <v/>
      </c>
      <c r="M11" s="20" t="str">
        <f>IF('Lynx GRP'!V16=0,"",'Lynx GRP'!V16)</f>
        <v/>
      </c>
      <c r="N11" s="20" t="str">
        <f>IF('Lynx GRP'!W16=0,"",'Lynx GRP'!W16)</f>
        <v/>
      </c>
      <c r="O11" s="20" t="str">
        <f>IF('Lynx GRP'!X16=0,"",'Lynx GRP'!X16)</f>
        <v/>
      </c>
      <c r="P11" s="990" t="str">
        <f>IF('Lynx GRP'!Y16=0,"",'Lynx GRP'!Y16)</f>
        <v/>
      </c>
      <c r="Q11" s="992" t="str">
        <f>IF('Lynx GRP'!Z16=0,"",'Lynx GRP'!Z16)</f>
        <v/>
      </c>
      <c r="R11" s="20" t="str">
        <f>IF('Lynx GRP'!AA16=0,"",'Lynx GRP'!AA16)</f>
        <v/>
      </c>
      <c r="S11" s="20" t="str">
        <f>IF('Lynx GRP'!AB16=0,"",'Lynx GRP'!AB16)</f>
        <v/>
      </c>
      <c r="T11" s="20" t="str">
        <f>IF('Lynx GRP'!AC16=0,"",'Lynx GRP'!AC16)</f>
        <v/>
      </c>
      <c r="U11" s="100">
        <f t="shared" si="0"/>
        <v>0</v>
      </c>
      <c r="V11" s="102">
        <f>U11*'Lynx GRP'!I16</f>
        <v>0</v>
      </c>
      <c r="W11" s="103">
        <f>U11*'Lynx GRP'!AH16</f>
        <v>0</v>
      </c>
      <c r="X11" s="16"/>
      <c r="Y11" s="16"/>
      <c r="Z11" s="16"/>
    </row>
    <row r="12" spans="1:26" ht="23.25" customHeight="1">
      <c r="A12" s="987" t="str">
        <f>'Lynx GRP'!D17</f>
        <v>L107-GRP</v>
      </c>
      <c r="B12" s="97">
        <f>'Lynx GRP'!E17</f>
        <v>0</v>
      </c>
      <c r="C12" s="20" t="str">
        <f>IF('Lynx GRP'!L17=0,"",'Lynx GRP'!L17)</f>
        <v/>
      </c>
      <c r="D12" s="20" t="str">
        <f>IF('Lynx GRP'!M17=0,"",'Lynx GRP'!M17)</f>
        <v/>
      </c>
      <c r="E12" s="20" t="str">
        <f>IF('Lynx GRP'!N17=0,"",'Lynx GRP'!N17)</f>
        <v/>
      </c>
      <c r="F12" s="20" t="str">
        <f>IF('Lynx GRP'!O17=0,"",'Lynx GRP'!O17)</f>
        <v/>
      </c>
      <c r="G12" s="20" t="str">
        <f>IF('Lynx GRP'!P17=0,"",'Lynx GRP'!P17)</f>
        <v/>
      </c>
      <c r="H12" s="20" t="str">
        <f>IF('Lynx GRP'!Q17=0,"",'Lynx GRP'!Q17)</f>
        <v/>
      </c>
      <c r="I12" s="20" t="str">
        <f>IF('Lynx GRP'!R17=0,"",'Lynx GRP'!R17)</f>
        <v/>
      </c>
      <c r="J12" s="20" t="str">
        <f>IF('Lynx GRP'!S17=0,"",'Lynx GRP'!S17)</f>
        <v/>
      </c>
      <c r="K12" s="20" t="str">
        <f>IF('Lynx GRP'!T17=0,"",'Lynx GRP'!T17)</f>
        <v/>
      </c>
      <c r="L12" s="20" t="str">
        <f>IF('Lynx GRP'!U17=0,"",'Lynx GRP'!U17)</f>
        <v/>
      </c>
      <c r="M12" s="20" t="str">
        <f>IF('Lynx GRP'!V17=0,"",'Lynx GRP'!V17)</f>
        <v/>
      </c>
      <c r="N12" s="20" t="str">
        <f>IF('Lynx GRP'!W17=0,"",'Lynx GRP'!W17)</f>
        <v/>
      </c>
      <c r="O12" s="20" t="str">
        <f>IF('Lynx GRP'!X17=0,"",'Lynx GRP'!X17)</f>
        <v/>
      </c>
      <c r="P12" s="990" t="str">
        <f>IF('Lynx GRP'!Y17=0,"",'Lynx GRP'!Y17)</f>
        <v/>
      </c>
      <c r="Q12" s="992" t="str">
        <f>IF('Lynx GRP'!Z17=0,"",'Lynx GRP'!Z17)</f>
        <v/>
      </c>
      <c r="R12" s="20" t="str">
        <f>IF('Lynx GRP'!AA17=0,"",'Lynx GRP'!AA17)</f>
        <v/>
      </c>
      <c r="S12" s="20" t="str">
        <f>IF('Lynx GRP'!AB17=0,"",'Lynx GRP'!AB17)</f>
        <v/>
      </c>
      <c r="T12" s="20" t="str">
        <f>IF('Lynx GRP'!AC17=0,"",'Lynx GRP'!AC17)</f>
        <v/>
      </c>
      <c r="U12" s="100">
        <f t="shared" si="0"/>
        <v>0</v>
      </c>
      <c r="V12" s="102">
        <f>U12*'Lynx GRP'!I17</f>
        <v>0</v>
      </c>
      <c r="W12" s="103">
        <f>U12*'Lynx GRP'!AH17</f>
        <v>0</v>
      </c>
      <c r="X12" s="15"/>
      <c r="Y12" s="24"/>
      <c r="Z12" s="16"/>
    </row>
    <row r="13" spans="1:26" ht="23.25" customHeight="1">
      <c r="A13" s="987" t="str">
        <f>'Lynx GRP'!D18</f>
        <v>L108-GRP</v>
      </c>
      <c r="B13" s="97">
        <f>'Lynx GRP'!E18</f>
        <v>0</v>
      </c>
      <c r="C13" s="20" t="str">
        <f>IF('Lynx GRP'!L18=0,"",'Lynx GRP'!L18)</f>
        <v/>
      </c>
      <c r="D13" s="20" t="str">
        <f>IF('Lynx GRP'!M18=0,"",'Lynx GRP'!M18)</f>
        <v/>
      </c>
      <c r="E13" s="20" t="str">
        <f>IF('Lynx GRP'!N18=0,"",'Lynx GRP'!N18)</f>
        <v/>
      </c>
      <c r="F13" s="20" t="str">
        <f>IF('Lynx GRP'!O18=0,"",'Lynx GRP'!O18)</f>
        <v/>
      </c>
      <c r="G13" s="20" t="str">
        <f>IF('Lynx GRP'!P18=0,"",'Lynx GRP'!P18)</f>
        <v/>
      </c>
      <c r="H13" s="20" t="str">
        <f>IF('Lynx GRP'!Q18=0,"",'Lynx GRP'!Q18)</f>
        <v/>
      </c>
      <c r="I13" s="20" t="str">
        <f>IF('Lynx GRP'!R18=0,"",'Lynx GRP'!R18)</f>
        <v/>
      </c>
      <c r="J13" s="20" t="str">
        <f>IF('Lynx GRP'!S18=0,"",'Lynx GRP'!S18)</f>
        <v/>
      </c>
      <c r="K13" s="20" t="str">
        <f>IF('Lynx GRP'!T18=0,"",'Lynx GRP'!T18)</f>
        <v/>
      </c>
      <c r="L13" s="20" t="str">
        <f>IF('Lynx GRP'!U18=0,"",'Lynx GRP'!U18)</f>
        <v/>
      </c>
      <c r="M13" s="20" t="str">
        <f>IF('Lynx GRP'!V18=0,"",'Lynx GRP'!V18)</f>
        <v/>
      </c>
      <c r="N13" s="20" t="str">
        <f>IF('Lynx GRP'!W18=0,"",'Lynx GRP'!W18)</f>
        <v/>
      </c>
      <c r="O13" s="20" t="str">
        <f>IF('Lynx GRP'!X18=0,"",'Lynx GRP'!X18)</f>
        <v/>
      </c>
      <c r="P13" s="990" t="str">
        <f>IF('Lynx GRP'!Y18=0,"",'Lynx GRP'!Y18)</f>
        <v/>
      </c>
      <c r="Q13" s="992" t="str">
        <f>IF('Lynx GRP'!Z18=0,"",'Lynx GRP'!Z18)</f>
        <v/>
      </c>
      <c r="R13" s="20" t="str">
        <f>IF('Lynx GRP'!AA18=0,"",'Lynx GRP'!AA18)</f>
        <v/>
      </c>
      <c r="S13" s="20" t="str">
        <f>IF('Lynx GRP'!AB18=0,"",'Lynx GRP'!AB18)</f>
        <v/>
      </c>
      <c r="T13" s="20" t="str">
        <f>IF('Lynx GRP'!AC18=0,"",'Lynx GRP'!AC18)</f>
        <v/>
      </c>
      <c r="U13" s="100">
        <f t="shared" si="0"/>
        <v>0</v>
      </c>
      <c r="V13" s="102">
        <f>U13*'Lynx GRP'!I18</f>
        <v>0</v>
      </c>
      <c r="W13" s="103">
        <f>U13*'Lynx GRP'!AH18</f>
        <v>0</v>
      </c>
    </row>
    <row r="14" spans="1:26" ht="23.25" customHeight="1">
      <c r="A14" s="987" t="str">
        <f>'Lynx GRP'!D19</f>
        <v>L111-GRP</v>
      </c>
      <c r="B14" s="97">
        <f>'Lynx GRP'!E19</f>
        <v>0</v>
      </c>
      <c r="C14" s="20" t="str">
        <f>IF('Lynx GRP'!L19=0,"",'Lynx GRP'!L19)</f>
        <v/>
      </c>
      <c r="D14" s="20" t="str">
        <f>IF('Lynx GRP'!M19=0,"",'Lynx GRP'!M19)</f>
        <v/>
      </c>
      <c r="E14" s="20" t="str">
        <f>IF('Lynx GRP'!N19=0,"",'Lynx GRP'!N19)</f>
        <v/>
      </c>
      <c r="F14" s="20" t="str">
        <f>IF('Lynx GRP'!O19=0,"",'Lynx GRP'!O19)</f>
        <v/>
      </c>
      <c r="G14" s="20" t="str">
        <f>IF('Lynx GRP'!P19=0,"",'Lynx GRP'!P19)</f>
        <v/>
      </c>
      <c r="H14" s="20" t="str">
        <f>IF('Lynx GRP'!Q19=0,"",'Lynx GRP'!Q19)</f>
        <v/>
      </c>
      <c r="I14" s="20" t="str">
        <f>IF('Lynx GRP'!R19=0,"",'Lynx GRP'!R19)</f>
        <v/>
      </c>
      <c r="J14" s="20" t="str">
        <f>IF('Lynx GRP'!S19=0,"",'Lynx GRP'!S19)</f>
        <v/>
      </c>
      <c r="K14" s="20" t="str">
        <f>IF('Lynx GRP'!T19=0,"",'Lynx GRP'!T19)</f>
        <v/>
      </c>
      <c r="L14" s="20" t="str">
        <f>IF('Lynx GRP'!U19=0,"",'Lynx GRP'!U19)</f>
        <v/>
      </c>
      <c r="M14" s="20" t="str">
        <f>IF('Lynx GRP'!V19=0,"",'Lynx GRP'!V19)</f>
        <v/>
      </c>
      <c r="N14" s="20" t="str">
        <f>IF('Lynx GRP'!W19=0,"",'Lynx GRP'!W19)</f>
        <v/>
      </c>
      <c r="O14" s="20" t="str">
        <f>IF('Lynx GRP'!X19=0,"",'Lynx GRP'!X19)</f>
        <v/>
      </c>
      <c r="P14" s="990" t="str">
        <f>IF('Lynx GRP'!Y19=0,"",'Lynx GRP'!Y19)</f>
        <v/>
      </c>
      <c r="Q14" s="992" t="str">
        <f>IF('Lynx GRP'!Z19=0,"",'Lynx GRP'!Z19)</f>
        <v/>
      </c>
      <c r="R14" s="20" t="str">
        <f>IF('Lynx GRP'!AA19=0,"",'Lynx GRP'!AA19)</f>
        <v/>
      </c>
      <c r="S14" s="20" t="str">
        <f>IF('Lynx GRP'!AB19=0,"",'Lynx GRP'!AB19)</f>
        <v/>
      </c>
      <c r="T14" s="20" t="str">
        <f>IF('Lynx GRP'!AC19=0,"",'Lynx GRP'!AC19)</f>
        <v/>
      </c>
      <c r="U14" s="100">
        <f t="shared" si="0"/>
        <v>0</v>
      </c>
      <c r="V14" s="102">
        <f>U14*'Lynx GRP'!I19</f>
        <v>0</v>
      </c>
      <c r="W14" s="103">
        <f>U14*'Lynx GRP'!AH19</f>
        <v>0</v>
      </c>
    </row>
    <row r="15" spans="1:26" ht="23.25" customHeight="1">
      <c r="A15" s="987" t="str">
        <f>'Lynx GRP'!D20</f>
        <v>L112-GRP</v>
      </c>
      <c r="B15" s="97">
        <f>'Lynx GRP'!E20</f>
        <v>0</v>
      </c>
      <c r="C15" s="20" t="str">
        <f>IF('Lynx GRP'!L20=0,"",'Lynx GRP'!L20)</f>
        <v/>
      </c>
      <c r="D15" s="20" t="str">
        <f>IF('Lynx GRP'!M20=0,"",'Lynx GRP'!M20)</f>
        <v/>
      </c>
      <c r="E15" s="20" t="str">
        <f>IF('Lynx GRP'!N20=0,"",'Lynx GRP'!N20)</f>
        <v/>
      </c>
      <c r="F15" s="20" t="str">
        <f>IF('Lynx GRP'!O20=0,"",'Lynx GRP'!O20)</f>
        <v/>
      </c>
      <c r="G15" s="20" t="str">
        <f>IF('Lynx GRP'!P20=0,"",'Lynx GRP'!P20)</f>
        <v/>
      </c>
      <c r="H15" s="20" t="str">
        <f>IF('Lynx GRP'!Q20=0,"",'Lynx GRP'!Q20)</f>
        <v/>
      </c>
      <c r="I15" s="20" t="str">
        <f>IF('Lynx GRP'!R20=0,"",'Lynx GRP'!R20)</f>
        <v/>
      </c>
      <c r="J15" s="20" t="str">
        <f>IF('Lynx GRP'!S20=0,"",'Lynx GRP'!S20)</f>
        <v/>
      </c>
      <c r="K15" s="20" t="str">
        <f>IF('Lynx GRP'!T20=0,"",'Lynx GRP'!T20)</f>
        <v/>
      </c>
      <c r="L15" s="20" t="str">
        <f>IF('Lynx GRP'!U20=0,"",'Lynx GRP'!U20)</f>
        <v/>
      </c>
      <c r="M15" s="20" t="str">
        <f>IF('Lynx GRP'!V20=0,"",'Lynx GRP'!V20)</f>
        <v/>
      </c>
      <c r="N15" s="20" t="str">
        <f>IF('Lynx GRP'!W20=0,"",'Lynx GRP'!W20)</f>
        <v/>
      </c>
      <c r="O15" s="20" t="str">
        <f>IF('Lynx GRP'!X20=0,"",'Lynx GRP'!X20)</f>
        <v/>
      </c>
      <c r="P15" s="990" t="str">
        <f>IF('Lynx GRP'!Y20=0,"",'Lynx GRP'!Y20)</f>
        <v/>
      </c>
      <c r="Q15" s="992" t="str">
        <f>IF('Lynx GRP'!Z20=0,"",'Lynx GRP'!Z20)</f>
        <v/>
      </c>
      <c r="R15" s="20" t="str">
        <f>IF('Lynx GRP'!AA20=0,"",'Lynx GRP'!AA20)</f>
        <v/>
      </c>
      <c r="S15" s="20" t="str">
        <f>IF('Lynx GRP'!AB20=0,"",'Lynx GRP'!AB20)</f>
        <v/>
      </c>
      <c r="T15" s="20" t="str">
        <f>IF('Lynx GRP'!AC20=0,"",'Lynx GRP'!AC20)</f>
        <v/>
      </c>
      <c r="U15" s="100">
        <f t="shared" si="0"/>
        <v>0</v>
      </c>
      <c r="V15" s="102">
        <f>U15*'Lynx GRP'!I20</f>
        <v>0</v>
      </c>
      <c r="W15" s="103">
        <f>U15*'Lynx GRP'!AH20</f>
        <v>0</v>
      </c>
    </row>
    <row r="16" spans="1:26" ht="23.25" customHeight="1">
      <c r="A16" s="987" t="str">
        <f>'Lynx GRP'!D21</f>
        <v>L113-GRP</v>
      </c>
      <c r="B16" s="97">
        <f>'Lynx GRP'!E21</f>
        <v>0</v>
      </c>
      <c r="C16" s="20" t="str">
        <f>IF('Lynx GRP'!L21=0,"",'Lynx GRP'!L21)</f>
        <v/>
      </c>
      <c r="D16" s="20" t="str">
        <f>IF('Lynx GRP'!M21=0,"",'Lynx GRP'!M21)</f>
        <v/>
      </c>
      <c r="E16" s="20" t="str">
        <f>IF('Lynx GRP'!N21=0,"",'Lynx GRP'!N21)</f>
        <v/>
      </c>
      <c r="F16" s="20" t="str">
        <f>IF('Lynx GRP'!O21=0,"",'Lynx GRP'!O21)</f>
        <v/>
      </c>
      <c r="G16" s="20" t="str">
        <f>IF('Lynx GRP'!P21=0,"",'Lynx GRP'!P21)</f>
        <v/>
      </c>
      <c r="H16" s="20" t="str">
        <f>IF('Lynx GRP'!Q21=0,"",'Lynx GRP'!Q21)</f>
        <v/>
      </c>
      <c r="I16" s="20" t="str">
        <f>IF('Lynx GRP'!R21=0,"",'Lynx GRP'!R21)</f>
        <v/>
      </c>
      <c r="J16" s="20" t="str">
        <f>IF('Lynx GRP'!S21=0,"",'Lynx GRP'!S21)</f>
        <v/>
      </c>
      <c r="K16" s="20" t="str">
        <f>IF('Lynx GRP'!T21=0,"",'Lynx GRP'!T21)</f>
        <v/>
      </c>
      <c r="L16" s="20" t="str">
        <f>IF('Lynx GRP'!U21=0,"",'Lynx GRP'!U21)</f>
        <v/>
      </c>
      <c r="M16" s="20" t="str">
        <f>IF('Lynx GRP'!V21=0,"",'Lynx GRP'!V21)</f>
        <v/>
      </c>
      <c r="N16" s="20" t="str">
        <f>IF('Lynx GRP'!W21=0,"",'Lynx GRP'!W21)</f>
        <v/>
      </c>
      <c r="O16" s="20" t="str">
        <f>IF('Lynx GRP'!X21=0,"",'Lynx GRP'!X21)</f>
        <v/>
      </c>
      <c r="P16" s="990" t="str">
        <f>IF('Lynx GRP'!Y21=0,"",'Lynx GRP'!Y21)</f>
        <v/>
      </c>
      <c r="Q16" s="992" t="str">
        <f>IF('Lynx GRP'!Z21=0,"",'Lynx GRP'!Z21)</f>
        <v/>
      </c>
      <c r="R16" s="20" t="str">
        <f>IF('Lynx GRP'!AA21=0,"",'Lynx GRP'!AA21)</f>
        <v/>
      </c>
      <c r="S16" s="20" t="str">
        <f>IF('Lynx GRP'!AB21=0,"",'Lynx GRP'!AB21)</f>
        <v/>
      </c>
      <c r="T16" s="20" t="str">
        <f>IF('Lynx GRP'!AC21=0,"",'Lynx GRP'!AC21)</f>
        <v/>
      </c>
      <c r="U16" s="100">
        <f t="shared" si="0"/>
        <v>0</v>
      </c>
      <c r="V16" s="102">
        <f>U16*'Lynx GRP'!I21</f>
        <v>0</v>
      </c>
      <c r="W16" s="103">
        <f>U16*'Lynx GRP'!AH21</f>
        <v>0</v>
      </c>
    </row>
    <row r="17" spans="1:23" ht="23.25" customHeight="1">
      <c r="A17" s="987" t="str">
        <f>'Lynx GRP'!D22</f>
        <v>L114-GRP</v>
      </c>
      <c r="B17" s="97">
        <f>'Lynx GRP'!E22</f>
        <v>0</v>
      </c>
      <c r="C17" s="20" t="str">
        <f>IF('Lynx GRP'!L22=0,"",'Lynx GRP'!L22)</f>
        <v/>
      </c>
      <c r="D17" s="20" t="str">
        <f>IF('Lynx GRP'!M22=0,"",'Lynx GRP'!M22)</f>
        <v/>
      </c>
      <c r="E17" s="20" t="str">
        <f>IF('Lynx GRP'!N22=0,"",'Lynx GRP'!N22)</f>
        <v/>
      </c>
      <c r="F17" s="20" t="str">
        <f>IF('Lynx GRP'!O22=0,"",'Lynx GRP'!O22)</f>
        <v/>
      </c>
      <c r="G17" s="20" t="str">
        <f>IF('Lynx GRP'!P22=0,"",'Lynx GRP'!P22)</f>
        <v/>
      </c>
      <c r="H17" s="20" t="str">
        <f>IF('Lynx GRP'!Q22=0,"",'Lynx GRP'!Q22)</f>
        <v/>
      </c>
      <c r="I17" s="20" t="str">
        <f>IF('Lynx GRP'!R22=0,"",'Lynx GRP'!R22)</f>
        <v/>
      </c>
      <c r="J17" s="20" t="str">
        <f>IF('Lynx GRP'!S22=0,"",'Lynx GRP'!S22)</f>
        <v/>
      </c>
      <c r="K17" s="20" t="str">
        <f>IF('Lynx GRP'!T22=0,"",'Lynx GRP'!T22)</f>
        <v/>
      </c>
      <c r="L17" s="20" t="str">
        <f>IF('Lynx GRP'!U22=0,"",'Lynx GRP'!U22)</f>
        <v/>
      </c>
      <c r="M17" s="20" t="str">
        <f>IF('Lynx GRP'!V22=0,"",'Lynx GRP'!V22)</f>
        <v/>
      </c>
      <c r="N17" s="20" t="str">
        <f>IF('Lynx GRP'!W22=0,"",'Lynx GRP'!W22)</f>
        <v/>
      </c>
      <c r="O17" s="20" t="str">
        <f>IF('Lynx GRP'!X22=0,"",'Lynx GRP'!X22)</f>
        <v/>
      </c>
      <c r="P17" s="990" t="str">
        <f>IF('Lynx GRP'!Y22=0,"",'Lynx GRP'!Y22)</f>
        <v/>
      </c>
      <c r="Q17" s="992" t="str">
        <f>IF('Lynx GRP'!Z22=0,"",'Lynx GRP'!Z22)</f>
        <v/>
      </c>
      <c r="R17" s="20" t="str">
        <f>IF('Lynx GRP'!AA22=0,"",'Lynx GRP'!AA22)</f>
        <v/>
      </c>
      <c r="S17" s="20" t="str">
        <f>IF('Lynx GRP'!AB22=0,"",'Lynx GRP'!AB22)</f>
        <v/>
      </c>
      <c r="T17" s="20" t="str">
        <f>IF('Lynx GRP'!AC22=0,"",'Lynx GRP'!AC22)</f>
        <v/>
      </c>
      <c r="U17" s="100">
        <f t="shared" si="0"/>
        <v>0</v>
      </c>
      <c r="V17" s="102">
        <f>U17*'Lynx GRP'!I22</f>
        <v>0</v>
      </c>
      <c r="W17" s="103">
        <f>U17*'Lynx GRP'!AH22</f>
        <v>0</v>
      </c>
    </row>
    <row r="18" spans="1:23" ht="23.25" customHeight="1">
      <c r="A18" s="987" t="str">
        <f>'Lynx GRP'!D23</f>
        <v>L120-GRP</v>
      </c>
      <c r="B18" s="97">
        <f>'Lynx GRP'!E23</f>
        <v>0</v>
      </c>
      <c r="C18" s="20" t="str">
        <f>IF('Lynx GRP'!L23=0,"",'Lynx GRP'!L23)</f>
        <v/>
      </c>
      <c r="D18" s="20" t="str">
        <f>IF('Lynx GRP'!M23=0,"",'Lynx GRP'!M23)</f>
        <v/>
      </c>
      <c r="E18" s="20" t="str">
        <f>IF('Lynx GRP'!N23=0,"",'Lynx GRP'!N23)</f>
        <v/>
      </c>
      <c r="F18" s="20" t="str">
        <f>IF('Lynx GRP'!O23=0,"",'Lynx GRP'!O23)</f>
        <v/>
      </c>
      <c r="G18" s="20" t="str">
        <f>IF('Lynx GRP'!P23=0,"",'Lynx GRP'!P23)</f>
        <v/>
      </c>
      <c r="H18" s="20" t="str">
        <f>IF('Lynx GRP'!Q23=0,"",'Lynx GRP'!Q23)</f>
        <v/>
      </c>
      <c r="I18" s="20" t="str">
        <f>IF('Lynx GRP'!R23=0,"",'Lynx GRP'!R23)</f>
        <v/>
      </c>
      <c r="J18" s="20" t="str">
        <f>IF('Lynx GRP'!S23=0,"",'Lynx GRP'!S23)</f>
        <v/>
      </c>
      <c r="K18" s="20" t="str">
        <f>IF('Lynx GRP'!T23=0,"",'Lynx GRP'!T23)</f>
        <v/>
      </c>
      <c r="L18" s="20" t="str">
        <f>IF('Lynx GRP'!U23=0,"",'Lynx GRP'!U23)</f>
        <v/>
      </c>
      <c r="M18" s="20" t="str">
        <f>IF('Lynx GRP'!V23=0,"",'Lynx GRP'!V23)</f>
        <v/>
      </c>
      <c r="N18" s="20" t="str">
        <f>IF('Lynx GRP'!W23=0,"",'Lynx GRP'!W23)</f>
        <v/>
      </c>
      <c r="O18" s="20" t="str">
        <f>IF('Lynx GRP'!X23=0,"",'Lynx GRP'!X23)</f>
        <v/>
      </c>
      <c r="P18" s="990" t="str">
        <f>IF('Lynx GRP'!Y23=0,"",'Lynx GRP'!Y23)</f>
        <v/>
      </c>
      <c r="Q18" s="992" t="str">
        <f>IF('Lynx GRP'!Z23=0,"",'Lynx GRP'!Z23)</f>
        <v/>
      </c>
      <c r="R18" s="20" t="str">
        <f>IF('Lynx GRP'!AA23=0,"",'Lynx GRP'!AA23)</f>
        <v/>
      </c>
      <c r="S18" s="20" t="str">
        <f>IF('Lynx GRP'!AB23=0,"",'Lynx GRP'!AB23)</f>
        <v/>
      </c>
      <c r="T18" s="20" t="str">
        <f>IF('Lynx GRP'!AC23=0,"",'Lynx GRP'!AC23)</f>
        <v/>
      </c>
      <c r="U18" s="100">
        <f t="shared" si="0"/>
        <v>0</v>
      </c>
      <c r="V18" s="102">
        <f>U18*'Lynx GRP'!I23</f>
        <v>0</v>
      </c>
      <c r="W18" s="103">
        <f>U18*'Lynx GRP'!AH23</f>
        <v>0</v>
      </c>
    </row>
    <row r="19" spans="1:23" ht="23.25" customHeight="1">
      <c r="A19" s="987" t="str">
        <f>'Lynx GRP'!D24</f>
        <v>L121-GRP</v>
      </c>
      <c r="B19" s="97">
        <f>'Lynx GRP'!E24</f>
        <v>0</v>
      </c>
      <c r="C19" s="20" t="str">
        <f>IF('Lynx GRP'!L24=0,"",'Lynx GRP'!L24)</f>
        <v/>
      </c>
      <c r="D19" s="20" t="str">
        <f>IF('Lynx GRP'!M24=0,"",'Lynx GRP'!M24)</f>
        <v/>
      </c>
      <c r="E19" s="20" t="str">
        <f>IF('Lynx GRP'!N24=0,"",'Lynx GRP'!N24)</f>
        <v/>
      </c>
      <c r="F19" s="20" t="str">
        <f>IF('Lynx GRP'!O24=0,"",'Lynx GRP'!O24)</f>
        <v/>
      </c>
      <c r="G19" s="20" t="str">
        <f>IF('Lynx GRP'!P24=0,"",'Lynx GRP'!P24)</f>
        <v/>
      </c>
      <c r="H19" s="20" t="str">
        <f>IF('Lynx GRP'!Q24=0,"",'Lynx GRP'!Q24)</f>
        <v/>
      </c>
      <c r="I19" s="20" t="str">
        <f>IF('Lynx GRP'!R24=0,"",'Lynx GRP'!R24)</f>
        <v/>
      </c>
      <c r="J19" s="20" t="str">
        <f>IF('Lynx GRP'!S24=0,"",'Lynx GRP'!S24)</f>
        <v/>
      </c>
      <c r="K19" s="20" t="str">
        <f>IF('Lynx GRP'!T24=0,"",'Lynx GRP'!T24)</f>
        <v/>
      </c>
      <c r="L19" s="20" t="str">
        <f>IF('Lynx GRP'!U24=0,"",'Lynx GRP'!U24)</f>
        <v/>
      </c>
      <c r="M19" s="20" t="str">
        <f>IF('Lynx GRP'!V24=0,"",'Lynx GRP'!V24)</f>
        <v/>
      </c>
      <c r="N19" s="20" t="str">
        <f>IF('Lynx GRP'!W24=0,"",'Lynx GRP'!W24)</f>
        <v/>
      </c>
      <c r="O19" s="20" t="str">
        <f>IF('Lynx GRP'!X24=0,"",'Lynx GRP'!X24)</f>
        <v/>
      </c>
      <c r="P19" s="990" t="str">
        <f>IF('Lynx GRP'!Y24=0,"",'Lynx GRP'!Y24)</f>
        <v/>
      </c>
      <c r="Q19" s="992" t="str">
        <f>IF('Lynx GRP'!Z24=0,"",'Lynx GRP'!Z24)</f>
        <v/>
      </c>
      <c r="R19" s="20" t="str">
        <f>IF('Lynx GRP'!AA24=0,"",'Lynx GRP'!AA24)</f>
        <v/>
      </c>
      <c r="S19" s="20" t="str">
        <f>IF('Lynx GRP'!AB24=0,"",'Lynx GRP'!AB24)</f>
        <v/>
      </c>
      <c r="T19" s="20" t="str">
        <f>IF('Lynx GRP'!AC24=0,"",'Lynx GRP'!AC24)</f>
        <v/>
      </c>
      <c r="U19" s="100">
        <f t="shared" si="0"/>
        <v>0</v>
      </c>
      <c r="V19" s="102">
        <f>U19*'Lynx GRP'!I24</f>
        <v>0</v>
      </c>
      <c r="W19" s="103">
        <f>U19*'Lynx GRP'!AH24</f>
        <v>0</v>
      </c>
    </row>
    <row r="20" spans="1:23" ht="23.25" customHeight="1">
      <c r="A20" s="987" t="str">
        <f>'Lynx GRP'!D25</f>
        <v>L122-GRP</v>
      </c>
      <c r="B20" s="97">
        <f>'Lynx GRP'!E25</f>
        <v>0</v>
      </c>
      <c r="C20" s="20" t="str">
        <f>IF('Lynx GRP'!L25=0,"",'Lynx GRP'!L25)</f>
        <v/>
      </c>
      <c r="D20" s="20" t="str">
        <f>IF('Lynx GRP'!M25=0,"",'Lynx GRP'!M25)</f>
        <v/>
      </c>
      <c r="E20" s="20" t="str">
        <f>IF('Lynx GRP'!N25=0,"",'Lynx GRP'!N25)</f>
        <v/>
      </c>
      <c r="F20" s="20" t="str">
        <f>IF('Lynx GRP'!O25=0,"",'Lynx GRP'!O25)</f>
        <v/>
      </c>
      <c r="G20" s="20" t="str">
        <f>IF('Lynx GRP'!P25=0,"",'Lynx GRP'!P25)</f>
        <v/>
      </c>
      <c r="H20" s="20" t="str">
        <f>IF('Lynx GRP'!Q25=0,"",'Lynx GRP'!Q25)</f>
        <v/>
      </c>
      <c r="I20" s="20" t="str">
        <f>IF('Lynx GRP'!R25=0,"",'Lynx GRP'!R25)</f>
        <v/>
      </c>
      <c r="J20" s="20" t="str">
        <f>IF('Lynx GRP'!S25=0,"",'Lynx GRP'!S25)</f>
        <v/>
      </c>
      <c r="K20" s="20" t="str">
        <f>IF('Lynx GRP'!T25=0,"",'Lynx GRP'!T25)</f>
        <v/>
      </c>
      <c r="L20" s="20" t="str">
        <f>IF('Lynx GRP'!U25=0,"",'Lynx GRP'!U25)</f>
        <v/>
      </c>
      <c r="M20" s="20" t="str">
        <f>IF('Lynx GRP'!V25=0,"",'Lynx GRP'!V25)</f>
        <v/>
      </c>
      <c r="N20" s="20" t="str">
        <f>IF('Lynx GRP'!W25=0,"",'Lynx GRP'!W25)</f>
        <v/>
      </c>
      <c r="O20" s="20" t="str">
        <f>IF('Lynx GRP'!X25=0,"",'Lynx GRP'!X25)</f>
        <v/>
      </c>
      <c r="P20" s="990" t="str">
        <f>IF('Lynx GRP'!Y25=0,"",'Lynx GRP'!Y25)</f>
        <v/>
      </c>
      <c r="Q20" s="992" t="str">
        <f>IF('Lynx GRP'!Z25=0,"",'Lynx GRP'!Z25)</f>
        <v/>
      </c>
      <c r="R20" s="20" t="str">
        <f>IF('Lynx GRP'!AA25=0,"",'Lynx GRP'!AA25)</f>
        <v/>
      </c>
      <c r="S20" s="20" t="str">
        <f>IF('Lynx GRP'!AB25=0,"",'Lynx GRP'!AB25)</f>
        <v/>
      </c>
      <c r="T20" s="20" t="str">
        <f>IF('Lynx GRP'!AC25=0,"",'Lynx GRP'!AC25)</f>
        <v/>
      </c>
      <c r="U20" s="100">
        <f t="shared" si="0"/>
        <v>0</v>
      </c>
      <c r="V20" s="102">
        <f>U20*'Lynx GRP'!I25</f>
        <v>0</v>
      </c>
      <c r="W20" s="103">
        <f>U20*'Lynx GRP'!AH25</f>
        <v>0</v>
      </c>
    </row>
    <row r="21" spans="1:23" ht="23.25" customHeight="1">
      <c r="A21" s="987" t="str">
        <f>'Lynx GRP'!D26</f>
        <v>L123-GRP</v>
      </c>
      <c r="B21" s="97">
        <f>'Lynx GRP'!E26</f>
        <v>0</v>
      </c>
      <c r="C21" s="20" t="str">
        <f>IF('Lynx GRP'!L26=0,"",'Lynx GRP'!L26)</f>
        <v/>
      </c>
      <c r="D21" s="20" t="str">
        <f>IF('Lynx GRP'!M26=0,"",'Lynx GRP'!M26)</f>
        <v/>
      </c>
      <c r="E21" s="20" t="str">
        <f>IF('Lynx GRP'!N26=0,"",'Lynx GRP'!N26)</f>
        <v/>
      </c>
      <c r="F21" s="20" t="str">
        <f>IF('Lynx GRP'!O26=0,"",'Lynx GRP'!O26)</f>
        <v/>
      </c>
      <c r="G21" s="20" t="str">
        <f>IF('Lynx GRP'!P26=0,"",'Lynx GRP'!P26)</f>
        <v/>
      </c>
      <c r="H21" s="20" t="str">
        <f>IF('Lynx GRP'!Q26=0,"",'Lynx GRP'!Q26)</f>
        <v/>
      </c>
      <c r="I21" s="20" t="str">
        <f>IF('Lynx GRP'!R26=0,"",'Lynx GRP'!R26)</f>
        <v/>
      </c>
      <c r="J21" s="20" t="str">
        <f>IF('Lynx GRP'!S26=0,"",'Lynx GRP'!S26)</f>
        <v/>
      </c>
      <c r="K21" s="20" t="str">
        <f>IF('Lynx GRP'!T26=0,"",'Lynx GRP'!T26)</f>
        <v/>
      </c>
      <c r="L21" s="20" t="str">
        <f>IF('Lynx GRP'!U26=0,"",'Lynx GRP'!U26)</f>
        <v/>
      </c>
      <c r="M21" s="20" t="str">
        <f>IF('Lynx GRP'!V26=0,"",'Lynx GRP'!V26)</f>
        <v/>
      </c>
      <c r="N21" s="20" t="str">
        <f>IF('Lynx GRP'!W26=0,"",'Lynx GRP'!W26)</f>
        <v/>
      </c>
      <c r="O21" s="20" t="str">
        <f>IF('Lynx GRP'!X26=0,"",'Lynx GRP'!X26)</f>
        <v/>
      </c>
      <c r="P21" s="990" t="str">
        <f>IF('Lynx GRP'!Y26=0,"",'Lynx GRP'!Y26)</f>
        <v/>
      </c>
      <c r="Q21" s="992" t="str">
        <f>IF('Lynx GRP'!Z26=0,"",'Lynx GRP'!Z26)</f>
        <v/>
      </c>
      <c r="R21" s="20" t="str">
        <f>IF('Lynx GRP'!AA26=0,"",'Lynx GRP'!AA26)</f>
        <v/>
      </c>
      <c r="S21" s="20" t="str">
        <f>IF('Lynx GRP'!AB26=0,"",'Lynx GRP'!AB26)</f>
        <v/>
      </c>
      <c r="T21" s="20" t="str">
        <f>IF('Lynx GRP'!AC26=0,"",'Lynx GRP'!AC26)</f>
        <v/>
      </c>
      <c r="U21" s="100">
        <f t="shared" si="0"/>
        <v>0</v>
      </c>
      <c r="V21" s="102">
        <f>U21*'Lynx GRP'!I26</f>
        <v>0</v>
      </c>
      <c r="W21" s="103">
        <f>U21*'Lynx GRP'!AH26</f>
        <v>0</v>
      </c>
    </row>
    <row r="22" spans="1:23" ht="23.25" customHeight="1">
      <c r="A22" s="987" t="str">
        <f>'Lynx GRP'!D27</f>
        <v>L126-GRP</v>
      </c>
      <c r="B22" s="97">
        <f>'Lynx GRP'!E27</f>
        <v>0</v>
      </c>
      <c r="C22" s="20" t="str">
        <f>IF('Lynx GRP'!L27=0,"",'Lynx GRP'!L27)</f>
        <v/>
      </c>
      <c r="D22" s="20" t="str">
        <f>IF('Lynx GRP'!M27=0,"",'Lynx GRP'!M27)</f>
        <v/>
      </c>
      <c r="E22" s="20" t="str">
        <f>IF('Lynx GRP'!N27=0,"",'Lynx GRP'!N27)</f>
        <v/>
      </c>
      <c r="F22" s="20" t="str">
        <f>IF('Lynx GRP'!O27=0,"",'Lynx GRP'!O27)</f>
        <v/>
      </c>
      <c r="G22" s="20" t="str">
        <f>IF('Lynx GRP'!P27=0,"",'Lynx GRP'!P27)</f>
        <v/>
      </c>
      <c r="H22" s="20" t="str">
        <f>IF('Lynx GRP'!Q27=0,"",'Lynx GRP'!Q27)</f>
        <v/>
      </c>
      <c r="I22" s="20" t="str">
        <f>IF('Lynx GRP'!R27=0,"",'Lynx GRP'!R27)</f>
        <v/>
      </c>
      <c r="J22" s="20" t="str">
        <f>IF('Lynx GRP'!S27=0,"",'Lynx GRP'!S27)</f>
        <v/>
      </c>
      <c r="K22" s="20" t="str">
        <f>IF('Lynx GRP'!T27=0,"",'Lynx GRP'!T27)</f>
        <v/>
      </c>
      <c r="L22" s="20" t="str">
        <f>IF('Lynx GRP'!U27=0,"",'Lynx GRP'!U27)</f>
        <v/>
      </c>
      <c r="M22" s="20" t="str">
        <f>IF('Lynx GRP'!V27=0,"",'Lynx GRP'!V27)</f>
        <v/>
      </c>
      <c r="N22" s="20" t="str">
        <f>IF('Lynx GRP'!W27=0,"",'Lynx GRP'!W27)</f>
        <v/>
      </c>
      <c r="O22" s="20" t="str">
        <f>IF('Lynx GRP'!X27=0,"",'Lynx GRP'!X27)</f>
        <v/>
      </c>
      <c r="P22" s="990" t="str">
        <f>IF('Lynx GRP'!Y27=0,"",'Lynx GRP'!Y27)</f>
        <v/>
      </c>
      <c r="Q22" s="992" t="str">
        <f>IF('Lynx GRP'!Z27=0,"",'Lynx GRP'!Z27)</f>
        <v/>
      </c>
      <c r="R22" s="20" t="str">
        <f>IF('Lynx GRP'!AA27=0,"",'Lynx GRP'!AA27)</f>
        <v/>
      </c>
      <c r="S22" s="20" t="str">
        <f>IF('Lynx GRP'!AB27=0,"",'Lynx GRP'!AB27)</f>
        <v/>
      </c>
      <c r="T22" s="20" t="str">
        <f>IF('Lynx GRP'!AC27=0,"",'Lynx GRP'!AC27)</f>
        <v/>
      </c>
      <c r="U22" s="100">
        <f t="shared" si="0"/>
        <v>0</v>
      </c>
      <c r="V22" s="102">
        <f>U22*'Lynx GRP'!I27</f>
        <v>0</v>
      </c>
      <c r="W22" s="103">
        <f>U22*'Lynx GRP'!AH27</f>
        <v>0</v>
      </c>
    </row>
    <row r="23" spans="1:23" ht="23.25" customHeight="1">
      <c r="A23" s="987" t="str">
        <f>'Lynx GRP'!D28</f>
        <v>L127-GRP</v>
      </c>
      <c r="B23" s="97">
        <f>'Lynx GRP'!E28</f>
        <v>0</v>
      </c>
      <c r="C23" s="20" t="str">
        <f>IF('Lynx GRP'!L28=0,"",'Lynx GRP'!L28)</f>
        <v/>
      </c>
      <c r="D23" s="20" t="str">
        <f>IF('Lynx GRP'!M28=0,"",'Lynx GRP'!M28)</f>
        <v/>
      </c>
      <c r="E23" s="20" t="str">
        <f>IF('Lynx GRP'!N28=0,"",'Lynx GRP'!N28)</f>
        <v/>
      </c>
      <c r="F23" s="20" t="str">
        <f>IF('Lynx GRP'!O28=0,"",'Lynx GRP'!O28)</f>
        <v/>
      </c>
      <c r="G23" s="20" t="str">
        <f>IF('Lynx GRP'!P28=0,"",'Lynx GRP'!P28)</f>
        <v/>
      </c>
      <c r="H23" s="20" t="str">
        <f>IF('Lynx GRP'!Q28=0,"",'Lynx GRP'!Q28)</f>
        <v/>
      </c>
      <c r="I23" s="20" t="str">
        <f>IF('Lynx GRP'!R28=0,"",'Lynx GRP'!R28)</f>
        <v/>
      </c>
      <c r="J23" s="20" t="str">
        <f>IF('Lynx GRP'!S28=0,"",'Lynx GRP'!S28)</f>
        <v/>
      </c>
      <c r="K23" s="20" t="str">
        <f>IF('Lynx GRP'!T28=0,"",'Lynx GRP'!T28)</f>
        <v/>
      </c>
      <c r="L23" s="20" t="str">
        <f>IF('Lynx GRP'!U28=0,"",'Lynx GRP'!U28)</f>
        <v/>
      </c>
      <c r="M23" s="20" t="str">
        <f>IF('Lynx GRP'!V28=0,"",'Lynx GRP'!V28)</f>
        <v/>
      </c>
      <c r="N23" s="20" t="str">
        <f>IF('Lynx GRP'!W28=0,"",'Lynx GRP'!W28)</f>
        <v/>
      </c>
      <c r="O23" s="20" t="str">
        <f>IF('Lynx GRP'!X28=0,"",'Lynx GRP'!X28)</f>
        <v/>
      </c>
      <c r="P23" s="990" t="str">
        <f>IF('Lynx GRP'!Y28=0,"",'Lynx GRP'!Y28)</f>
        <v/>
      </c>
      <c r="Q23" s="992" t="str">
        <f>IF('Lynx GRP'!Z28=0,"",'Lynx GRP'!Z28)</f>
        <v/>
      </c>
      <c r="R23" s="20" t="str">
        <f>IF('Lynx GRP'!AA28=0,"",'Lynx GRP'!AA28)</f>
        <v/>
      </c>
      <c r="S23" s="20" t="str">
        <f>IF('Lynx GRP'!AB28=0,"",'Lynx GRP'!AB28)</f>
        <v/>
      </c>
      <c r="T23" s="20" t="str">
        <f>IF('Lynx GRP'!AC28=0,"",'Lynx GRP'!AC28)</f>
        <v/>
      </c>
      <c r="U23" s="100">
        <f t="shared" si="0"/>
        <v>0</v>
      </c>
      <c r="V23" s="102">
        <f>U23*'Lynx GRP'!I28</f>
        <v>0</v>
      </c>
      <c r="W23" s="103">
        <f>U23*'Lynx GRP'!AH28</f>
        <v>0</v>
      </c>
    </row>
    <row r="24" spans="1:23" ht="23.25" customHeight="1">
      <c r="A24" s="987" t="str">
        <f>'Lynx GRP'!D29</f>
        <v>L128-GRP</v>
      </c>
      <c r="B24" s="97">
        <f>'Lynx GRP'!E29</f>
        <v>0</v>
      </c>
      <c r="C24" s="20" t="str">
        <f>IF('Lynx GRP'!L29=0,"",'Lynx GRP'!L29)</f>
        <v/>
      </c>
      <c r="D24" s="20" t="str">
        <f>IF('Lynx GRP'!M29=0,"",'Lynx GRP'!M29)</f>
        <v/>
      </c>
      <c r="E24" s="20" t="str">
        <f>IF('Lynx GRP'!N29=0,"",'Lynx GRP'!N29)</f>
        <v/>
      </c>
      <c r="F24" s="20" t="str">
        <f>IF('Lynx GRP'!O29=0,"",'Lynx GRP'!O29)</f>
        <v/>
      </c>
      <c r="G24" s="20" t="str">
        <f>IF('Lynx GRP'!P29=0,"",'Lynx GRP'!P29)</f>
        <v/>
      </c>
      <c r="H24" s="20" t="str">
        <f>IF('Lynx GRP'!Q29=0,"",'Lynx GRP'!Q29)</f>
        <v/>
      </c>
      <c r="I24" s="20" t="str">
        <f>IF('Lynx GRP'!R29=0,"",'Lynx GRP'!R29)</f>
        <v/>
      </c>
      <c r="J24" s="20" t="str">
        <f>IF('Lynx GRP'!S29=0,"",'Lynx GRP'!S29)</f>
        <v/>
      </c>
      <c r="K24" s="20" t="str">
        <f>IF('Lynx GRP'!T29=0,"",'Lynx GRP'!T29)</f>
        <v/>
      </c>
      <c r="L24" s="20" t="str">
        <f>IF('Lynx GRP'!U29=0,"",'Lynx GRP'!U29)</f>
        <v/>
      </c>
      <c r="M24" s="20" t="str">
        <f>IF('Lynx GRP'!V29=0,"",'Lynx GRP'!V29)</f>
        <v/>
      </c>
      <c r="N24" s="20" t="str">
        <f>IF('Lynx GRP'!W29=0,"",'Lynx GRP'!W29)</f>
        <v/>
      </c>
      <c r="O24" s="20" t="str">
        <f>IF('Lynx GRP'!X29=0,"",'Lynx GRP'!X29)</f>
        <v/>
      </c>
      <c r="P24" s="990" t="str">
        <f>IF('Lynx GRP'!Y29=0,"",'Lynx GRP'!Y29)</f>
        <v/>
      </c>
      <c r="Q24" s="992" t="str">
        <f>IF('Lynx GRP'!Z29=0,"",'Lynx GRP'!Z29)</f>
        <v/>
      </c>
      <c r="R24" s="20" t="str">
        <f>IF('Lynx GRP'!AA29=0,"",'Lynx GRP'!AA29)</f>
        <v/>
      </c>
      <c r="S24" s="20" t="str">
        <f>IF('Lynx GRP'!AB29=0,"",'Lynx GRP'!AB29)</f>
        <v/>
      </c>
      <c r="T24" s="20" t="str">
        <f>IF('Lynx GRP'!AC29=0,"",'Lynx GRP'!AC29)</f>
        <v/>
      </c>
      <c r="U24" s="100">
        <f t="shared" si="0"/>
        <v>0</v>
      </c>
      <c r="V24" s="102">
        <f>U24*'Lynx GRP'!I29</f>
        <v>0</v>
      </c>
      <c r="W24" s="103">
        <f>U24*'Lynx GRP'!AH29</f>
        <v>0</v>
      </c>
    </row>
    <row r="25" spans="1:23" ht="23.25" customHeight="1">
      <c r="A25" s="987" t="str">
        <f>'Lynx GRP'!D30</f>
        <v>L129-GRP</v>
      </c>
      <c r="B25" s="97">
        <f>'Lynx GRP'!E30</f>
        <v>0</v>
      </c>
      <c r="C25" s="20" t="str">
        <f>IF('Lynx GRP'!L30=0,"",'Lynx GRP'!L30)</f>
        <v/>
      </c>
      <c r="D25" s="20" t="str">
        <f>IF('Lynx GRP'!M30=0,"",'Lynx GRP'!M30)</f>
        <v/>
      </c>
      <c r="E25" s="20" t="str">
        <f>IF('Lynx GRP'!N30=0,"",'Lynx GRP'!N30)</f>
        <v/>
      </c>
      <c r="F25" s="20" t="str">
        <f>IF('Lynx GRP'!O30=0,"",'Lynx GRP'!O30)</f>
        <v/>
      </c>
      <c r="G25" s="20" t="str">
        <f>IF('Lynx GRP'!P30=0,"",'Lynx GRP'!P30)</f>
        <v/>
      </c>
      <c r="H25" s="20" t="str">
        <f>IF('Lynx GRP'!Q30=0,"",'Lynx GRP'!Q30)</f>
        <v/>
      </c>
      <c r="I25" s="20" t="str">
        <f>IF('Lynx GRP'!R30=0,"",'Lynx GRP'!R30)</f>
        <v/>
      </c>
      <c r="J25" s="20" t="str">
        <f>IF('Lynx GRP'!S30=0,"",'Lynx GRP'!S30)</f>
        <v/>
      </c>
      <c r="K25" s="20" t="str">
        <f>IF('Lynx GRP'!T30=0,"",'Lynx GRP'!T30)</f>
        <v/>
      </c>
      <c r="L25" s="20" t="str">
        <f>IF('Lynx GRP'!U30=0,"",'Lynx GRP'!U30)</f>
        <v/>
      </c>
      <c r="M25" s="20" t="str">
        <f>IF('Lynx GRP'!V30=0,"",'Lynx GRP'!V30)</f>
        <v/>
      </c>
      <c r="N25" s="20" t="str">
        <f>IF('Lynx GRP'!W30=0,"",'Lynx GRP'!W30)</f>
        <v/>
      </c>
      <c r="O25" s="20" t="str">
        <f>IF('Lynx GRP'!X30=0,"",'Lynx GRP'!X30)</f>
        <v/>
      </c>
      <c r="P25" s="990" t="str">
        <f>IF('Lynx GRP'!Y30=0,"",'Lynx GRP'!Y30)</f>
        <v/>
      </c>
      <c r="Q25" s="992" t="str">
        <f>IF('Lynx GRP'!Z30=0,"",'Lynx GRP'!Z30)</f>
        <v/>
      </c>
      <c r="R25" s="20" t="str">
        <f>IF('Lynx GRP'!AA30=0,"",'Lynx GRP'!AA30)</f>
        <v/>
      </c>
      <c r="S25" s="20" t="str">
        <f>IF('Lynx GRP'!AB30=0,"",'Lynx GRP'!AB30)</f>
        <v/>
      </c>
      <c r="T25" s="20" t="str">
        <f>IF('Lynx GRP'!AC30=0,"",'Lynx GRP'!AC30)</f>
        <v/>
      </c>
      <c r="U25" s="100">
        <f t="shared" si="0"/>
        <v>0</v>
      </c>
      <c r="V25" s="102">
        <f>U25*'Lynx GRP'!I30</f>
        <v>0</v>
      </c>
      <c r="W25" s="103">
        <f>U25*'Lynx GRP'!AH30</f>
        <v>0</v>
      </c>
    </row>
    <row r="26" spans="1:23" ht="23.25" customHeight="1">
      <c r="A26" s="987" t="str">
        <f>'Lynx GRP'!D31</f>
        <v>L132-GRP</v>
      </c>
      <c r="B26" s="97">
        <f>'Lynx GRP'!E31</f>
        <v>0</v>
      </c>
      <c r="C26" s="20" t="str">
        <f>IF('Lynx GRP'!L31=0,"",'Lynx GRP'!L31)</f>
        <v/>
      </c>
      <c r="D26" s="20" t="str">
        <f>IF('Lynx GRP'!M31=0,"",'Lynx GRP'!M31)</f>
        <v/>
      </c>
      <c r="E26" s="20" t="str">
        <f>IF('Lynx GRP'!N31=0,"",'Lynx GRP'!N31)</f>
        <v/>
      </c>
      <c r="F26" s="20" t="str">
        <f>IF('Lynx GRP'!O31=0,"",'Lynx GRP'!O31)</f>
        <v/>
      </c>
      <c r="G26" s="20" t="str">
        <f>IF('Lynx GRP'!P31=0,"",'Lynx GRP'!P31)</f>
        <v/>
      </c>
      <c r="H26" s="20" t="str">
        <f>IF('Lynx GRP'!Q31=0,"",'Lynx GRP'!Q31)</f>
        <v/>
      </c>
      <c r="I26" s="20" t="str">
        <f>IF('Lynx GRP'!R31=0,"",'Lynx GRP'!R31)</f>
        <v/>
      </c>
      <c r="J26" s="20" t="str">
        <f>IF('Lynx GRP'!S31=0,"",'Lynx GRP'!S31)</f>
        <v/>
      </c>
      <c r="K26" s="20" t="str">
        <f>IF('Lynx GRP'!T31=0,"",'Lynx GRP'!T31)</f>
        <v/>
      </c>
      <c r="L26" s="20" t="str">
        <f>IF('Lynx GRP'!U31=0,"",'Lynx GRP'!U31)</f>
        <v/>
      </c>
      <c r="M26" s="20" t="str">
        <f>IF('Lynx GRP'!V31=0,"",'Lynx GRP'!V31)</f>
        <v/>
      </c>
      <c r="N26" s="20" t="str">
        <f>IF('Lynx GRP'!W31=0,"",'Lynx GRP'!W31)</f>
        <v/>
      </c>
      <c r="O26" s="20" t="str">
        <f>IF('Lynx GRP'!X31=0,"",'Lynx GRP'!X31)</f>
        <v/>
      </c>
      <c r="P26" s="990" t="str">
        <f>IF('Lynx GRP'!Y31=0,"",'Lynx GRP'!Y31)</f>
        <v/>
      </c>
      <c r="Q26" s="992" t="str">
        <f>IF('Lynx GRP'!Z31=0,"",'Lynx GRP'!Z31)</f>
        <v/>
      </c>
      <c r="R26" s="20" t="str">
        <f>IF('Lynx GRP'!AA31=0,"",'Lynx GRP'!AA31)</f>
        <v/>
      </c>
      <c r="S26" s="20" t="str">
        <f>IF('Lynx GRP'!AB31=0,"",'Lynx GRP'!AB31)</f>
        <v/>
      </c>
      <c r="T26" s="20" t="str">
        <f>IF('Lynx GRP'!AC31=0,"",'Lynx GRP'!AC31)</f>
        <v/>
      </c>
      <c r="U26" s="100">
        <f t="shared" si="0"/>
        <v>0</v>
      </c>
      <c r="V26" s="102">
        <f>U26*'Lynx GRP'!I31</f>
        <v>0</v>
      </c>
      <c r="W26" s="103">
        <f>U26*'Lynx GRP'!AH31</f>
        <v>0</v>
      </c>
    </row>
    <row r="27" spans="1:23" ht="23.25" customHeight="1">
      <c r="A27" s="987" t="str">
        <f>'Lynx GRP'!D32</f>
        <v>L133-GRP</v>
      </c>
      <c r="B27" s="97">
        <f>'Lynx GRP'!E32</f>
        <v>0</v>
      </c>
      <c r="C27" s="20" t="str">
        <f>IF('Lynx GRP'!L32=0,"",'Lynx GRP'!L32)</f>
        <v/>
      </c>
      <c r="D27" s="20" t="str">
        <f>IF('Lynx GRP'!M32=0,"",'Lynx GRP'!M32)</f>
        <v/>
      </c>
      <c r="E27" s="20" t="str">
        <f>IF('Lynx GRP'!N32=0,"",'Lynx GRP'!N32)</f>
        <v/>
      </c>
      <c r="F27" s="20" t="str">
        <f>IF('Lynx GRP'!O32=0,"",'Lynx GRP'!O32)</f>
        <v/>
      </c>
      <c r="G27" s="20" t="str">
        <f>IF('Lynx GRP'!P32=0,"",'Lynx GRP'!P32)</f>
        <v/>
      </c>
      <c r="H27" s="20" t="str">
        <f>IF('Lynx GRP'!Q32=0,"",'Lynx GRP'!Q32)</f>
        <v/>
      </c>
      <c r="I27" s="20" t="str">
        <f>IF('Lynx GRP'!R32=0,"",'Lynx GRP'!R32)</f>
        <v/>
      </c>
      <c r="J27" s="20" t="str">
        <f>IF('Lynx GRP'!S32=0,"",'Lynx GRP'!S32)</f>
        <v/>
      </c>
      <c r="K27" s="20" t="str">
        <f>IF('Lynx GRP'!T32=0,"",'Lynx GRP'!T32)</f>
        <v/>
      </c>
      <c r="L27" s="20" t="str">
        <f>IF('Lynx GRP'!U32=0,"",'Lynx GRP'!U32)</f>
        <v/>
      </c>
      <c r="M27" s="20" t="str">
        <f>IF('Lynx GRP'!V32=0,"",'Lynx GRP'!V32)</f>
        <v/>
      </c>
      <c r="N27" s="20" t="str">
        <f>IF('Lynx GRP'!W32=0,"",'Lynx GRP'!W32)</f>
        <v/>
      </c>
      <c r="O27" s="20" t="str">
        <f>IF('Lynx GRP'!X32=0,"",'Lynx GRP'!X32)</f>
        <v/>
      </c>
      <c r="P27" s="990" t="str">
        <f>IF('Lynx GRP'!Y32=0,"",'Lynx GRP'!Y32)</f>
        <v/>
      </c>
      <c r="Q27" s="992" t="str">
        <f>IF('Lynx GRP'!Z32=0,"",'Lynx GRP'!Z32)</f>
        <v/>
      </c>
      <c r="R27" s="20" t="str">
        <f>IF('Lynx GRP'!AA32=0,"",'Lynx GRP'!AA32)</f>
        <v/>
      </c>
      <c r="S27" s="20" t="str">
        <f>IF('Lynx GRP'!AB32=0,"",'Lynx GRP'!AB32)</f>
        <v/>
      </c>
      <c r="T27" s="20" t="str">
        <f>IF('Lynx GRP'!AC32=0,"",'Lynx GRP'!AC32)</f>
        <v/>
      </c>
      <c r="U27" s="100">
        <f t="shared" si="0"/>
        <v>0</v>
      </c>
      <c r="V27" s="102">
        <f>U27*'Lynx GRP'!I32</f>
        <v>0</v>
      </c>
      <c r="W27" s="103">
        <f>U27*'Lynx GRP'!AH32</f>
        <v>0</v>
      </c>
    </row>
    <row r="28" spans="1:23" ht="23.25" customHeight="1">
      <c r="A28" s="987" t="str">
        <f>'Lynx GRP'!D33</f>
        <v>L135-GRP</v>
      </c>
      <c r="B28" s="97">
        <f>'Lynx GRP'!E33</f>
        <v>0</v>
      </c>
      <c r="C28" s="20" t="str">
        <f>IF('Lynx GRP'!L33=0,"",'Lynx GRP'!L33)</f>
        <v/>
      </c>
      <c r="D28" s="20" t="str">
        <f>IF('Lynx GRP'!M33=0,"",'Lynx GRP'!M33)</f>
        <v/>
      </c>
      <c r="E28" s="20" t="str">
        <f>IF('Lynx GRP'!N33=0,"",'Lynx GRP'!N33)</f>
        <v/>
      </c>
      <c r="F28" s="20" t="str">
        <f>IF('Lynx GRP'!O33=0,"",'Lynx GRP'!O33)</f>
        <v/>
      </c>
      <c r="G28" s="20" t="str">
        <f>IF('Lynx GRP'!P33=0,"",'Lynx GRP'!P33)</f>
        <v/>
      </c>
      <c r="H28" s="20" t="str">
        <f>IF('Lynx GRP'!Q33=0,"",'Lynx GRP'!Q33)</f>
        <v/>
      </c>
      <c r="I28" s="20" t="str">
        <f>IF('Lynx GRP'!R33=0,"",'Lynx GRP'!R33)</f>
        <v/>
      </c>
      <c r="J28" s="20" t="str">
        <f>IF('Lynx GRP'!S33=0,"",'Lynx GRP'!S33)</f>
        <v/>
      </c>
      <c r="K28" s="20" t="str">
        <f>IF('Lynx GRP'!T33=0,"",'Lynx GRP'!T33)</f>
        <v/>
      </c>
      <c r="L28" s="20" t="str">
        <f>IF('Lynx GRP'!U33=0,"",'Lynx GRP'!U33)</f>
        <v/>
      </c>
      <c r="M28" s="20" t="str">
        <f>IF('Lynx GRP'!V33=0,"",'Lynx GRP'!V33)</f>
        <v/>
      </c>
      <c r="N28" s="20" t="str">
        <f>IF('Lynx GRP'!W33=0,"",'Lynx GRP'!W33)</f>
        <v/>
      </c>
      <c r="O28" s="20" t="str">
        <f>IF('Lynx GRP'!X33=0,"",'Lynx GRP'!X33)</f>
        <v/>
      </c>
      <c r="P28" s="990" t="str">
        <f>IF('Lynx GRP'!Y33=0,"",'Lynx GRP'!Y33)</f>
        <v/>
      </c>
      <c r="Q28" s="992" t="str">
        <f>IF('Lynx GRP'!Z33=0,"",'Lynx GRP'!Z33)</f>
        <v/>
      </c>
      <c r="R28" s="20" t="str">
        <f>IF('Lynx GRP'!AA33=0,"",'Lynx GRP'!AA33)</f>
        <v/>
      </c>
      <c r="S28" s="20" t="str">
        <f>IF('Lynx GRP'!AB33=0,"",'Lynx GRP'!AB33)</f>
        <v/>
      </c>
      <c r="T28" s="20" t="str">
        <f>IF('Lynx GRP'!AC33=0,"",'Lynx GRP'!AC33)</f>
        <v/>
      </c>
      <c r="U28" s="100">
        <f t="shared" si="0"/>
        <v>0</v>
      </c>
      <c r="V28" s="102">
        <f>U28*'Lynx GRP'!I33</f>
        <v>0</v>
      </c>
      <c r="W28" s="103">
        <f>U28*'Lynx GRP'!AH33</f>
        <v>0</v>
      </c>
    </row>
    <row r="29" spans="1:23" ht="23.25" customHeight="1">
      <c r="A29" s="987" t="str">
        <f>'Lynx GRP'!D34</f>
        <v>L136-GRP</v>
      </c>
      <c r="B29" s="97">
        <f>'Lynx GRP'!E34</f>
        <v>0</v>
      </c>
      <c r="C29" s="20" t="str">
        <f>IF('Lynx GRP'!L34=0,"",'Lynx GRP'!L34)</f>
        <v/>
      </c>
      <c r="D29" s="20" t="str">
        <f>IF('Lynx GRP'!M34=0,"",'Lynx GRP'!M34)</f>
        <v/>
      </c>
      <c r="E29" s="20" t="str">
        <f>IF('Lynx GRP'!N34=0,"",'Lynx GRP'!N34)</f>
        <v/>
      </c>
      <c r="F29" s="20" t="str">
        <f>IF('Lynx GRP'!O34=0,"",'Lynx GRP'!O34)</f>
        <v/>
      </c>
      <c r="G29" s="20" t="str">
        <f>IF('Lynx GRP'!P34=0,"",'Lynx GRP'!P34)</f>
        <v/>
      </c>
      <c r="H29" s="20" t="str">
        <f>IF('Lynx GRP'!Q34=0,"",'Lynx GRP'!Q34)</f>
        <v/>
      </c>
      <c r="I29" s="20" t="str">
        <f>IF('Lynx GRP'!R34=0,"",'Lynx GRP'!R34)</f>
        <v/>
      </c>
      <c r="J29" s="20" t="str">
        <f>IF('Lynx GRP'!S34=0,"",'Lynx GRP'!S34)</f>
        <v/>
      </c>
      <c r="K29" s="20" t="str">
        <f>IF('Lynx GRP'!T34=0,"",'Lynx GRP'!T34)</f>
        <v/>
      </c>
      <c r="L29" s="20" t="str">
        <f>IF('Lynx GRP'!U34=0,"",'Lynx GRP'!U34)</f>
        <v/>
      </c>
      <c r="M29" s="20" t="str">
        <f>IF('Lynx GRP'!V34=0,"",'Lynx GRP'!V34)</f>
        <v/>
      </c>
      <c r="N29" s="20" t="str">
        <f>IF('Lynx GRP'!W34=0,"",'Lynx GRP'!W34)</f>
        <v/>
      </c>
      <c r="O29" s="20" t="str">
        <f>IF('Lynx GRP'!X34=0,"",'Lynx GRP'!X34)</f>
        <v/>
      </c>
      <c r="P29" s="990" t="str">
        <f>IF('Lynx GRP'!Y34=0,"",'Lynx GRP'!Y34)</f>
        <v/>
      </c>
      <c r="Q29" s="992" t="str">
        <f>IF('Lynx GRP'!Z34=0,"",'Lynx GRP'!Z34)</f>
        <v/>
      </c>
      <c r="R29" s="20" t="str">
        <f>IF('Lynx GRP'!AA34=0,"",'Lynx GRP'!AA34)</f>
        <v/>
      </c>
      <c r="S29" s="20" t="str">
        <f>IF('Lynx GRP'!AB34=0,"",'Lynx GRP'!AB34)</f>
        <v/>
      </c>
      <c r="T29" s="20" t="str">
        <f>IF('Lynx GRP'!AC34=0,"",'Lynx GRP'!AC34)</f>
        <v/>
      </c>
      <c r="U29" s="100">
        <f t="shared" si="0"/>
        <v>0</v>
      </c>
      <c r="V29" s="102">
        <f>U29*'Lynx GRP'!I34</f>
        <v>0</v>
      </c>
      <c r="W29" s="103">
        <f>U29*'Lynx GRP'!AH34</f>
        <v>0</v>
      </c>
    </row>
    <row r="30" spans="1:23" ht="23.25" customHeight="1">
      <c r="A30" s="987"/>
      <c r="B30" s="97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990"/>
      <c r="Q30" s="992"/>
      <c r="R30" s="20"/>
      <c r="S30" s="20"/>
      <c r="T30" s="20"/>
      <c r="U30" s="100"/>
      <c r="V30" s="102"/>
      <c r="W30" s="103"/>
    </row>
    <row r="31" spans="1:23" ht="23.25" customHeight="1">
      <c r="A31" s="987" t="str">
        <f>'Lynx GRP'!D36</f>
        <v>L1-GRP-DT</v>
      </c>
      <c r="B31" s="97" t="str">
        <f>'Lynx GRP'!E36</f>
        <v>Dual tex.</v>
      </c>
      <c r="C31" s="20" t="str">
        <f>IF('Lynx GRP'!L36=0,"",'Lynx GRP'!L36)</f>
        <v/>
      </c>
      <c r="D31" s="20" t="str">
        <f>IF('Lynx GRP'!M36=0,"",'Lynx GRP'!M36)</f>
        <v/>
      </c>
      <c r="E31" s="20" t="str">
        <f>IF('Lynx GRP'!N36=0,"",'Lynx GRP'!N36)</f>
        <v/>
      </c>
      <c r="F31" s="20" t="str">
        <f>IF('Lynx GRP'!O36=0,"",'Lynx GRP'!O36)</f>
        <v/>
      </c>
      <c r="G31" s="20" t="str">
        <f>IF('Lynx GRP'!P36=0,"",'Lynx GRP'!P36)</f>
        <v/>
      </c>
      <c r="H31" s="20" t="str">
        <f>IF('Lynx GRP'!Q36=0,"",'Lynx GRP'!Q36)</f>
        <v/>
      </c>
      <c r="I31" s="20" t="str">
        <f>IF('Lynx GRP'!R36=0,"",'Lynx GRP'!R36)</f>
        <v/>
      </c>
      <c r="J31" s="20" t="str">
        <f>IF('Lynx GRP'!S36=0,"",'Lynx GRP'!S36)</f>
        <v/>
      </c>
      <c r="K31" s="20" t="str">
        <f>IF('Lynx GRP'!T36=0,"",'Lynx GRP'!T36)</f>
        <v/>
      </c>
      <c r="L31" s="20" t="str">
        <f>IF('Lynx GRP'!U36=0,"",'Lynx GRP'!U36)</f>
        <v/>
      </c>
      <c r="M31" s="20" t="str">
        <f>IF('Lynx GRP'!V36=0,"",'Lynx GRP'!V36)</f>
        <v/>
      </c>
      <c r="N31" s="20" t="str">
        <f>IF('Lynx GRP'!W36=0,"",'Lynx GRP'!W36)</f>
        <v/>
      </c>
      <c r="O31" s="20" t="str">
        <f>IF('Lynx GRP'!X36=0,"",'Lynx GRP'!X36)</f>
        <v/>
      </c>
      <c r="P31" s="990" t="str">
        <f>IF('Lynx GRP'!Y36=0,"",'Lynx GRP'!Y36)</f>
        <v/>
      </c>
      <c r="Q31" s="992" t="str">
        <f>IF('Lynx GRP'!Z36=0,"",'Lynx GRP'!Z36)</f>
        <v/>
      </c>
      <c r="R31" s="20" t="str">
        <f>IF('Lynx GRP'!AA36=0,"",'Lynx GRP'!AA36)</f>
        <v/>
      </c>
      <c r="S31" s="20" t="str">
        <f>IF('Lynx GRP'!AB36=0,"",'Lynx GRP'!AB36)</f>
        <v/>
      </c>
      <c r="T31" s="20" t="str">
        <f>IF('Lynx GRP'!AC36=0,"",'Lynx GRP'!AC36)</f>
        <v/>
      </c>
      <c r="U31" s="100">
        <f t="shared" si="0"/>
        <v>0</v>
      </c>
      <c r="V31" s="102">
        <f>U31*'Lynx GRP'!I36</f>
        <v>0</v>
      </c>
      <c r="W31" s="103">
        <f>U31*'Lynx GRP'!AH36</f>
        <v>0</v>
      </c>
    </row>
    <row r="32" spans="1:23" ht="23.25" customHeight="1">
      <c r="A32" s="987" t="str">
        <f>'Lynx GRP'!D37</f>
        <v>L2-GRP</v>
      </c>
      <c r="B32" s="97">
        <f>'Lynx GRP'!E37</f>
        <v>0</v>
      </c>
      <c r="C32" s="20" t="str">
        <f>IF('Lynx GRP'!L37=0,"",'Lynx GRP'!L37)</f>
        <v/>
      </c>
      <c r="D32" s="20" t="str">
        <f>IF('Lynx GRP'!M37=0,"",'Lynx GRP'!M37)</f>
        <v/>
      </c>
      <c r="E32" s="20" t="str">
        <f>IF('Lynx GRP'!N37=0,"",'Lynx GRP'!N37)</f>
        <v/>
      </c>
      <c r="F32" s="20" t="str">
        <f>IF('Lynx GRP'!O37=0,"",'Lynx GRP'!O37)</f>
        <v/>
      </c>
      <c r="G32" s="20" t="str">
        <f>IF('Lynx GRP'!P37=0,"",'Lynx GRP'!P37)</f>
        <v/>
      </c>
      <c r="H32" s="20" t="str">
        <f>IF('Lynx GRP'!Q37=0,"",'Lynx GRP'!Q37)</f>
        <v/>
      </c>
      <c r="I32" s="20" t="str">
        <f>IF('Lynx GRP'!R37=0,"",'Lynx GRP'!R37)</f>
        <v/>
      </c>
      <c r="J32" s="20" t="str">
        <f>IF('Lynx GRP'!S37=0,"",'Lynx GRP'!S37)</f>
        <v/>
      </c>
      <c r="K32" s="20" t="str">
        <f>IF('Lynx GRP'!T37=0,"",'Lynx GRP'!T37)</f>
        <v/>
      </c>
      <c r="L32" s="20" t="str">
        <f>IF('Lynx GRP'!U37=0,"",'Lynx GRP'!U37)</f>
        <v/>
      </c>
      <c r="M32" s="20" t="str">
        <f>IF('Lynx GRP'!V37=0,"",'Lynx GRP'!V37)</f>
        <v/>
      </c>
      <c r="N32" s="20" t="str">
        <f>IF('Lynx GRP'!W37=0,"",'Lynx GRP'!W37)</f>
        <v/>
      </c>
      <c r="O32" s="20" t="str">
        <f>IF('Lynx GRP'!X37=0,"",'Lynx GRP'!X37)</f>
        <v/>
      </c>
      <c r="P32" s="990" t="str">
        <f>IF('Lynx GRP'!Y37=0,"",'Lynx GRP'!Y37)</f>
        <v/>
      </c>
      <c r="Q32" s="992" t="str">
        <f>IF('Lynx GRP'!Z37=0,"",'Lynx GRP'!Z37)</f>
        <v/>
      </c>
      <c r="R32" s="20" t="str">
        <f>IF('Lynx GRP'!AA37=0,"",'Lynx GRP'!AA37)</f>
        <v/>
      </c>
      <c r="S32" s="20" t="str">
        <f>IF('Lynx GRP'!AB37=0,"",'Lynx GRP'!AB37)</f>
        <v/>
      </c>
      <c r="T32" s="20" t="str">
        <f>IF('Lynx GRP'!AC37=0,"",'Lynx GRP'!AC37)</f>
        <v/>
      </c>
      <c r="U32" s="100">
        <f t="shared" si="0"/>
        <v>0</v>
      </c>
      <c r="V32" s="102">
        <f>U32*'Lynx GRP'!I37</f>
        <v>0</v>
      </c>
      <c r="W32" s="103">
        <f>U32*'Lynx GRP'!AH37</f>
        <v>0</v>
      </c>
    </row>
    <row r="33" spans="1:23" ht="23.25" customHeight="1">
      <c r="A33" s="987" t="str">
        <f>'Lynx GRP'!D38</f>
        <v>L3-GRP-DT</v>
      </c>
      <c r="B33" s="97" t="str">
        <f>'Lynx GRP'!E38</f>
        <v>Dual tex.</v>
      </c>
      <c r="C33" s="20" t="str">
        <f>IF('Lynx GRP'!L38=0,"",'Lynx GRP'!L38)</f>
        <v/>
      </c>
      <c r="D33" s="20" t="str">
        <f>IF('Lynx GRP'!M38=0,"",'Lynx GRP'!M38)</f>
        <v/>
      </c>
      <c r="E33" s="20" t="str">
        <f>IF('Lynx GRP'!N38=0,"",'Lynx GRP'!N38)</f>
        <v/>
      </c>
      <c r="F33" s="20" t="str">
        <f>IF('Lynx GRP'!O38=0,"",'Lynx GRP'!O38)</f>
        <v/>
      </c>
      <c r="G33" s="20" t="str">
        <f>IF('Lynx GRP'!P38=0,"",'Lynx GRP'!P38)</f>
        <v/>
      </c>
      <c r="H33" s="20" t="str">
        <f>IF('Lynx GRP'!Q38=0,"",'Lynx GRP'!Q38)</f>
        <v/>
      </c>
      <c r="I33" s="20" t="str">
        <f>IF('Lynx GRP'!R38=0,"",'Lynx GRP'!R38)</f>
        <v/>
      </c>
      <c r="J33" s="20" t="str">
        <f>IF('Lynx GRP'!S38=0,"",'Lynx GRP'!S38)</f>
        <v/>
      </c>
      <c r="K33" s="20" t="str">
        <f>IF('Lynx GRP'!T38=0,"",'Lynx GRP'!T38)</f>
        <v/>
      </c>
      <c r="L33" s="20" t="str">
        <f>IF('Lynx GRP'!U38=0,"",'Lynx GRP'!U38)</f>
        <v/>
      </c>
      <c r="M33" s="20" t="str">
        <f>IF('Lynx GRP'!V38=0,"",'Lynx GRP'!V38)</f>
        <v/>
      </c>
      <c r="N33" s="20" t="str">
        <f>IF('Lynx GRP'!W38=0,"",'Lynx GRP'!W38)</f>
        <v/>
      </c>
      <c r="O33" s="20" t="str">
        <f>IF('Lynx GRP'!X38=0,"",'Lynx GRP'!X38)</f>
        <v/>
      </c>
      <c r="P33" s="990" t="str">
        <f>IF('Lynx GRP'!Y38=0,"",'Lynx GRP'!Y38)</f>
        <v/>
      </c>
      <c r="Q33" s="992" t="str">
        <f>IF('Lynx GRP'!Z38=0,"",'Lynx GRP'!Z38)</f>
        <v/>
      </c>
      <c r="R33" s="20" t="str">
        <f>IF('Lynx GRP'!AA38=0,"",'Lynx GRP'!AA38)</f>
        <v/>
      </c>
      <c r="S33" s="20" t="str">
        <f>IF('Lynx GRP'!AB38=0,"",'Lynx GRP'!AB38)</f>
        <v/>
      </c>
      <c r="T33" s="20" t="str">
        <f>IF('Lynx GRP'!AC38=0,"",'Lynx GRP'!AC38)</f>
        <v/>
      </c>
      <c r="U33" s="100">
        <f t="shared" si="0"/>
        <v>0</v>
      </c>
      <c r="V33" s="102">
        <f>U33*'Lynx GRP'!I38</f>
        <v>0</v>
      </c>
      <c r="W33" s="103">
        <f>U33*'Lynx GRP'!AH38</f>
        <v>0</v>
      </c>
    </row>
    <row r="34" spans="1:23" ht="23.25" customHeight="1">
      <c r="A34" s="987" t="str">
        <f>'Lynx GRP'!D39</f>
        <v>L4-GRP-DT</v>
      </c>
      <c r="B34" s="97" t="str">
        <f>'Lynx GRP'!E39</f>
        <v>Dual tex.</v>
      </c>
      <c r="C34" s="20" t="str">
        <f>IF('Lynx GRP'!L39=0,"",'Lynx GRP'!L39)</f>
        <v/>
      </c>
      <c r="D34" s="20" t="str">
        <f>IF('Lynx GRP'!M39=0,"",'Lynx GRP'!M39)</f>
        <v/>
      </c>
      <c r="E34" s="20" t="str">
        <f>IF('Lynx GRP'!N39=0,"",'Lynx GRP'!N39)</f>
        <v/>
      </c>
      <c r="F34" s="20" t="str">
        <f>IF('Lynx GRP'!O39=0,"",'Lynx GRP'!O39)</f>
        <v/>
      </c>
      <c r="G34" s="20" t="str">
        <f>IF('Lynx GRP'!P39=0,"",'Lynx GRP'!P39)</f>
        <v/>
      </c>
      <c r="H34" s="20" t="str">
        <f>IF('Lynx GRP'!Q39=0,"",'Lynx GRP'!Q39)</f>
        <v/>
      </c>
      <c r="I34" s="20" t="str">
        <f>IF('Lynx GRP'!R39=0,"",'Lynx GRP'!R39)</f>
        <v/>
      </c>
      <c r="J34" s="20" t="str">
        <f>IF('Lynx GRP'!S39=0,"",'Lynx GRP'!S39)</f>
        <v/>
      </c>
      <c r="K34" s="20" t="str">
        <f>IF('Lynx GRP'!T39=0,"",'Lynx GRP'!T39)</f>
        <v/>
      </c>
      <c r="L34" s="20" t="str">
        <f>IF('Lynx GRP'!U39=0,"",'Lynx GRP'!U39)</f>
        <v/>
      </c>
      <c r="M34" s="20" t="str">
        <f>IF('Lynx GRP'!V39=0,"",'Lynx GRP'!V39)</f>
        <v/>
      </c>
      <c r="N34" s="20" t="str">
        <f>IF('Lynx GRP'!W39=0,"",'Lynx GRP'!W39)</f>
        <v/>
      </c>
      <c r="O34" s="20" t="str">
        <f>IF('Lynx GRP'!X39=0,"",'Lynx GRP'!X39)</f>
        <v/>
      </c>
      <c r="P34" s="990" t="str">
        <f>IF('Lynx GRP'!Y39=0,"",'Lynx GRP'!Y39)</f>
        <v/>
      </c>
      <c r="Q34" s="992" t="str">
        <f>IF('Lynx GRP'!Z39=0,"",'Lynx GRP'!Z39)</f>
        <v/>
      </c>
      <c r="R34" s="20" t="str">
        <f>IF('Lynx GRP'!AA39=0,"",'Lynx GRP'!AA39)</f>
        <v/>
      </c>
      <c r="S34" s="20" t="str">
        <f>IF('Lynx GRP'!AB39=0,"",'Lynx GRP'!AB39)</f>
        <v/>
      </c>
      <c r="T34" s="20" t="str">
        <f>IF('Lynx GRP'!AC39=0,"",'Lynx GRP'!AC39)</f>
        <v/>
      </c>
      <c r="U34" s="100">
        <f t="shared" si="0"/>
        <v>0</v>
      </c>
      <c r="V34" s="102">
        <f>U34*'Lynx GRP'!I39</f>
        <v>0</v>
      </c>
      <c r="W34" s="103">
        <f>U34*'Lynx GRP'!AH39</f>
        <v>0</v>
      </c>
    </row>
    <row r="35" spans="1:23" ht="23.25" customHeight="1">
      <c r="A35" s="987" t="str">
        <f>'Lynx GRP'!D40</f>
        <v>L5-GRP-DT</v>
      </c>
      <c r="B35" s="97" t="str">
        <f>'Lynx GRP'!E40</f>
        <v>Dual tex.</v>
      </c>
      <c r="C35" s="20" t="str">
        <f>IF('Lynx GRP'!L40=0,"",'Lynx GRP'!L40)</f>
        <v/>
      </c>
      <c r="D35" s="20" t="str">
        <f>IF('Lynx GRP'!M40=0,"",'Lynx GRP'!M40)</f>
        <v/>
      </c>
      <c r="E35" s="20" t="str">
        <f>IF('Lynx GRP'!N40=0,"",'Lynx GRP'!N40)</f>
        <v/>
      </c>
      <c r="F35" s="20" t="str">
        <f>IF('Lynx GRP'!O40=0,"",'Lynx GRP'!O40)</f>
        <v/>
      </c>
      <c r="G35" s="20" t="str">
        <f>IF('Lynx GRP'!P40=0,"",'Lynx GRP'!P40)</f>
        <v/>
      </c>
      <c r="H35" s="20" t="str">
        <f>IF('Lynx GRP'!Q40=0,"",'Lynx GRP'!Q40)</f>
        <v/>
      </c>
      <c r="I35" s="20" t="str">
        <f>IF('Lynx GRP'!R40=0,"",'Lynx GRP'!R40)</f>
        <v/>
      </c>
      <c r="J35" s="20" t="str">
        <f>IF('Lynx GRP'!S40=0,"",'Lynx GRP'!S40)</f>
        <v/>
      </c>
      <c r="K35" s="20" t="str">
        <f>IF('Lynx GRP'!T40=0,"",'Lynx GRP'!T40)</f>
        <v/>
      </c>
      <c r="L35" s="20" t="str">
        <f>IF('Lynx GRP'!U40=0,"",'Lynx GRP'!U40)</f>
        <v/>
      </c>
      <c r="M35" s="20" t="str">
        <f>IF('Lynx GRP'!V40=0,"",'Lynx GRP'!V40)</f>
        <v/>
      </c>
      <c r="N35" s="20" t="str">
        <f>IF('Lynx GRP'!W40=0,"",'Lynx GRP'!W40)</f>
        <v/>
      </c>
      <c r="O35" s="20" t="str">
        <f>IF('Lynx GRP'!X40=0,"",'Lynx GRP'!X40)</f>
        <v/>
      </c>
      <c r="P35" s="990" t="str">
        <f>IF('Lynx GRP'!Y40=0,"",'Lynx GRP'!Y40)</f>
        <v/>
      </c>
      <c r="Q35" s="992" t="str">
        <f>IF('Lynx GRP'!Z40=0,"",'Lynx GRP'!Z40)</f>
        <v/>
      </c>
      <c r="R35" s="20" t="str">
        <f>IF('Lynx GRP'!AA40=0,"",'Lynx GRP'!AA40)</f>
        <v/>
      </c>
      <c r="S35" s="20" t="str">
        <f>IF('Lynx GRP'!AB40=0,"",'Lynx GRP'!AB40)</f>
        <v/>
      </c>
      <c r="T35" s="20" t="str">
        <f>IF('Lynx GRP'!AC40=0,"",'Lynx GRP'!AC40)</f>
        <v/>
      </c>
      <c r="U35" s="100">
        <f t="shared" si="0"/>
        <v>0</v>
      </c>
      <c r="V35" s="102">
        <f>U35*'Lynx GRP'!I40</f>
        <v>0</v>
      </c>
      <c r="W35" s="103">
        <f>U35*'Lynx GRP'!AH40</f>
        <v>0</v>
      </c>
    </row>
    <row r="36" spans="1:23" ht="23.25" customHeight="1">
      <c r="A36" s="987" t="str">
        <f>'Lynx GRP'!D41</f>
        <v>L6-GRP-DT</v>
      </c>
      <c r="B36" s="97" t="str">
        <f>'Lynx GRP'!E41</f>
        <v>Dual tex.</v>
      </c>
      <c r="C36" s="20" t="str">
        <f>IF('Lynx GRP'!L41=0,"",'Lynx GRP'!L41)</f>
        <v/>
      </c>
      <c r="D36" s="20" t="str">
        <f>IF('Lynx GRP'!M41=0,"",'Lynx GRP'!M41)</f>
        <v/>
      </c>
      <c r="E36" s="20" t="str">
        <f>IF('Lynx GRP'!N41=0,"",'Lynx GRP'!N41)</f>
        <v/>
      </c>
      <c r="F36" s="20" t="str">
        <f>IF('Lynx GRP'!O41=0,"",'Lynx GRP'!O41)</f>
        <v/>
      </c>
      <c r="G36" s="20" t="str">
        <f>IF('Lynx GRP'!P41=0,"",'Lynx GRP'!P41)</f>
        <v/>
      </c>
      <c r="H36" s="20" t="str">
        <f>IF('Lynx GRP'!Q41=0,"",'Lynx GRP'!Q41)</f>
        <v/>
      </c>
      <c r="I36" s="20" t="str">
        <f>IF('Lynx GRP'!R41=0,"",'Lynx GRP'!R41)</f>
        <v/>
      </c>
      <c r="J36" s="20" t="str">
        <f>IF('Lynx GRP'!S41=0,"",'Lynx GRP'!S41)</f>
        <v/>
      </c>
      <c r="K36" s="20" t="str">
        <f>IF('Lynx GRP'!T41=0,"",'Lynx GRP'!T41)</f>
        <v/>
      </c>
      <c r="L36" s="20" t="str">
        <f>IF('Lynx GRP'!U41=0,"",'Lynx GRP'!U41)</f>
        <v/>
      </c>
      <c r="M36" s="20" t="str">
        <f>IF('Lynx GRP'!V41=0,"",'Lynx GRP'!V41)</f>
        <v/>
      </c>
      <c r="N36" s="20" t="str">
        <f>IF('Lynx GRP'!W41=0,"",'Lynx GRP'!W41)</f>
        <v/>
      </c>
      <c r="O36" s="20" t="str">
        <f>IF('Lynx GRP'!X41=0,"",'Lynx GRP'!X41)</f>
        <v/>
      </c>
      <c r="P36" s="990" t="str">
        <f>IF('Lynx GRP'!Y41=0,"",'Lynx GRP'!Y41)</f>
        <v/>
      </c>
      <c r="Q36" s="992" t="str">
        <f>IF('Lynx GRP'!Z41=0,"",'Lynx GRP'!Z41)</f>
        <v/>
      </c>
      <c r="R36" s="20" t="str">
        <f>IF('Lynx GRP'!AA41=0,"",'Lynx GRP'!AA41)</f>
        <v/>
      </c>
      <c r="S36" s="20" t="str">
        <f>IF('Lynx GRP'!AB41=0,"",'Lynx GRP'!AB41)</f>
        <v/>
      </c>
      <c r="T36" s="20" t="str">
        <f>IF('Lynx GRP'!AC41=0,"",'Lynx GRP'!AC41)</f>
        <v/>
      </c>
      <c r="U36" s="100">
        <f t="shared" si="0"/>
        <v>0</v>
      </c>
      <c r="V36" s="102">
        <f>U36*'Lynx GRP'!I41</f>
        <v>0</v>
      </c>
      <c r="W36" s="103">
        <f>U36*'Lynx GRP'!AH41</f>
        <v>0</v>
      </c>
    </row>
    <row r="37" spans="1:23" ht="23.25" customHeight="1">
      <c r="A37" s="987" t="str">
        <f>'Lynx GRP'!D42</f>
        <v>L7-GRP-DT</v>
      </c>
      <c r="B37" s="97" t="str">
        <f>'Lynx GRP'!E42</f>
        <v>Dual tex.</v>
      </c>
      <c r="C37" s="20" t="str">
        <f>IF('Lynx GRP'!L42=0,"",'Lynx GRP'!L42)</f>
        <v/>
      </c>
      <c r="D37" s="20" t="str">
        <f>IF('Lynx GRP'!M42=0,"",'Lynx GRP'!M42)</f>
        <v/>
      </c>
      <c r="E37" s="20" t="str">
        <f>IF('Lynx GRP'!N42=0,"",'Lynx GRP'!N42)</f>
        <v/>
      </c>
      <c r="F37" s="20" t="str">
        <f>IF('Lynx GRP'!O42=0,"",'Lynx GRP'!O42)</f>
        <v/>
      </c>
      <c r="G37" s="20" t="str">
        <f>IF('Lynx GRP'!P42=0,"",'Lynx GRP'!P42)</f>
        <v/>
      </c>
      <c r="H37" s="20" t="str">
        <f>IF('Lynx GRP'!Q42=0,"",'Lynx GRP'!Q42)</f>
        <v/>
      </c>
      <c r="I37" s="20" t="str">
        <f>IF('Lynx GRP'!R42=0,"",'Lynx GRP'!R42)</f>
        <v/>
      </c>
      <c r="J37" s="20" t="str">
        <f>IF('Lynx GRP'!S42=0,"",'Lynx GRP'!S42)</f>
        <v/>
      </c>
      <c r="K37" s="20" t="str">
        <f>IF('Lynx GRP'!T42=0,"",'Lynx GRP'!T42)</f>
        <v/>
      </c>
      <c r="L37" s="20" t="str">
        <f>IF('Lynx GRP'!U42=0,"",'Lynx GRP'!U42)</f>
        <v/>
      </c>
      <c r="M37" s="20" t="str">
        <f>IF('Lynx GRP'!V42=0,"",'Lynx GRP'!V42)</f>
        <v/>
      </c>
      <c r="N37" s="20" t="str">
        <f>IF('Lynx GRP'!W42=0,"",'Lynx GRP'!W42)</f>
        <v/>
      </c>
      <c r="O37" s="20" t="str">
        <f>IF('Lynx GRP'!X42=0,"",'Lynx GRP'!X42)</f>
        <v/>
      </c>
      <c r="P37" s="990" t="str">
        <f>IF('Lynx GRP'!Y42=0,"",'Lynx GRP'!Y42)</f>
        <v/>
      </c>
      <c r="Q37" s="992" t="str">
        <f>IF('Lynx GRP'!Z42=0,"",'Lynx GRP'!Z42)</f>
        <v/>
      </c>
      <c r="R37" s="20" t="str">
        <f>IF('Lynx GRP'!AA42=0,"",'Lynx GRP'!AA42)</f>
        <v/>
      </c>
      <c r="S37" s="20" t="str">
        <f>IF('Lynx GRP'!AB42=0,"",'Lynx GRP'!AB42)</f>
        <v/>
      </c>
      <c r="T37" s="20" t="str">
        <f>IF('Lynx GRP'!AC42=0,"",'Lynx GRP'!AC42)</f>
        <v/>
      </c>
      <c r="U37" s="100">
        <f t="shared" si="0"/>
        <v>0</v>
      </c>
      <c r="V37" s="102">
        <f>U37*'Lynx GRP'!I42</f>
        <v>0</v>
      </c>
      <c r="W37" s="103">
        <f>U37*'Lynx GRP'!AH42</f>
        <v>0</v>
      </c>
    </row>
    <row r="38" spans="1:23" ht="23.25" customHeight="1">
      <c r="A38" s="987" t="str">
        <f>'Lynx GRP'!D43</f>
        <v>L8-GRP-DT</v>
      </c>
      <c r="B38" s="97" t="str">
        <f>'Lynx GRP'!E43</f>
        <v>Dual tex.</v>
      </c>
      <c r="C38" s="20" t="str">
        <f>IF('Lynx GRP'!L43=0,"",'Lynx GRP'!L43)</f>
        <v/>
      </c>
      <c r="D38" s="20" t="str">
        <f>IF('Lynx GRP'!M43=0,"",'Lynx GRP'!M43)</f>
        <v/>
      </c>
      <c r="E38" s="20" t="str">
        <f>IF('Lynx GRP'!N43=0,"",'Lynx GRP'!N43)</f>
        <v/>
      </c>
      <c r="F38" s="20" t="str">
        <f>IF('Lynx GRP'!O43=0,"",'Lynx GRP'!O43)</f>
        <v/>
      </c>
      <c r="G38" s="20" t="str">
        <f>IF('Lynx GRP'!P43=0,"",'Lynx GRP'!P43)</f>
        <v/>
      </c>
      <c r="H38" s="20" t="str">
        <f>IF('Lynx GRP'!Q43=0,"",'Lynx GRP'!Q43)</f>
        <v/>
      </c>
      <c r="I38" s="20" t="str">
        <f>IF('Lynx GRP'!R43=0,"",'Lynx GRP'!R43)</f>
        <v/>
      </c>
      <c r="J38" s="20" t="str">
        <f>IF('Lynx GRP'!S43=0,"",'Lynx GRP'!S43)</f>
        <v/>
      </c>
      <c r="K38" s="20" t="str">
        <f>IF('Lynx GRP'!T43=0,"",'Lynx GRP'!T43)</f>
        <v/>
      </c>
      <c r="L38" s="20" t="str">
        <f>IF('Lynx GRP'!U43=0,"",'Lynx GRP'!U43)</f>
        <v/>
      </c>
      <c r="M38" s="20" t="str">
        <f>IF('Lynx GRP'!V43=0,"",'Lynx GRP'!V43)</f>
        <v/>
      </c>
      <c r="N38" s="20" t="str">
        <f>IF('Lynx GRP'!W43=0,"",'Lynx GRP'!W43)</f>
        <v/>
      </c>
      <c r="O38" s="20" t="str">
        <f>IF('Lynx GRP'!X43=0,"",'Lynx GRP'!X43)</f>
        <v/>
      </c>
      <c r="P38" s="990" t="str">
        <f>IF('Lynx GRP'!Y43=0,"",'Lynx GRP'!Y43)</f>
        <v/>
      </c>
      <c r="Q38" s="992" t="str">
        <f>IF('Lynx GRP'!Z43=0,"",'Lynx GRP'!Z43)</f>
        <v/>
      </c>
      <c r="R38" s="20" t="str">
        <f>IF('Lynx GRP'!AA43=0,"",'Lynx GRP'!AA43)</f>
        <v/>
      </c>
      <c r="S38" s="20" t="str">
        <f>IF('Lynx GRP'!AB43=0,"",'Lynx GRP'!AB43)</f>
        <v/>
      </c>
      <c r="T38" s="20" t="str">
        <f>IF('Lynx GRP'!AC43=0,"",'Lynx GRP'!AC43)</f>
        <v/>
      </c>
      <c r="U38" s="100">
        <f t="shared" si="0"/>
        <v>0</v>
      </c>
      <c r="V38" s="102">
        <f>U38*'Lynx GRP'!I43</f>
        <v>0</v>
      </c>
      <c r="W38" s="103">
        <f>U38*'Lynx GRP'!AH43</f>
        <v>0</v>
      </c>
    </row>
    <row r="39" spans="1:23" ht="23.25" customHeight="1">
      <c r="A39" s="987" t="str">
        <f>'Lynx GRP'!D44</f>
        <v>L9-GRP-DT</v>
      </c>
      <c r="B39" s="97" t="str">
        <f>'Lynx GRP'!E44</f>
        <v>Dual tex.</v>
      </c>
      <c r="C39" s="20" t="str">
        <f>IF('Lynx GRP'!L44=0,"",'Lynx GRP'!L44)</f>
        <v/>
      </c>
      <c r="D39" s="20" t="str">
        <f>IF('Lynx GRP'!M44=0,"",'Lynx GRP'!M44)</f>
        <v/>
      </c>
      <c r="E39" s="20" t="str">
        <f>IF('Lynx GRP'!N44=0,"",'Lynx GRP'!N44)</f>
        <v/>
      </c>
      <c r="F39" s="20" t="str">
        <f>IF('Lynx GRP'!O44=0,"",'Lynx GRP'!O44)</f>
        <v/>
      </c>
      <c r="G39" s="20" t="str">
        <f>IF('Lynx GRP'!P44=0,"",'Lynx GRP'!P44)</f>
        <v/>
      </c>
      <c r="H39" s="20" t="str">
        <f>IF('Lynx GRP'!Q44=0,"",'Lynx GRP'!Q44)</f>
        <v/>
      </c>
      <c r="I39" s="20" t="str">
        <f>IF('Lynx GRP'!R44=0,"",'Lynx GRP'!R44)</f>
        <v/>
      </c>
      <c r="J39" s="20" t="str">
        <f>IF('Lynx GRP'!S44=0,"",'Lynx GRP'!S44)</f>
        <v/>
      </c>
      <c r="K39" s="20" t="str">
        <f>IF('Lynx GRP'!T44=0,"",'Lynx GRP'!T44)</f>
        <v/>
      </c>
      <c r="L39" s="20" t="str">
        <f>IF('Lynx GRP'!U44=0,"",'Lynx GRP'!U44)</f>
        <v/>
      </c>
      <c r="M39" s="20" t="str">
        <f>IF('Lynx GRP'!V44=0,"",'Lynx GRP'!V44)</f>
        <v/>
      </c>
      <c r="N39" s="20" t="str">
        <f>IF('Lynx GRP'!W44=0,"",'Lynx GRP'!W44)</f>
        <v/>
      </c>
      <c r="O39" s="20" t="str">
        <f>IF('Lynx GRP'!X44=0,"",'Lynx GRP'!X44)</f>
        <v/>
      </c>
      <c r="P39" s="990" t="str">
        <f>IF('Lynx GRP'!Y44=0,"",'Lynx GRP'!Y44)</f>
        <v/>
      </c>
      <c r="Q39" s="992" t="str">
        <f>IF('Lynx GRP'!Z44=0,"",'Lynx GRP'!Z44)</f>
        <v/>
      </c>
      <c r="R39" s="20" t="str">
        <f>IF('Lynx GRP'!AA44=0,"",'Lynx GRP'!AA44)</f>
        <v/>
      </c>
      <c r="S39" s="20" t="str">
        <f>IF('Lynx GRP'!AB44=0,"",'Lynx GRP'!AB44)</f>
        <v/>
      </c>
      <c r="T39" s="20" t="str">
        <f>IF('Lynx GRP'!AC44=0,"",'Lynx GRP'!AC44)</f>
        <v/>
      </c>
      <c r="U39" s="100">
        <f t="shared" si="0"/>
        <v>0</v>
      </c>
      <c r="V39" s="102">
        <f>U39*'Lynx GRP'!I44</f>
        <v>0</v>
      </c>
      <c r="W39" s="103">
        <f>U39*'Lynx GRP'!AH44</f>
        <v>0</v>
      </c>
    </row>
    <row r="40" spans="1:23" ht="23.25" customHeight="1">
      <c r="A40" s="987" t="str">
        <f>'Lynx GRP'!D45</f>
        <v>L10-GRP-DT</v>
      </c>
      <c r="B40" s="97" t="str">
        <f>'Lynx GRP'!E45</f>
        <v>Dual tex.</v>
      </c>
      <c r="C40" s="20" t="str">
        <f>IF('Lynx GRP'!L45=0,"",'Lynx GRP'!L45)</f>
        <v/>
      </c>
      <c r="D40" s="20" t="str">
        <f>IF('Lynx GRP'!M45=0,"",'Lynx GRP'!M45)</f>
        <v/>
      </c>
      <c r="E40" s="20" t="str">
        <f>IF('Lynx GRP'!N45=0,"",'Lynx GRP'!N45)</f>
        <v/>
      </c>
      <c r="F40" s="20" t="str">
        <f>IF('Lynx GRP'!O45=0,"",'Lynx GRP'!O45)</f>
        <v/>
      </c>
      <c r="G40" s="20" t="str">
        <f>IF('Lynx GRP'!P45=0,"",'Lynx GRP'!P45)</f>
        <v/>
      </c>
      <c r="H40" s="20" t="str">
        <f>IF('Lynx GRP'!Q45=0,"",'Lynx GRP'!Q45)</f>
        <v/>
      </c>
      <c r="I40" s="20" t="str">
        <f>IF('Lynx GRP'!R45=0,"",'Lynx GRP'!R45)</f>
        <v/>
      </c>
      <c r="J40" s="20" t="str">
        <f>IF('Lynx GRP'!S45=0,"",'Lynx GRP'!S45)</f>
        <v/>
      </c>
      <c r="K40" s="20" t="str">
        <f>IF('Lynx GRP'!T45=0,"",'Lynx GRP'!T45)</f>
        <v/>
      </c>
      <c r="L40" s="20" t="str">
        <f>IF('Lynx GRP'!U45=0,"",'Lynx GRP'!U45)</f>
        <v/>
      </c>
      <c r="M40" s="20" t="str">
        <f>IF('Lynx GRP'!V45=0,"",'Lynx GRP'!V45)</f>
        <v/>
      </c>
      <c r="N40" s="20" t="str">
        <f>IF('Lynx GRP'!W45=0,"",'Lynx GRP'!W45)</f>
        <v/>
      </c>
      <c r="O40" s="20" t="str">
        <f>IF('Lynx GRP'!X45=0,"",'Lynx GRP'!X45)</f>
        <v/>
      </c>
      <c r="P40" s="990" t="str">
        <f>IF('Lynx GRP'!Y45=0,"",'Lynx GRP'!Y45)</f>
        <v/>
      </c>
      <c r="Q40" s="992" t="str">
        <f>IF('Lynx GRP'!Z45=0,"",'Lynx GRP'!Z45)</f>
        <v/>
      </c>
      <c r="R40" s="20" t="str">
        <f>IF('Lynx GRP'!AA45=0,"",'Lynx GRP'!AA45)</f>
        <v/>
      </c>
      <c r="S40" s="20" t="str">
        <f>IF('Lynx GRP'!AB45=0,"",'Lynx GRP'!AB45)</f>
        <v/>
      </c>
      <c r="T40" s="20" t="str">
        <f>IF('Lynx GRP'!AC45=0,"",'Lynx GRP'!AC45)</f>
        <v/>
      </c>
      <c r="U40" s="100">
        <f t="shared" si="0"/>
        <v>0</v>
      </c>
      <c r="V40" s="102">
        <f>U40*'Lynx GRP'!I45</f>
        <v>0</v>
      </c>
      <c r="W40" s="103">
        <f>U40*'Lynx GRP'!AH45</f>
        <v>0</v>
      </c>
    </row>
    <row r="41" spans="1:23" ht="23.25" customHeight="1">
      <c r="A41" s="987" t="str">
        <f>'Lynx GRP'!D46</f>
        <v>L11-GRP</v>
      </c>
      <c r="B41" s="97">
        <f>'Lynx GRP'!E46</f>
        <v>0</v>
      </c>
      <c r="C41" s="20" t="str">
        <f>IF('Lynx GRP'!L46=0,"",'Lynx GRP'!L46)</f>
        <v/>
      </c>
      <c r="D41" s="20" t="str">
        <f>IF('Lynx GRP'!M46=0,"",'Lynx GRP'!M46)</f>
        <v/>
      </c>
      <c r="E41" s="20" t="str">
        <f>IF('Lynx GRP'!N46=0,"",'Lynx GRP'!N46)</f>
        <v/>
      </c>
      <c r="F41" s="20" t="str">
        <f>IF('Lynx GRP'!O46=0,"",'Lynx GRP'!O46)</f>
        <v/>
      </c>
      <c r="G41" s="20" t="str">
        <f>IF('Lynx GRP'!P46=0,"",'Lynx GRP'!P46)</f>
        <v/>
      </c>
      <c r="H41" s="20" t="str">
        <f>IF('Lynx GRP'!Q46=0,"",'Lynx GRP'!Q46)</f>
        <v/>
      </c>
      <c r="I41" s="20" t="str">
        <f>IF('Lynx GRP'!R46=0,"",'Lynx GRP'!R46)</f>
        <v/>
      </c>
      <c r="J41" s="20" t="str">
        <f>IF('Lynx GRP'!S46=0,"",'Lynx GRP'!S46)</f>
        <v/>
      </c>
      <c r="K41" s="20" t="str">
        <f>IF('Lynx GRP'!T46=0,"",'Lynx GRP'!T46)</f>
        <v/>
      </c>
      <c r="L41" s="20" t="str">
        <f>IF('Lynx GRP'!U46=0,"",'Lynx GRP'!U46)</f>
        <v/>
      </c>
      <c r="M41" s="20" t="str">
        <f>IF('Lynx GRP'!V46=0,"",'Lynx GRP'!V46)</f>
        <v/>
      </c>
      <c r="N41" s="20" t="str">
        <f>IF('Lynx GRP'!W46=0,"",'Lynx GRP'!W46)</f>
        <v/>
      </c>
      <c r="O41" s="20" t="str">
        <f>IF('Lynx GRP'!X46=0,"",'Lynx GRP'!X46)</f>
        <v/>
      </c>
      <c r="P41" s="990" t="str">
        <f>IF('Lynx GRP'!Y46=0,"",'Lynx GRP'!Y46)</f>
        <v/>
      </c>
      <c r="Q41" s="992" t="str">
        <f>IF('Lynx GRP'!Z46=0,"",'Lynx GRP'!Z46)</f>
        <v/>
      </c>
      <c r="R41" s="20" t="str">
        <f>IF('Lynx GRP'!AA46=0,"",'Lynx GRP'!AA46)</f>
        <v/>
      </c>
      <c r="S41" s="20" t="str">
        <f>IF('Lynx GRP'!AB46=0,"",'Lynx GRP'!AB46)</f>
        <v/>
      </c>
      <c r="T41" s="20" t="str">
        <f>IF('Lynx GRP'!AC46=0,"",'Lynx GRP'!AC46)</f>
        <v/>
      </c>
      <c r="U41" s="100">
        <f t="shared" si="0"/>
        <v>0</v>
      </c>
      <c r="V41" s="102">
        <f>U41*'Lynx GRP'!I46</f>
        <v>0</v>
      </c>
      <c r="W41" s="103">
        <f>U41*'Lynx GRP'!AH46</f>
        <v>0</v>
      </c>
    </row>
    <row r="42" spans="1:23" ht="23.25" customHeight="1">
      <c r="A42" s="987" t="str">
        <f>'Lynx GRP'!D47</f>
        <v>L12-GRP-DT</v>
      </c>
      <c r="B42" s="97" t="str">
        <f>'Lynx GRP'!E47</f>
        <v>Dual tex.</v>
      </c>
      <c r="C42" s="20" t="str">
        <f>IF('Lynx GRP'!L47=0,"",'Lynx GRP'!L47)</f>
        <v/>
      </c>
      <c r="D42" s="20" t="str">
        <f>IF('Lynx GRP'!M47=0,"",'Lynx GRP'!M47)</f>
        <v/>
      </c>
      <c r="E42" s="20" t="str">
        <f>IF('Lynx GRP'!N47=0,"",'Lynx GRP'!N47)</f>
        <v/>
      </c>
      <c r="F42" s="20" t="str">
        <f>IF('Lynx GRP'!O47=0,"",'Lynx GRP'!O47)</f>
        <v/>
      </c>
      <c r="G42" s="20" t="str">
        <f>IF('Lynx GRP'!P47=0,"",'Lynx GRP'!P47)</f>
        <v/>
      </c>
      <c r="H42" s="20" t="str">
        <f>IF('Lynx GRP'!Q47=0,"",'Lynx GRP'!Q47)</f>
        <v/>
      </c>
      <c r="I42" s="20" t="str">
        <f>IF('Lynx GRP'!R47=0,"",'Lynx GRP'!R47)</f>
        <v/>
      </c>
      <c r="J42" s="20" t="str">
        <f>IF('Lynx GRP'!S47=0,"",'Lynx GRP'!S47)</f>
        <v/>
      </c>
      <c r="K42" s="20" t="str">
        <f>IF('Lynx GRP'!T47=0,"",'Lynx GRP'!T47)</f>
        <v/>
      </c>
      <c r="L42" s="20" t="str">
        <f>IF('Lynx GRP'!U47=0,"",'Lynx GRP'!U47)</f>
        <v/>
      </c>
      <c r="M42" s="20" t="str">
        <f>IF('Lynx GRP'!V47=0,"",'Lynx GRP'!V47)</f>
        <v/>
      </c>
      <c r="N42" s="20" t="str">
        <f>IF('Lynx GRP'!W47=0,"",'Lynx GRP'!W47)</f>
        <v/>
      </c>
      <c r="O42" s="20" t="str">
        <f>IF('Lynx GRP'!X47=0,"",'Lynx GRP'!X47)</f>
        <v/>
      </c>
      <c r="P42" s="990" t="str">
        <f>IF('Lynx GRP'!Y47=0,"",'Lynx GRP'!Y47)</f>
        <v/>
      </c>
      <c r="Q42" s="992" t="str">
        <f>IF('Lynx GRP'!Z47=0,"",'Lynx GRP'!Z47)</f>
        <v/>
      </c>
      <c r="R42" s="20" t="str">
        <f>IF('Lynx GRP'!AA47=0,"",'Lynx GRP'!AA47)</f>
        <v/>
      </c>
      <c r="S42" s="20" t="str">
        <f>IF('Lynx GRP'!AB47=0,"",'Lynx GRP'!AB47)</f>
        <v/>
      </c>
      <c r="T42" s="20" t="str">
        <f>IF('Lynx GRP'!AC47=0,"",'Lynx GRP'!AC47)</f>
        <v/>
      </c>
      <c r="U42" s="100">
        <f t="shared" si="0"/>
        <v>0</v>
      </c>
      <c r="V42" s="102">
        <f>U42*'Lynx GRP'!I47</f>
        <v>0</v>
      </c>
      <c r="W42" s="103">
        <f>U42*'Lynx GRP'!AH47</f>
        <v>0</v>
      </c>
    </row>
    <row r="43" spans="1:23" ht="23.25" customHeight="1">
      <c r="A43" s="987" t="str">
        <f>'Lynx GRP'!D48</f>
        <v>L13-GRP</v>
      </c>
      <c r="B43" s="97">
        <f>'Lynx GRP'!E48</f>
        <v>0</v>
      </c>
      <c r="C43" s="20" t="str">
        <f>IF('Lynx GRP'!L48=0,"",'Lynx GRP'!L48)</f>
        <v/>
      </c>
      <c r="D43" s="20" t="str">
        <f>IF('Lynx GRP'!M48=0,"",'Lynx GRP'!M48)</f>
        <v/>
      </c>
      <c r="E43" s="20" t="str">
        <f>IF('Lynx GRP'!N48=0,"",'Lynx GRP'!N48)</f>
        <v/>
      </c>
      <c r="F43" s="20" t="str">
        <f>IF('Lynx GRP'!O48=0,"",'Lynx GRP'!O48)</f>
        <v/>
      </c>
      <c r="G43" s="20" t="str">
        <f>IF('Lynx GRP'!P48=0,"",'Lynx GRP'!P48)</f>
        <v/>
      </c>
      <c r="H43" s="20" t="str">
        <f>IF('Lynx GRP'!Q48=0,"",'Lynx GRP'!Q48)</f>
        <v/>
      </c>
      <c r="I43" s="20" t="str">
        <f>IF('Lynx GRP'!R48=0,"",'Lynx GRP'!R48)</f>
        <v/>
      </c>
      <c r="J43" s="20" t="str">
        <f>IF('Lynx GRP'!S48=0,"",'Lynx GRP'!S48)</f>
        <v/>
      </c>
      <c r="K43" s="20" t="str">
        <f>IF('Lynx GRP'!T48=0,"",'Lynx GRP'!T48)</f>
        <v/>
      </c>
      <c r="L43" s="20" t="str">
        <f>IF('Lynx GRP'!U48=0,"",'Lynx GRP'!U48)</f>
        <v/>
      </c>
      <c r="M43" s="20" t="str">
        <f>IF('Lynx GRP'!V48=0,"",'Lynx GRP'!V48)</f>
        <v/>
      </c>
      <c r="N43" s="20" t="str">
        <f>IF('Lynx GRP'!W48=0,"",'Lynx GRP'!W48)</f>
        <v/>
      </c>
      <c r="O43" s="20" t="str">
        <f>IF('Lynx GRP'!X48=0,"",'Lynx GRP'!X48)</f>
        <v/>
      </c>
      <c r="P43" s="990" t="str">
        <f>IF('Lynx GRP'!Y48=0,"",'Lynx GRP'!Y48)</f>
        <v/>
      </c>
      <c r="Q43" s="992" t="str">
        <f>IF('Lynx GRP'!Z48=0,"",'Lynx GRP'!Z48)</f>
        <v/>
      </c>
      <c r="R43" s="20" t="str">
        <f>IF('Lynx GRP'!AA48=0,"",'Lynx GRP'!AA48)</f>
        <v/>
      </c>
      <c r="S43" s="20" t="str">
        <f>IF('Lynx GRP'!AB48=0,"",'Lynx GRP'!AB48)</f>
        <v/>
      </c>
      <c r="T43" s="20" t="str">
        <f>IF('Lynx GRP'!AC48=0,"",'Lynx GRP'!AC48)</f>
        <v/>
      </c>
      <c r="U43" s="100">
        <f t="shared" si="0"/>
        <v>0</v>
      </c>
      <c r="V43" s="102">
        <f>U43*'Lynx GRP'!I48</f>
        <v>0</v>
      </c>
      <c r="W43" s="103">
        <f>U43*'Lynx GRP'!AH48</f>
        <v>0</v>
      </c>
    </row>
    <row r="44" spans="1:23" ht="23.25" customHeight="1">
      <c r="A44" s="987" t="str">
        <f>'Lynx GRP'!D49</f>
        <v>L14-GRP-DT</v>
      </c>
      <c r="B44" s="97" t="str">
        <f>'Lynx GRP'!E49</f>
        <v>Dual tex.</v>
      </c>
      <c r="C44" s="20" t="str">
        <f>IF('Lynx GRP'!L49=0,"",'Lynx GRP'!L49)</f>
        <v/>
      </c>
      <c r="D44" s="20" t="str">
        <f>IF('Lynx GRP'!M49=0,"",'Lynx GRP'!M49)</f>
        <v/>
      </c>
      <c r="E44" s="20" t="str">
        <f>IF('Lynx GRP'!N49=0,"",'Lynx GRP'!N49)</f>
        <v/>
      </c>
      <c r="F44" s="20" t="str">
        <f>IF('Lynx GRP'!O49=0,"",'Lynx GRP'!O49)</f>
        <v/>
      </c>
      <c r="G44" s="20" t="str">
        <f>IF('Lynx GRP'!P49=0,"",'Lynx GRP'!P49)</f>
        <v/>
      </c>
      <c r="H44" s="20" t="str">
        <f>IF('Lynx GRP'!Q49=0,"",'Lynx GRP'!Q49)</f>
        <v/>
      </c>
      <c r="I44" s="20" t="str">
        <f>IF('Lynx GRP'!R49=0,"",'Lynx GRP'!R49)</f>
        <v/>
      </c>
      <c r="J44" s="20" t="str">
        <f>IF('Lynx GRP'!S49=0,"",'Lynx GRP'!S49)</f>
        <v/>
      </c>
      <c r="K44" s="20" t="str">
        <f>IF('Lynx GRP'!T49=0,"",'Lynx GRP'!T49)</f>
        <v/>
      </c>
      <c r="L44" s="20" t="str">
        <f>IF('Lynx GRP'!U49=0,"",'Lynx GRP'!U49)</f>
        <v/>
      </c>
      <c r="M44" s="20" t="str">
        <f>IF('Lynx GRP'!V49=0,"",'Lynx GRP'!V49)</f>
        <v/>
      </c>
      <c r="N44" s="20" t="str">
        <f>IF('Lynx GRP'!W49=0,"",'Lynx GRP'!W49)</f>
        <v/>
      </c>
      <c r="O44" s="20" t="str">
        <f>IF('Lynx GRP'!X49=0,"",'Lynx GRP'!X49)</f>
        <v/>
      </c>
      <c r="P44" s="990" t="str">
        <f>IF('Lynx GRP'!Y49=0,"",'Lynx GRP'!Y49)</f>
        <v/>
      </c>
      <c r="Q44" s="992" t="str">
        <f>IF('Lynx GRP'!Z49=0,"",'Lynx GRP'!Z49)</f>
        <v/>
      </c>
      <c r="R44" s="20" t="str">
        <f>IF('Lynx GRP'!AA49=0,"",'Lynx GRP'!AA49)</f>
        <v/>
      </c>
      <c r="S44" s="20" t="str">
        <f>IF('Lynx GRP'!AB49=0,"",'Lynx GRP'!AB49)</f>
        <v/>
      </c>
      <c r="T44" s="20" t="str">
        <f>IF('Lynx GRP'!AC49=0,"",'Lynx GRP'!AC49)</f>
        <v/>
      </c>
      <c r="U44" s="100">
        <f t="shared" si="0"/>
        <v>0</v>
      </c>
      <c r="V44" s="102">
        <f>U44*'Lynx GRP'!I49</f>
        <v>0</v>
      </c>
      <c r="W44" s="103">
        <f>U44*'Lynx GRP'!AH49</f>
        <v>0</v>
      </c>
    </row>
    <row r="45" spans="1:23" ht="23.25" customHeight="1">
      <c r="A45" s="987" t="str">
        <f>'Lynx GRP'!D50</f>
        <v>L15-GRP</v>
      </c>
      <c r="B45" s="97">
        <f>'Lynx GRP'!E50</f>
        <v>0</v>
      </c>
      <c r="C45" s="20" t="str">
        <f>IF('Lynx GRP'!L50=0,"",'Lynx GRP'!L50)</f>
        <v/>
      </c>
      <c r="D45" s="20" t="str">
        <f>IF('Lynx GRP'!M50=0,"",'Lynx GRP'!M50)</f>
        <v/>
      </c>
      <c r="E45" s="20" t="str">
        <f>IF('Lynx GRP'!N50=0,"",'Lynx GRP'!N50)</f>
        <v/>
      </c>
      <c r="F45" s="20" t="str">
        <f>IF('Lynx GRP'!O50=0,"",'Lynx GRP'!O50)</f>
        <v/>
      </c>
      <c r="G45" s="20" t="str">
        <f>IF('Lynx GRP'!P50=0,"",'Lynx GRP'!P50)</f>
        <v/>
      </c>
      <c r="H45" s="20" t="str">
        <f>IF('Lynx GRP'!Q50=0,"",'Lynx GRP'!Q50)</f>
        <v/>
      </c>
      <c r="I45" s="20" t="str">
        <f>IF('Lynx GRP'!R50=0,"",'Lynx GRP'!R50)</f>
        <v/>
      </c>
      <c r="J45" s="20" t="str">
        <f>IF('Lynx GRP'!S50=0,"",'Lynx GRP'!S50)</f>
        <v/>
      </c>
      <c r="K45" s="20" t="str">
        <f>IF('Lynx GRP'!T50=0,"",'Lynx GRP'!T50)</f>
        <v/>
      </c>
      <c r="L45" s="20" t="str">
        <f>IF('Lynx GRP'!U50=0,"",'Lynx GRP'!U50)</f>
        <v/>
      </c>
      <c r="M45" s="20" t="str">
        <f>IF('Lynx GRP'!V50=0,"",'Lynx GRP'!V50)</f>
        <v/>
      </c>
      <c r="N45" s="20" t="str">
        <f>IF('Lynx GRP'!W50=0,"",'Lynx GRP'!W50)</f>
        <v/>
      </c>
      <c r="O45" s="20" t="str">
        <f>IF('Lynx GRP'!X50=0,"",'Lynx GRP'!X50)</f>
        <v/>
      </c>
      <c r="P45" s="990" t="str">
        <f>IF('Lynx GRP'!Y50=0,"",'Lynx GRP'!Y50)</f>
        <v/>
      </c>
      <c r="Q45" s="992" t="str">
        <f>IF('Lynx GRP'!Z50=0,"",'Lynx GRP'!Z50)</f>
        <v/>
      </c>
      <c r="R45" s="20" t="str">
        <f>IF('Lynx GRP'!AA50=0,"",'Lynx GRP'!AA50)</f>
        <v/>
      </c>
      <c r="S45" s="20" t="str">
        <f>IF('Lynx GRP'!AB50=0,"",'Lynx GRP'!AB50)</f>
        <v/>
      </c>
      <c r="T45" s="20" t="str">
        <f>IF('Lynx GRP'!AC50=0,"",'Lynx GRP'!AC50)</f>
        <v/>
      </c>
      <c r="U45" s="100">
        <f t="shared" si="0"/>
        <v>0</v>
      </c>
      <c r="V45" s="102">
        <f>U45*'Lynx GRP'!I50</f>
        <v>0</v>
      </c>
      <c r="W45" s="103">
        <f>U45*'Lynx GRP'!AH50</f>
        <v>0</v>
      </c>
    </row>
    <row r="46" spans="1:23" ht="23.25" customHeight="1">
      <c r="A46" s="987" t="str">
        <f>'Lynx GRP'!D51</f>
        <v>L16-GRP</v>
      </c>
      <c r="B46" s="97">
        <f>'Lynx GRP'!E51</f>
        <v>0</v>
      </c>
      <c r="C46" s="20" t="str">
        <f>IF('Lynx GRP'!L51=0,"",'Lynx GRP'!L51)</f>
        <v/>
      </c>
      <c r="D46" s="20" t="str">
        <f>IF('Lynx GRP'!M51=0,"",'Lynx GRP'!M51)</f>
        <v/>
      </c>
      <c r="E46" s="20" t="str">
        <f>IF('Lynx GRP'!N51=0,"",'Lynx GRP'!N51)</f>
        <v/>
      </c>
      <c r="F46" s="20" t="str">
        <f>IF('Lynx GRP'!O51=0,"",'Lynx GRP'!O51)</f>
        <v/>
      </c>
      <c r="G46" s="20" t="str">
        <f>IF('Lynx GRP'!P51=0,"",'Lynx GRP'!P51)</f>
        <v/>
      </c>
      <c r="H46" s="20" t="str">
        <f>IF('Lynx GRP'!Q51=0,"",'Lynx GRP'!Q51)</f>
        <v/>
      </c>
      <c r="I46" s="20" t="str">
        <f>IF('Lynx GRP'!R51=0,"",'Lynx GRP'!R51)</f>
        <v/>
      </c>
      <c r="J46" s="20" t="str">
        <f>IF('Lynx GRP'!S51=0,"",'Lynx GRP'!S51)</f>
        <v/>
      </c>
      <c r="K46" s="20" t="str">
        <f>IF('Lynx GRP'!T51=0,"",'Lynx GRP'!T51)</f>
        <v/>
      </c>
      <c r="L46" s="20" t="str">
        <f>IF('Lynx GRP'!U51=0,"",'Lynx GRP'!U51)</f>
        <v/>
      </c>
      <c r="M46" s="20" t="str">
        <f>IF('Lynx GRP'!V51=0,"",'Lynx GRP'!V51)</f>
        <v/>
      </c>
      <c r="N46" s="20" t="str">
        <f>IF('Lynx GRP'!W51=0,"",'Lynx GRP'!W51)</f>
        <v/>
      </c>
      <c r="O46" s="20" t="str">
        <f>IF('Lynx GRP'!X51=0,"",'Lynx GRP'!X51)</f>
        <v/>
      </c>
      <c r="P46" s="990" t="str">
        <f>IF('Lynx GRP'!Y51=0,"",'Lynx GRP'!Y51)</f>
        <v/>
      </c>
      <c r="Q46" s="992" t="str">
        <f>IF('Lynx GRP'!Z51=0,"",'Lynx GRP'!Z51)</f>
        <v/>
      </c>
      <c r="R46" s="20" t="str">
        <f>IF('Lynx GRP'!AA51=0,"",'Lynx GRP'!AA51)</f>
        <v/>
      </c>
      <c r="S46" s="20" t="str">
        <f>IF('Lynx GRP'!AB51=0,"",'Lynx GRP'!AB51)</f>
        <v/>
      </c>
      <c r="T46" s="20" t="str">
        <f>IF('Lynx GRP'!AC51=0,"",'Lynx GRP'!AC51)</f>
        <v/>
      </c>
      <c r="U46" s="100">
        <f t="shared" si="0"/>
        <v>0</v>
      </c>
      <c r="V46" s="102">
        <f>U46*'Lynx GRP'!I51</f>
        <v>0</v>
      </c>
      <c r="W46" s="103">
        <f>U46*'Lynx GRP'!AH51</f>
        <v>0</v>
      </c>
    </row>
  </sheetData>
  <sheetProtection selectLockedCells="1" selectUnlockedCells="1"/>
  <autoFilter ref="U5:W21" xr:uid="{00000000-0001-0000-0500-000000000000}"/>
  <mergeCells count="3">
    <mergeCell ref="N3:U3"/>
    <mergeCell ref="L4:M4"/>
    <mergeCell ref="C3:K3"/>
  </mergeCells>
  <conditionalFormatting sqref="A5:T5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{68335184-F032-482F-AAF1-D6F8DFB62D98}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  <headerFooter differentFirst="1">
    <oddFooter>Stran &amp;P od &amp;N</oddFooter>
    <firstFooter>&amp;CStran &amp;P od &amp;N</first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335184-F032-482F-AAF1-D6F8DFB62D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A5:T5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ist8"/>
  <dimension ref="A1:R23"/>
  <sheetViews>
    <sheetView showGridLines="0" topLeftCell="C1" zoomScaleNormal="100" zoomScalePageLayoutView="125" workbookViewId="0">
      <selection activeCell="I6" sqref="I6"/>
    </sheetView>
  </sheetViews>
  <sheetFormatPr baseColWidth="10" defaultColWidth="12.296875" defaultRowHeight="23.25" customHeight="1"/>
  <cols>
    <col min="1" max="1" width="7" style="9" hidden="1" customWidth="1"/>
    <col min="2" max="2" width="6.296875" style="9" hidden="1" customWidth="1"/>
    <col min="3" max="3" width="10.296875" style="9" customWidth="1"/>
    <col min="4" max="17" width="5.296875" style="16" customWidth="1"/>
    <col min="18" max="18" width="5.5" style="9" customWidth="1"/>
    <col min="19" max="16384" width="12.296875" style="9"/>
  </cols>
  <sheetData>
    <row r="1" spans="1:18" ht="23.25" customHeight="1">
      <c r="C1" s="775" t="s">
        <v>2055</v>
      </c>
      <c r="D1" s="191"/>
      <c r="E1" s="776" t="s">
        <v>1587</v>
      </c>
    </row>
    <row r="2" spans="1:18" ht="33" customHeight="1">
      <c r="A2" s="1031">
        <f>'PROD. lynx GRP'!C3</f>
        <v>0</v>
      </c>
      <c r="B2" s="1031"/>
      <c r="C2" s="1031"/>
      <c r="D2" s="1031"/>
      <c r="E2" s="1031"/>
      <c r="F2" s="1031"/>
      <c r="G2" s="1031"/>
      <c r="H2" s="17"/>
      <c r="I2" s="1032"/>
      <c r="J2" s="1032"/>
      <c r="K2" s="1032"/>
      <c r="M2" s="17"/>
      <c r="N2" s="16">
        <f>'PROD. lynx GRP'!N3</f>
        <v>0</v>
      </c>
      <c r="R2" s="16">
        <f>SUM(R4:R19)</f>
        <v>0</v>
      </c>
    </row>
    <row r="3" spans="1:18" ht="39.75" customHeight="1">
      <c r="A3" s="10" t="s">
        <v>17</v>
      </c>
      <c r="B3" s="8" t="s">
        <v>16</v>
      </c>
      <c r="C3" s="1" t="s">
        <v>34</v>
      </c>
      <c r="D3" s="71" t="s">
        <v>1</v>
      </c>
      <c r="E3" s="71" t="s">
        <v>2</v>
      </c>
      <c r="F3" s="71" t="s">
        <v>8</v>
      </c>
      <c r="G3" s="71" t="s">
        <v>27</v>
      </c>
      <c r="H3" s="71" t="s">
        <v>3</v>
      </c>
      <c r="I3" s="67" t="s">
        <v>1602</v>
      </c>
      <c r="J3" s="67" t="s">
        <v>1504</v>
      </c>
      <c r="K3" s="67" t="s">
        <v>1603</v>
      </c>
      <c r="L3" s="67" t="s">
        <v>147</v>
      </c>
      <c r="M3" s="71" t="s">
        <v>12</v>
      </c>
      <c r="N3" s="71" t="s">
        <v>32</v>
      </c>
      <c r="O3" s="71" t="s">
        <v>14</v>
      </c>
      <c r="P3" s="71" t="s">
        <v>108</v>
      </c>
      <c r="Q3" s="67" t="s">
        <v>109</v>
      </c>
      <c r="R3" s="98" t="s">
        <v>143</v>
      </c>
    </row>
    <row r="4" spans="1:18" ht="23.25" customHeight="1">
      <c r="C4" s="8" t="str">
        <f>'Lynx GRP'!D36</f>
        <v>L1-GRP-DT</v>
      </c>
      <c r="D4" s="637" t="str">
        <f>IF('Lynx GRP'!L36=0,"",'Lynx GRP'!L36)</f>
        <v/>
      </c>
      <c r="E4" s="637" t="str">
        <f>IF('Lynx GRP'!M36=0,"",'Lynx GRP'!M36)</f>
        <v/>
      </c>
      <c r="F4" s="637" t="str">
        <f>IF('Lynx GRP'!N36=0,"",'Lynx GRP'!N36)</f>
        <v/>
      </c>
      <c r="G4" s="637" t="str">
        <f>IF('Lynx GRP'!O36=0,"",'Lynx GRP'!O36)</f>
        <v/>
      </c>
      <c r="H4" s="637" t="str">
        <f>IF('Lynx GRP'!P36=0,"",'Lynx GRP'!P36)</f>
        <v/>
      </c>
      <c r="I4" s="637" t="str">
        <f>IF('Lynx GRP'!Q36=0,"",'Lynx GRP'!Q36)</f>
        <v/>
      </c>
      <c r="J4" s="637" t="str">
        <f>IF('Lynx GRP'!R36=0,"",'Lynx GRP'!R36)</f>
        <v/>
      </c>
      <c r="K4" s="637" t="str">
        <f>IF('Lynx GRP'!S36=0,"",'Lynx GRP'!S36)</f>
        <v/>
      </c>
      <c r="L4" s="637" t="str">
        <f>IF('Lynx GRP'!T36=0,"",'Lynx GRP'!T36)</f>
        <v/>
      </c>
      <c r="M4" s="637" t="str">
        <f>IF('Lynx GRP'!U36=0,"",'Lynx GRP'!U36)</f>
        <v/>
      </c>
      <c r="N4" s="637" t="str">
        <f>IF('Lynx GRP'!V36=0,"",'Lynx GRP'!V36)</f>
        <v/>
      </c>
      <c r="O4" s="637" t="str">
        <f>IF('Lynx GRP'!W36=0,"",'Lynx GRP'!W36)</f>
        <v/>
      </c>
      <c r="P4" s="637" t="str">
        <f>IF('Lynx GRP'!X36=0,"",'Lynx GRP'!X36)</f>
        <v/>
      </c>
      <c r="Q4" s="637" t="str">
        <f>IF('Lynx GRP'!Y36=0,"",'Lynx GRP'!Y36)</f>
        <v/>
      </c>
      <c r="R4" s="637">
        <f>'PROD. lynx GRP'!U6</f>
        <v>0</v>
      </c>
    </row>
    <row r="5" spans="1:18" ht="23.25" customHeight="1">
      <c r="C5" s="8" t="str">
        <f>'Lynx GRP'!D37</f>
        <v>L2-GRP</v>
      </c>
      <c r="D5" s="637" t="str">
        <f>IF('Lynx GRP'!L37=0,"",'Lynx GRP'!L37)</f>
        <v/>
      </c>
      <c r="E5" s="637" t="str">
        <f>IF('Lynx GRP'!M37=0,"",'Lynx GRP'!M37)</f>
        <v/>
      </c>
      <c r="F5" s="637" t="str">
        <f>IF('Lynx GRP'!N37=0,"",'Lynx GRP'!N37)</f>
        <v/>
      </c>
      <c r="G5" s="637" t="str">
        <f>IF('Lynx GRP'!O37=0,"",'Lynx GRP'!O37)</f>
        <v/>
      </c>
      <c r="H5" s="637" t="str">
        <f>IF('Lynx GRP'!P37=0,"",'Lynx GRP'!P37)</f>
        <v/>
      </c>
      <c r="I5" s="637" t="str">
        <f>IF('Lynx GRP'!Q37=0,"",'Lynx GRP'!Q37)</f>
        <v/>
      </c>
      <c r="J5" s="637" t="str">
        <f>IF('Lynx GRP'!R37=0,"",'Lynx GRP'!R37)</f>
        <v/>
      </c>
      <c r="K5" s="637" t="str">
        <f>IF('Lynx GRP'!S37=0,"",'Lynx GRP'!S37)</f>
        <v/>
      </c>
      <c r="L5" s="637" t="str">
        <f>IF('Lynx GRP'!T37=0,"",'Lynx GRP'!T37)</f>
        <v/>
      </c>
      <c r="M5" s="637" t="str">
        <f>IF('Lynx GRP'!U37=0,"",'Lynx GRP'!U37)</f>
        <v/>
      </c>
      <c r="N5" s="637" t="str">
        <f>IF('Lynx GRP'!V37=0,"",'Lynx GRP'!V37)</f>
        <v/>
      </c>
      <c r="O5" s="637" t="str">
        <f>IF('Lynx GRP'!W37=0,"",'Lynx GRP'!W37)</f>
        <v/>
      </c>
      <c r="P5" s="637" t="str">
        <f>IF('Lynx GRP'!X37=0,"",'Lynx GRP'!X37)</f>
        <v/>
      </c>
      <c r="Q5" s="637" t="str">
        <f>IF('Lynx GRP'!Y37=0,"",'Lynx GRP'!Y37)</f>
        <v/>
      </c>
      <c r="R5" s="637">
        <f>'PROD. lynx GRP'!U7</f>
        <v>0</v>
      </c>
    </row>
    <row r="6" spans="1:18" ht="23.25" customHeight="1">
      <c r="C6" s="8" t="str">
        <f>'Lynx GRP'!D38</f>
        <v>L3-GRP-DT</v>
      </c>
      <c r="D6" s="637" t="str">
        <f>IF('Lynx GRP'!L38=0,"",'Lynx GRP'!L38)</f>
        <v/>
      </c>
      <c r="E6" s="637" t="str">
        <f>IF('Lynx GRP'!M38=0,"",'Lynx GRP'!M38)</f>
        <v/>
      </c>
      <c r="F6" s="637" t="str">
        <f>IF('Lynx GRP'!N38=0,"",'Lynx GRP'!N38)</f>
        <v/>
      </c>
      <c r="G6" s="637" t="str">
        <f>IF('Lynx GRP'!O38=0,"",'Lynx GRP'!O38)</f>
        <v/>
      </c>
      <c r="H6" s="637" t="str">
        <f>IF('Lynx GRP'!P38=0,"",'Lynx GRP'!P38)</f>
        <v/>
      </c>
      <c r="I6" s="637" t="str">
        <f>IF('Lynx GRP'!Q38=0,"",'Lynx GRP'!Q38)</f>
        <v/>
      </c>
      <c r="J6" s="637" t="str">
        <f>IF('Lynx GRP'!R38=0,"",'Lynx GRP'!R38)</f>
        <v/>
      </c>
      <c r="K6" s="637" t="str">
        <f>IF('Lynx GRP'!S38=0,"",'Lynx GRP'!S38)</f>
        <v/>
      </c>
      <c r="L6" s="637" t="str">
        <f>IF('Lynx GRP'!T38=0,"",'Lynx GRP'!T38)</f>
        <v/>
      </c>
      <c r="M6" s="637" t="str">
        <f>IF('Lynx GRP'!U38=0,"",'Lynx GRP'!U38)</f>
        <v/>
      </c>
      <c r="N6" s="637" t="str">
        <f>IF('Lynx GRP'!V38=0,"",'Lynx GRP'!V38)</f>
        <v/>
      </c>
      <c r="O6" s="637" t="str">
        <f>IF('Lynx GRP'!W38=0,"",'Lynx GRP'!W38)</f>
        <v/>
      </c>
      <c r="P6" s="637" t="str">
        <f>IF('Lynx GRP'!X38=0,"",'Lynx GRP'!X38)</f>
        <v/>
      </c>
      <c r="Q6" s="637" t="str">
        <f>IF('Lynx GRP'!Y38=0,"",'Lynx GRP'!Y38)</f>
        <v/>
      </c>
      <c r="R6" s="637">
        <f>'PROD. lynx GRP'!U8</f>
        <v>0</v>
      </c>
    </row>
    <row r="7" spans="1:18" ht="23.25" customHeight="1">
      <c r="C7" s="8" t="str">
        <f>'Lynx GRP'!D39</f>
        <v>L4-GRP-DT</v>
      </c>
      <c r="D7" s="637" t="str">
        <f>IF('Lynx GRP'!L39=0,"",'Lynx GRP'!L39)</f>
        <v/>
      </c>
      <c r="E7" s="637" t="str">
        <f>IF('Lynx GRP'!M39=0,"",'Lynx GRP'!M39)</f>
        <v/>
      </c>
      <c r="F7" s="637" t="str">
        <f>IF('Lynx GRP'!N39=0,"",'Lynx GRP'!N39)</f>
        <v/>
      </c>
      <c r="G7" s="637" t="str">
        <f>IF('Lynx GRP'!O39=0,"",'Lynx GRP'!O39)</f>
        <v/>
      </c>
      <c r="H7" s="637" t="str">
        <f>IF('Lynx GRP'!P39=0,"",'Lynx GRP'!P39)</f>
        <v/>
      </c>
      <c r="I7" s="637" t="str">
        <f>IF('Lynx GRP'!Q39=0,"",'Lynx GRP'!Q39)</f>
        <v/>
      </c>
      <c r="J7" s="637" t="str">
        <f>IF('Lynx GRP'!R39=0,"",'Lynx GRP'!R39)</f>
        <v/>
      </c>
      <c r="K7" s="637" t="str">
        <f>IF('Lynx GRP'!S39=0,"",'Lynx GRP'!S39)</f>
        <v/>
      </c>
      <c r="L7" s="637" t="str">
        <f>IF('Lynx GRP'!T39=0,"",'Lynx GRP'!T39)</f>
        <v/>
      </c>
      <c r="M7" s="637" t="str">
        <f>IF('Lynx GRP'!U39=0,"",'Lynx GRP'!U39)</f>
        <v/>
      </c>
      <c r="N7" s="637" t="str">
        <f>IF('Lynx GRP'!V39=0,"",'Lynx GRP'!V39)</f>
        <v/>
      </c>
      <c r="O7" s="637" t="str">
        <f>IF('Lynx GRP'!W39=0,"",'Lynx GRP'!W39)</f>
        <v/>
      </c>
      <c r="P7" s="637" t="str">
        <f>IF('Lynx GRP'!X39=0,"",'Lynx GRP'!X39)</f>
        <v/>
      </c>
      <c r="Q7" s="637" t="str">
        <f>IF('Lynx GRP'!Y39=0,"",'Lynx GRP'!Y39)</f>
        <v/>
      </c>
      <c r="R7" s="637">
        <f>'PROD. lynx GRP'!U9</f>
        <v>0</v>
      </c>
    </row>
    <row r="8" spans="1:18" ht="23.25" customHeight="1">
      <c r="C8" s="8" t="str">
        <f>'Lynx GRP'!D40</f>
        <v>L5-GRP-DT</v>
      </c>
      <c r="D8" s="637" t="str">
        <f>IF('Lynx GRP'!L40=0,"",'Lynx GRP'!L40)</f>
        <v/>
      </c>
      <c r="E8" s="637" t="str">
        <f>IF('Lynx GRP'!M40=0,"",'Lynx GRP'!M40)</f>
        <v/>
      </c>
      <c r="F8" s="637" t="str">
        <f>IF('Lynx GRP'!N40=0,"",'Lynx GRP'!N40)</f>
        <v/>
      </c>
      <c r="G8" s="637" t="str">
        <f>IF('Lynx GRP'!O40=0,"",'Lynx GRP'!O40)</f>
        <v/>
      </c>
      <c r="H8" s="637" t="str">
        <f>IF('Lynx GRP'!P40=0,"",'Lynx GRP'!P40)</f>
        <v/>
      </c>
      <c r="I8" s="637" t="str">
        <f>IF('Lynx GRP'!Q40=0,"",'Lynx GRP'!Q40)</f>
        <v/>
      </c>
      <c r="J8" s="637" t="str">
        <f>IF('Lynx GRP'!R40=0,"",'Lynx GRP'!R40)</f>
        <v/>
      </c>
      <c r="K8" s="637" t="str">
        <f>IF('Lynx GRP'!S40=0,"",'Lynx GRP'!S40)</f>
        <v/>
      </c>
      <c r="L8" s="637" t="str">
        <f>IF('Lynx GRP'!T40=0,"",'Lynx GRP'!T40)</f>
        <v/>
      </c>
      <c r="M8" s="637" t="str">
        <f>IF('Lynx GRP'!U40=0,"",'Lynx GRP'!U40)</f>
        <v/>
      </c>
      <c r="N8" s="637" t="str">
        <f>IF('Lynx GRP'!V40=0,"",'Lynx GRP'!V40)</f>
        <v/>
      </c>
      <c r="O8" s="637" t="str">
        <f>IF('Lynx GRP'!W40=0,"",'Lynx GRP'!W40)</f>
        <v/>
      </c>
      <c r="P8" s="637" t="str">
        <f>IF('Lynx GRP'!X40=0,"",'Lynx GRP'!X40)</f>
        <v/>
      </c>
      <c r="Q8" s="637" t="str">
        <f>IF('Lynx GRP'!Y40=0,"",'Lynx GRP'!Y40)</f>
        <v/>
      </c>
      <c r="R8" s="637">
        <f>'PROD. lynx GRP'!U10</f>
        <v>0</v>
      </c>
    </row>
    <row r="9" spans="1:18" ht="23.25" customHeight="1">
      <c r="C9" s="8" t="str">
        <f>'Lynx GRP'!D41</f>
        <v>L6-GRP-DT</v>
      </c>
      <c r="D9" s="637" t="str">
        <f>IF('Lynx GRP'!L41=0,"",'Lynx GRP'!L41)</f>
        <v/>
      </c>
      <c r="E9" s="637" t="str">
        <f>IF('Lynx GRP'!M41=0,"",'Lynx GRP'!M41)</f>
        <v/>
      </c>
      <c r="F9" s="637" t="str">
        <f>IF('Lynx GRP'!N41=0,"",'Lynx GRP'!N41)</f>
        <v/>
      </c>
      <c r="G9" s="637" t="str">
        <f>IF('Lynx GRP'!O41=0,"",'Lynx GRP'!O41)</f>
        <v/>
      </c>
      <c r="H9" s="637" t="str">
        <f>IF('Lynx GRP'!P41=0,"",'Lynx GRP'!P41)</f>
        <v/>
      </c>
      <c r="I9" s="637" t="str">
        <f>IF('Lynx GRP'!Q41=0,"",'Lynx GRP'!Q41)</f>
        <v/>
      </c>
      <c r="J9" s="637" t="str">
        <f>IF('Lynx GRP'!R41=0,"",'Lynx GRP'!R41)</f>
        <v/>
      </c>
      <c r="K9" s="637" t="str">
        <f>IF('Lynx GRP'!S41=0,"",'Lynx GRP'!S41)</f>
        <v/>
      </c>
      <c r="L9" s="637" t="str">
        <f>IF('Lynx GRP'!T41=0,"",'Lynx GRP'!T41)</f>
        <v/>
      </c>
      <c r="M9" s="637" t="str">
        <f>IF('Lynx GRP'!U41=0,"",'Lynx GRP'!U41)</f>
        <v/>
      </c>
      <c r="N9" s="637" t="str">
        <f>IF('Lynx GRP'!V41=0,"",'Lynx GRP'!V41)</f>
        <v/>
      </c>
      <c r="O9" s="637" t="str">
        <f>IF('Lynx GRP'!W41=0,"",'Lynx GRP'!W41)</f>
        <v/>
      </c>
      <c r="P9" s="637" t="str">
        <f>IF('Lynx GRP'!X41=0,"",'Lynx GRP'!X41)</f>
        <v/>
      </c>
      <c r="Q9" s="637" t="str">
        <f>IF('Lynx GRP'!Y41=0,"",'Lynx GRP'!Y41)</f>
        <v/>
      </c>
      <c r="R9" s="637">
        <f>'PROD. lynx GRP'!U11</f>
        <v>0</v>
      </c>
    </row>
    <row r="10" spans="1:18" ht="23.25" customHeight="1">
      <c r="C10" s="8" t="str">
        <f>'Lynx GRP'!D42</f>
        <v>L7-GRP-DT</v>
      </c>
      <c r="D10" s="637" t="str">
        <f>IF('Lynx GRP'!L42=0,"",'Lynx GRP'!L42)</f>
        <v/>
      </c>
      <c r="E10" s="637" t="str">
        <f>IF('Lynx GRP'!M42=0,"",'Lynx GRP'!M42)</f>
        <v/>
      </c>
      <c r="F10" s="637" t="str">
        <f>IF('Lynx GRP'!N42=0,"",'Lynx GRP'!N42)</f>
        <v/>
      </c>
      <c r="G10" s="637" t="str">
        <f>IF('Lynx GRP'!O42=0,"",'Lynx GRP'!O42)</f>
        <v/>
      </c>
      <c r="H10" s="637" t="str">
        <f>IF('Lynx GRP'!P42=0,"",'Lynx GRP'!P42)</f>
        <v/>
      </c>
      <c r="I10" s="637" t="str">
        <f>IF('Lynx GRP'!Q42=0,"",'Lynx GRP'!Q42)</f>
        <v/>
      </c>
      <c r="J10" s="637" t="str">
        <f>IF('Lynx GRP'!R42=0,"",'Lynx GRP'!R42)</f>
        <v/>
      </c>
      <c r="K10" s="637" t="str">
        <f>IF('Lynx GRP'!S42=0,"",'Lynx GRP'!S42)</f>
        <v/>
      </c>
      <c r="L10" s="637" t="str">
        <f>IF('Lynx GRP'!T42=0,"",'Lynx GRP'!T42)</f>
        <v/>
      </c>
      <c r="M10" s="637" t="str">
        <f>IF('Lynx GRP'!U42=0,"",'Lynx GRP'!U42)</f>
        <v/>
      </c>
      <c r="N10" s="637" t="str">
        <f>IF('Lynx GRP'!V42=0,"",'Lynx GRP'!V42)</f>
        <v/>
      </c>
      <c r="O10" s="637" t="str">
        <f>IF('Lynx GRP'!W42=0,"",'Lynx GRP'!W42)</f>
        <v/>
      </c>
      <c r="P10" s="637" t="str">
        <f>IF('Lynx GRP'!X42=0,"",'Lynx GRP'!X42)</f>
        <v/>
      </c>
      <c r="Q10" s="637" t="str">
        <f>IF('Lynx GRP'!Y42=0,"",'Lynx GRP'!Y42)</f>
        <v/>
      </c>
      <c r="R10" s="637">
        <f>'PROD. lynx GRP'!U12</f>
        <v>0</v>
      </c>
    </row>
    <row r="11" spans="1:18" ht="23.25" customHeight="1">
      <c r="C11" s="8" t="str">
        <f>'Lynx GRP'!D43</f>
        <v>L8-GRP-DT</v>
      </c>
      <c r="D11" s="637" t="str">
        <f>IF('Lynx GRP'!L43=0,"",'Lynx GRP'!L43)</f>
        <v/>
      </c>
      <c r="E11" s="637" t="str">
        <f>IF('Lynx GRP'!M43=0,"",'Lynx GRP'!M43)</f>
        <v/>
      </c>
      <c r="F11" s="637" t="str">
        <f>IF('Lynx GRP'!N43=0,"",'Lynx GRP'!N43)</f>
        <v/>
      </c>
      <c r="G11" s="637" t="str">
        <f>IF('Lynx GRP'!O43=0,"",'Lynx GRP'!O43)</f>
        <v/>
      </c>
      <c r="H11" s="637" t="str">
        <f>IF('Lynx GRP'!P43=0,"",'Lynx GRP'!P43)</f>
        <v/>
      </c>
      <c r="I11" s="637" t="str">
        <f>IF('Lynx GRP'!Q43=0,"",'Lynx GRP'!Q43)</f>
        <v/>
      </c>
      <c r="J11" s="637" t="str">
        <f>IF('Lynx GRP'!R43=0,"",'Lynx GRP'!R43)</f>
        <v/>
      </c>
      <c r="K11" s="637" t="str">
        <f>IF('Lynx GRP'!S43=0,"",'Lynx GRP'!S43)</f>
        <v/>
      </c>
      <c r="L11" s="637" t="str">
        <f>IF('Lynx GRP'!T43=0,"",'Lynx GRP'!T43)</f>
        <v/>
      </c>
      <c r="M11" s="637" t="str">
        <f>IF('Lynx GRP'!U43=0,"",'Lynx GRP'!U43)</f>
        <v/>
      </c>
      <c r="N11" s="637" t="str">
        <f>IF('Lynx GRP'!V43=0,"",'Lynx GRP'!V43)</f>
        <v/>
      </c>
      <c r="O11" s="637" t="str">
        <f>IF('Lynx GRP'!W43=0,"",'Lynx GRP'!W43)</f>
        <v/>
      </c>
      <c r="P11" s="637" t="str">
        <f>IF('Lynx GRP'!X43=0,"",'Lynx GRP'!X43)</f>
        <v/>
      </c>
      <c r="Q11" s="637" t="str">
        <f>IF('Lynx GRP'!Y43=0,"",'Lynx GRP'!Y43)</f>
        <v/>
      </c>
      <c r="R11" s="637">
        <f>'PROD. lynx GRP'!U13</f>
        <v>0</v>
      </c>
    </row>
    <row r="12" spans="1:18" ht="23.25" customHeight="1">
      <c r="C12" s="8" t="str">
        <f>'Lynx GRP'!D44</f>
        <v>L9-GRP-DT</v>
      </c>
      <c r="D12" s="637" t="str">
        <f>IF('Lynx GRP'!L44=0,"",'Lynx GRP'!L44)</f>
        <v/>
      </c>
      <c r="E12" s="637" t="str">
        <f>IF('Lynx GRP'!M44=0,"",'Lynx GRP'!M44)</f>
        <v/>
      </c>
      <c r="F12" s="637" t="str">
        <f>IF('Lynx GRP'!N44=0,"",'Lynx GRP'!N44)</f>
        <v/>
      </c>
      <c r="G12" s="637" t="str">
        <f>IF('Lynx GRP'!O44=0,"",'Lynx GRP'!O44)</f>
        <v/>
      </c>
      <c r="H12" s="637" t="str">
        <f>IF('Lynx GRP'!P44=0,"",'Lynx GRP'!P44)</f>
        <v/>
      </c>
      <c r="I12" s="637" t="str">
        <f>IF('Lynx GRP'!Q44=0,"",'Lynx GRP'!Q44)</f>
        <v/>
      </c>
      <c r="J12" s="637" t="str">
        <f>IF('Lynx GRP'!R44=0,"",'Lynx GRP'!R44)</f>
        <v/>
      </c>
      <c r="K12" s="637" t="str">
        <f>IF('Lynx GRP'!S44=0,"",'Lynx GRP'!S44)</f>
        <v/>
      </c>
      <c r="L12" s="637" t="str">
        <f>IF('Lynx GRP'!T44=0,"",'Lynx GRP'!T44)</f>
        <v/>
      </c>
      <c r="M12" s="637" t="str">
        <f>IF('Lynx GRP'!U44=0,"",'Lynx GRP'!U44)</f>
        <v/>
      </c>
      <c r="N12" s="637" t="str">
        <f>IF('Lynx GRP'!V44=0,"",'Lynx GRP'!V44)</f>
        <v/>
      </c>
      <c r="O12" s="637" t="str">
        <f>IF('Lynx GRP'!W44=0,"",'Lynx GRP'!W44)</f>
        <v/>
      </c>
      <c r="P12" s="637" t="str">
        <f>IF('Lynx GRP'!X44=0,"",'Lynx GRP'!X44)</f>
        <v/>
      </c>
      <c r="Q12" s="637" t="str">
        <f>IF('Lynx GRP'!Y44=0,"",'Lynx GRP'!Y44)</f>
        <v/>
      </c>
      <c r="R12" s="637">
        <f>'PROD. lynx GRP'!U14</f>
        <v>0</v>
      </c>
    </row>
    <row r="13" spans="1:18" ht="23.25" customHeight="1">
      <c r="C13" s="8" t="str">
        <f>'Lynx GRP'!D45</f>
        <v>L10-GRP-DT</v>
      </c>
      <c r="D13" s="637" t="str">
        <f>IF('Lynx GRP'!L45=0,"",'Lynx GRP'!L45)</f>
        <v/>
      </c>
      <c r="E13" s="637" t="str">
        <f>IF('Lynx GRP'!M45=0,"",'Lynx GRP'!M45)</f>
        <v/>
      </c>
      <c r="F13" s="637" t="str">
        <f>IF('Lynx GRP'!N45=0,"",'Lynx GRP'!N45)</f>
        <v/>
      </c>
      <c r="G13" s="637" t="str">
        <f>IF('Lynx GRP'!O45=0,"",'Lynx GRP'!O45)</f>
        <v/>
      </c>
      <c r="H13" s="637" t="str">
        <f>IF('Lynx GRP'!P45=0,"",'Lynx GRP'!P45)</f>
        <v/>
      </c>
      <c r="I13" s="637" t="str">
        <f>IF('Lynx GRP'!Q45=0,"",'Lynx GRP'!Q45)</f>
        <v/>
      </c>
      <c r="J13" s="637" t="str">
        <f>IF('Lynx GRP'!R45=0,"",'Lynx GRP'!R45)</f>
        <v/>
      </c>
      <c r="K13" s="637" t="str">
        <f>IF('Lynx GRP'!S45=0,"",'Lynx GRP'!S45)</f>
        <v/>
      </c>
      <c r="L13" s="637" t="str">
        <f>IF('Lynx GRP'!T45=0,"",'Lynx GRP'!T45)</f>
        <v/>
      </c>
      <c r="M13" s="637" t="str">
        <f>IF('Lynx GRP'!U45=0,"",'Lynx GRP'!U45)</f>
        <v/>
      </c>
      <c r="N13" s="637" t="str">
        <f>IF('Lynx GRP'!V45=0,"",'Lynx GRP'!V45)</f>
        <v/>
      </c>
      <c r="O13" s="637" t="str">
        <f>IF('Lynx GRP'!W45=0,"",'Lynx GRP'!W45)</f>
        <v/>
      </c>
      <c r="P13" s="637" t="str">
        <f>IF('Lynx GRP'!X45=0,"",'Lynx GRP'!X45)</f>
        <v/>
      </c>
      <c r="Q13" s="637" t="str">
        <f>IF('Lynx GRP'!Y45=0,"",'Lynx GRP'!Y45)</f>
        <v/>
      </c>
      <c r="R13" s="637">
        <f>'PROD. lynx GRP'!U15</f>
        <v>0</v>
      </c>
    </row>
    <row r="14" spans="1:18" ht="23.25" customHeight="1">
      <c r="C14" s="8" t="str">
        <f>'Lynx GRP'!D46</f>
        <v>L11-GRP</v>
      </c>
      <c r="D14" s="637" t="str">
        <f>IF('Lynx GRP'!L46=0,"",'Lynx GRP'!L46)</f>
        <v/>
      </c>
      <c r="E14" s="637" t="str">
        <f>IF('Lynx GRP'!M46=0,"",'Lynx GRP'!M46)</f>
        <v/>
      </c>
      <c r="F14" s="637" t="str">
        <f>IF('Lynx GRP'!N46=0,"",'Lynx GRP'!N46)</f>
        <v/>
      </c>
      <c r="G14" s="637" t="str">
        <f>IF('Lynx GRP'!O46=0,"",'Lynx GRP'!O46)</f>
        <v/>
      </c>
      <c r="H14" s="637" t="str">
        <f>IF('Lynx GRP'!P46=0,"",'Lynx GRP'!P46)</f>
        <v/>
      </c>
      <c r="I14" s="637" t="str">
        <f>IF('Lynx GRP'!Q46=0,"",'Lynx GRP'!Q46)</f>
        <v/>
      </c>
      <c r="J14" s="637" t="str">
        <f>IF('Lynx GRP'!R46=0,"",'Lynx GRP'!R46)</f>
        <v/>
      </c>
      <c r="K14" s="637" t="str">
        <f>IF('Lynx GRP'!S46=0,"",'Lynx GRP'!S46)</f>
        <v/>
      </c>
      <c r="L14" s="637" t="str">
        <f>IF('Lynx GRP'!T46=0,"",'Lynx GRP'!T46)</f>
        <v/>
      </c>
      <c r="M14" s="637" t="str">
        <f>IF('Lynx GRP'!U46=0,"",'Lynx GRP'!U46)</f>
        <v/>
      </c>
      <c r="N14" s="637" t="str">
        <f>IF('Lynx GRP'!V46=0,"",'Lynx GRP'!V46)</f>
        <v/>
      </c>
      <c r="O14" s="637" t="str">
        <f>IF('Lynx GRP'!W46=0,"",'Lynx GRP'!W46)</f>
        <v/>
      </c>
      <c r="P14" s="637" t="str">
        <f>IF('Lynx GRP'!X46=0,"",'Lynx GRP'!X46)</f>
        <v/>
      </c>
      <c r="Q14" s="637" t="str">
        <f>IF('Lynx GRP'!Y46=0,"",'Lynx GRP'!Y46)</f>
        <v/>
      </c>
      <c r="R14" s="637">
        <f>'PROD. lynx GRP'!U16</f>
        <v>0</v>
      </c>
    </row>
    <row r="15" spans="1:18" ht="23.25" customHeight="1">
      <c r="C15" s="8" t="str">
        <f>'Lynx GRP'!D47</f>
        <v>L12-GRP-DT</v>
      </c>
      <c r="D15" s="637" t="str">
        <f>IF('Lynx GRP'!L47=0,"",'Lynx GRP'!L47)</f>
        <v/>
      </c>
      <c r="E15" s="637" t="str">
        <f>IF('Lynx GRP'!M47=0,"",'Lynx GRP'!M47)</f>
        <v/>
      </c>
      <c r="F15" s="637" t="str">
        <f>IF('Lynx GRP'!N47=0,"",'Lynx GRP'!N47)</f>
        <v/>
      </c>
      <c r="G15" s="637" t="str">
        <f>IF('Lynx GRP'!O47=0,"",'Lynx GRP'!O47)</f>
        <v/>
      </c>
      <c r="H15" s="637" t="str">
        <f>IF('Lynx GRP'!P47=0,"",'Lynx GRP'!P47)</f>
        <v/>
      </c>
      <c r="I15" s="637" t="str">
        <f>IF('Lynx GRP'!Q47=0,"",'Lynx GRP'!Q47)</f>
        <v/>
      </c>
      <c r="J15" s="637" t="str">
        <f>IF('Lynx GRP'!R47=0,"",'Lynx GRP'!R47)</f>
        <v/>
      </c>
      <c r="K15" s="637" t="str">
        <f>IF('Lynx GRP'!S47=0,"",'Lynx GRP'!S47)</f>
        <v/>
      </c>
      <c r="L15" s="637" t="str">
        <f>IF('Lynx GRP'!T47=0,"",'Lynx GRP'!T47)</f>
        <v/>
      </c>
      <c r="M15" s="637" t="str">
        <f>IF('Lynx GRP'!U47=0,"",'Lynx GRP'!U47)</f>
        <v/>
      </c>
      <c r="N15" s="637" t="str">
        <f>IF('Lynx GRP'!V47=0,"",'Lynx GRP'!V47)</f>
        <v/>
      </c>
      <c r="O15" s="637" t="str">
        <f>IF('Lynx GRP'!W47=0,"",'Lynx GRP'!W47)</f>
        <v/>
      </c>
      <c r="P15" s="637" t="str">
        <f>IF('Lynx GRP'!X47=0,"",'Lynx GRP'!X47)</f>
        <v/>
      </c>
      <c r="Q15" s="637" t="str">
        <f>IF('Lynx GRP'!Y47=0,"",'Lynx GRP'!Y47)</f>
        <v/>
      </c>
      <c r="R15" s="637">
        <f>'PROD. lynx GRP'!U17</f>
        <v>0</v>
      </c>
    </row>
    <row r="16" spans="1:18" ht="23.25" customHeight="1">
      <c r="C16" s="8" t="str">
        <f>'Lynx GRP'!D48</f>
        <v>L13-GRP</v>
      </c>
      <c r="D16" s="637" t="str">
        <f>IF('Lynx GRP'!L48=0,"",'Lynx GRP'!L48)</f>
        <v/>
      </c>
      <c r="E16" s="637" t="str">
        <f>IF('Lynx GRP'!M48=0,"",'Lynx GRP'!M48)</f>
        <v/>
      </c>
      <c r="F16" s="637" t="str">
        <f>IF('Lynx GRP'!N48=0,"",'Lynx GRP'!N48)</f>
        <v/>
      </c>
      <c r="G16" s="637" t="str">
        <f>IF('Lynx GRP'!O48=0,"",'Lynx GRP'!O48)</f>
        <v/>
      </c>
      <c r="H16" s="637" t="str">
        <f>IF('Lynx GRP'!P48=0,"",'Lynx GRP'!P48)</f>
        <v/>
      </c>
      <c r="I16" s="637" t="str">
        <f>IF('Lynx GRP'!Q48=0,"",'Lynx GRP'!Q48)</f>
        <v/>
      </c>
      <c r="J16" s="637" t="str">
        <f>IF('Lynx GRP'!R48=0,"",'Lynx GRP'!R48)</f>
        <v/>
      </c>
      <c r="K16" s="637" t="str">
        <f>IF('Lynx GRP'!S48=0,"",'Lynx GRP'!S48)</f>
        <v/>
      </c>
      <c r="L16" s="637" t="str">
        <f>IF('Lynx GRP'!T48=0,"",'Lynx GRP'!T48)</f>
        <v/>
      </c>
      <c r="M16" s="637" t="str">
        <f>IF('Lynx GRP'!U48=0,"",'Lynx GRP'!U48)</f>
        <v/>
      </c>
      <c r="N16" s="637" t="str">
        <f>IF('Lynx GRP'!V48=0,"",'Lynx GRP'!V48)</f>
        <v/>
      </c>
      <c r="O16" s="637" t="str">
        <f>IF('Lynx GRP'!W48=0,"",'Lynx GRP'!W48)</f>
        <v/>
      </c>
      <c r="P16" s="637" t="str">
        <f>IF('Lynx GRP'!X48=0,"",'Lynx GRP'!X48)</f>
        <v/>
      </c>
      <c r="Q16" s="637" t="str">
        <f>IF('Lynx GRP'!Y48=0,"",'Lynx GRP'!Y48)</f>
        <v/>
      </c>
      <c r="R16" s="637">
        <f>'PROD. lynx GRP'!U18</f>
        <v>0</v>
      </c>
    </row>
    <row r="17" spans="3:18" ht="23.25" customHeight="1">
      <c r="C17" s="8" t="str">
        <f>'Lynx GRP'!D49</f>
        <v>L14-GRP-DT</v>
      </c>
      <c r="D17" s="637" t="str">
        <f>IF('Lynx GRP'!L49=0,"",'Lynx GRP'!L49)</f>
        <v/>
      </c>
      <c r="E17" s="637" t="str">
        <f>IF('Lynx GRP'!M49=0,"",'Lynx GRP'!M49)</f>
        <v/>
      </c>
      <c r="F17" s="637" t="str">
        <f>IF('Lynx GRP'!N49=0,"",'Lynx GRP'!N49)</f>
        <v/>
      </c>
      <c r="G17" s="637" t="str">
        <f>IF('Lynx GRP'!O49=0,"",'Lynx GRP'!O49)</f>
        <v/>
      </c>
      <c r="H17" s="637" t="str">
        <f>IF('Lynx GRP'!P49=0,"",'Lynx GRP'!P49)</f>
        <v/>
      </c>
      <c r="I17" s="637" t="str">
        <f>IF('Lynx GRP'!Q49=0,"",'Lynx GRP'!Q49)</f>
        <v/>
      </c>
      <c r="J17" s="637" t="str">
        <f>IF('Lynx GRP'!R49=0,"",'Lynx GRP'!R49)</f>
        <v/>
      </c>
      <c r="K17" s="637" t="str">
        <f>IF('Lynx GRP'!S49=0,"",'Lynx GRP'!S49)</f>
        <v/>
      </c>
      <c r="L17" s="637" t="str">
        <f>IF('Lynx GRP'!T49=0,"",'Lynx GRP'!T49)</f>
        <v/>
      </c>
      <c r="M17" s="637" t="str">
        <f>IF('Lynx GRP'!U49=0,"",'Lynx GRP'!U49)</f>
        <v/>
      </c>
      <c r="N17" s="637" t="str">
        <f>IF('Lynx GRP'!V49=0,"",'Lynx GRP'!V49)</f>
        <v/>
      </c>
      <c r="O17" s="637" t="str">
        <f>IF('Lynx GRP'!W49=0,"",'Lynx GRP'!W49)</f>
        <v/>
      </c>
      <c r="P17" s="637" t="str">
        <f>IF('Lynx GRP'!X49=0,"",'Lynx GRP'!X49)</f>
        <v/>
      </c>
      <c r="Q17" s="637" t="str">
        <f>IF('Lynx GRP'!Y49=0,"",'Lynx GRP'!Y49)</f>
        <v/>
      </c>
      <c r="R17" s="637">
        <f>'PROD. lynx GRP'!U19</f>
        <v>0</v>
      </c>
    </row>
    <row r="18" spans="3:18" ht="23.25" customHeight="1">
      <c r="C18" s="8" t="str">
        <f>'Lynx GRP'!D50</f>
        <v>L15-GRP</v>
      </c>
      <c r="D18" s="637" t="str">
        <f>IF('Lynx GRP'!L50=0,"",'Lynx GRP'!L50)</f>
        <v/>
      </c>
      <c r="E18" s="637" t="str">
        <f>IF('Lynx GRP'!M50=0,"",'Lynx GRP'!M50)</f>
        <v/>
      </c>
      <c r="F18" s="637" t="str">
        <f>IF('Lynx GRP'!N50=0,"",'Lynx GRP'!N50)</f>
        <v/>
      </c>
      <c r="G18" s="637" t="str">
        <f>IF('Lynx GRP'!O50=0,"",'Lynx GRP'!O50)</f>
        <v/>
      </c>
      <c r="H18" s="637" t="str">
        <f>IF('Lynx GRP'!P50=0,"",'Lynx GRP'!P50)</f>
        <v/>
      </c>
      <c r="I18" s="637" t="str">
        <f>IF('Lynx GRP'!Q50=0,"",'Lynx GRP'!Q50)</f>
        <v/>
      </c>
      <c r="J18" s="637" t="str">
        <f>IF('Lynx GRP'!R50=0,"",'Lynx GRP'!R50)</f>
        <v/>
      </c>
      <c r="K18" s="637" t="str">
        <f>IF('Lynx GRP'!S50=0,"",'Lynx GRP'!S50)</f>
        <v/>
      </c>
      <c r="L18" s="637" t="str">
        <f>IF('Lynx GRP'!T50=0,"",'Lynx GRP'!T50)</f>
        <v/>
      </c>
      <c r="M18" s="637" t="str">
        <f>IF('Lynx GRP'!U50=0,"",'Lynx GRP'!U50)</f>
        <v/>
      </c>
      <c r="N18" s="637" t="str">
        <f>IF('Lynx GRP'!V50=0,"",'Lynx GRP'!V50)</f>
        <v/>
      </c>
      <c r="O18" s="637" t="str">
        <f>IF('Lynx GRP'!W50=0,"",'Lynx GRP'!W50)</f>
        <v/>
      </c>
      <c r="P18" s="637" t="str">
        <f>IF('Lynx GRP'!X50=0,"",'Lynx GRP'!X50)</f>
        <v/>
      </c>
      <c r="Q18" s="637" t="str">
        <f>IF('Lynx GRP'!Y50=0,"",'Lynx GRP'!Y50)</f>
        <v/>
      </c>
      <c r="R18" s="637">
        <f>'PROD. lynx GRP'!U20</f>
        <v>0</v>
      </c>
    </row>
    <row r="19" spans="3:18" ht="23.25" customHeight="1">
      <c r="C19" s="8" t="str">
        <f>'Lynx GRP'!D51</f>
        <v>L16-GRP</v>
      </c>
      <c r="D19" s="637" t="str">
        <f>IF('Lynx GRP'!L51=0,"",'Lynx GRP'!L51)</f>
        <v/>
      </c>
      <c r="E19" s="637" t="str">
        <f>IF('Lynx GRP'!M51=0,"",'Lynx GRP'!M51)</f>
        <v/>
      </c>
      <c r="F19" s="637" t="str">
        <f>IF('Lynx GRP'!N51=0,"",'Lynx GRP'!N51)</f>
        <v/>
      </c>
      <c r="G19" s="637" t="str">
        <f>IF('Lynx GRP'!O51=0,"",'Lynx GRP'!O51)</f>
        <v/>
      </c>
      <c r="H19" s="637" t="str">
        <f>IF('Lynx GRP'!P51=0,"",'Lynx GRP'!P51)</f>
        <v/>
      </c>
      <c r="I19" s="637" t="str">
        <f>IF('Lynx GRP'!Q51=0,"",'Lynx GRP'!Q51)</f>
        <v/>
      </c>
      <c r="J19" s="637" t="str">
        <f>IF('Lynx GRP'!R51=0,"",'Lynx GRP'!R51)</f>
        <v/>
      </c>
      <c r="K19" s="637" t="str">
        <f>IF('Lynx GRP'!S51=0,"",'Lynx GRP'!S51)</f>
        <v/>
      </c>
      <c r="L19" s="637" t="str">
        <f>IF('Lynx GRP'!T51=0,"",'Lynx GRP'!T51)</f>
        <v/>
      </c>
      <c r="M19" s="637" t="str">
        <f>IF('Lynx GRP'!U51=0,"",'Lynx GRP'!U51)</f>
        <v/>
      </c>
      <c r="N19" s="637" t="str">
        <f>IF('Lynx GRP'!V51=0,"",'Lynx GRP'!V51)</f>
        <v/>
      </c>
      <c r="O19" s="637" t="str">
        <f>IF('Lynx GRP'!W51=0,"",'Lynx GRP'!W51)</f>
        <v/>
      </c>
      <c r="P19" s="637" t="str">
        <f>IF('Lynx GRP'!X51=0,"",'Lynx GRP'!X51)</f>
        <v/>
      </c>
      <c r="Q19" s="637" t="str">
        <f>IF('Lynx GRP'!Y51=0,"",'Lynx GRP'!Y51)</f>
        <v/>
      </c>
      <c r="R19" s="637">
        <f>'PROD. lynx GRP'!U21</f>
        <v>0</v>
      </c>
    </row>
    <row r="20" spans="3:18" ht="23.25" customHeight="1">
      <c r="D20" s="44"/>
      <c r="E20" s="44"/>
      <c r="F20" s="9"/>
      <c r="G20" s="9"/>
      <c r="H20" s="9"/>
      <c r="I20" s="13"/>
      <c r="J20" s="13"/>
      <c r="K20" s="13"/>
      <c r="L20" s="45"/>
      <c r="M20" s="44"/>
      <c r="N20" s="9"/>
      <c r="O20" s="45"/>
      <c r="P20" s="45"/>
      <c r="Q20" s="45" t="s">
        <v>1466</v>
      </c>
    </row>
    <row r="21" spans="3:18" ht="23.25" customHeight="1">
      <c r="D21" s="14" t="s">
        <v>35</v>
      </c>
      <c r="E21" s="46"/>
      <c r="F21" s="47"/>
      <c r="G21" s="9"/>
      <c r="H21" s="9"/>
      <c r="I21" s="14" t="s">
        <v>36</v>
      </c>
      <c r="J21" s="14"/>
      <c r="K21" s="48"/>
      <c r="L21" s="48"/>
      <c r="M21" s="48"/>
      <c r="N21" s="47"/>
      <c r="O21" s="47"/>
      <c r="P21" s="47"/>
      <c r="Q21" s="47"/>
      <c r="R21" s="47"/>
    </row>
    <row r="22" spans="3:18" ht="23.25" customHeight="1">
      <c r="D22" s="14" t="s">
        <v>37</v>
      </c>
      <c r="E22" s="46"/>
      <c r="F22" s="47"/>
      <c r="G22" s="9"/>
      <c r="H22" s="9"/>
      <c r="I22" s="14" t="s">
        <v>38</v>
      </c>
      <c r="J22" s="14"/>
      <c r="K22" s="49"/>
      <c r="L22" s="49"/>
      <c r="M22" s="49"/>
      <c r="N22" s="50"/>
      <c r="O22" s="50"/>
      <c r="P22" s="50"/>
      <c r="Q22" s="50"/>
      <c r="R22" s="50"/>
    </row>
    <row r="23" spans="3:18" ht="23.25" customHeight="1">
      <c r="D23" s="44"/>
      <c r="E23" s="44"/>
      <c r="F23" s="9"/>
      <c r="G23" s="9"/>
      <c r="H23" s="9"/>
      <c r="I23" s="14" t="s">
        <v>39</v>
      </c>
      <c r="J23" s="14"/>
      <c r="K23" s="49"/>
      <c r="L23" s="49"/>
      <c r="M23" s="49"/>
      <c r="N23" s="50"/>
      <c r="O23" s="50"/>
      <c r="P23" s="50"/>
      <c r="Q23" s="50"/>
      <c r="R23" s="50"/>
    </row>
  </sheetData>
  <sheetProtection selectLockedCells="1" selectUnlockedCells="1"/>
  <autoFilter ref="R3:R23" xr:uid="{00000000-0001-0000-0700-000000000000}"/>
  <mergeCells count="2">
    <mergeCell ref="A2:G2"/>
    <mergeCell ref="I2:K2"/>
  </mergeCells>
  <conditionalFormatting sqref="C3:O3">
    <cfRule type="dataBar" priority="1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{D9AD2B36-0CB7-4578-B841-3FE38F0BBCA3}</x14:id>
        </ext>
      </extLst>
    </cfRule>
  </conditionalFormatting>
  <conditionalFormatting sqref="P3">
    <cfRule type="dataBar" priority="1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{D00F1166-C5BA-480E-8656-D5E1DD969EAC}</x14:id>
        </ext>
      </extLst>
    </cfRule>
  </conditionalFormatting>
  <conditionalFormatting sqref="Q3">
    <cfRule type="dataBar" priority="1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{FD7C4168-C3FA-4E57-9B08-153E5E86D4A1}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&amp;L&amp;"-,Krepko"&amp;14LYNX VOLUMES - packing list</oddHeader>
    <oddFooter>Stran &amp;P od &amp;N</oddFooter>
    <firstHeader>&amp;LLYNX VOLUMES - packing list</firstHeader>
    <firstFooter>Stran &amp;P od &amp;N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9AD2B36-0CB7-4578-B841-3FE38F0BBC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C3:O3</xm:sqref>
        </x14:conditionalFormatting>
        <x14:conditionalFormatting xmlns:xm="http://schemas.microsoft.com/office/excel/2006/main">
          <x14:cfRule type="dataBar" id="{D00F1166-C5BA-480E-8656-D5E1DD969E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</xm:sqref>
        </x14:conditionalFormatting>
        <x14:conditionalFormatting xmlns:xm="http://schemas.microsoft.com/office/excel/2006/main">
          <x14:cfRule type="dataBar" id="{FD7C4168-C3FA-4E57-9B08-153E5E86D4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Q3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EC499-A3C9-AB45-AE38-19758472AA7E}">
  <sheetPr codeName="Sheet2">
    <tabColor theme="0" tint="-4.9989318521683403E-2"/>
    <pageSetUpPr fitToPage="1"/>
  </sheetPr>
  <dimension ref="A1:CV81"/>
  <sheetViews>
    <sheetView showGridLines="0" showRowColHeaders="0" zoomScale="60" zoomScaleNormal="60" zoomScaleSheetLayoutView="70" zoomScalePageLayoutView="75" workbookViewId="0">
      <pane ySplit="9" topLeftCell="A10" activePane="bottomLeft" state="frozen"/>
      <selection pane="bottomLeft" activeCell="AA1" sqref="AA1:AD4"/>
    </sheetView>
  </sheetViews>
  <sheetFormatPr baseColWidth="10" defaultColWidth="11" defaultRowHeight="18"/>
  <cols>
    <col min="1" max="1" width="4.796875" customWidth="1"/>
    <col min="2" max="2" width="5.69921875" style="193" customWidth="1"/>
    <col min="3" max="3" width="22" customWidth="1"/>
    <col min="4" max="4" width="18.19921875" style="232" bestFit="1" customWidth="1"/>
    <col min="5" max="5" width="7.296875" style="113" customWidth="1"/>
    <col min="6" max="6" width="11.5" style="155" customWidth="1"/>
    <col min="7" max="7" width="7.296875" style="113" customWidth="1"/>
    <col min="8" max="8" width="21.19921875" style="113" hidden="1" customWidth="1"/>
    <col min="9" max="9" width="9" style="113" customWidth="1"/>
    <col min="10" max="10" width="11.796875" style="113" bestFit="1" customWidth="1"/>
    <col min="11" max="11" width="18" style="113" customWidth="1"/>
    <col min="12" max="12" width="12.796875" style="30" customWidth="1"/>
    <col min="13" max="30" width="12.5" style="30" customWidth="1"/>
    <col min="31" max="31" width="19.296875" style="26" customWidth="1"/>
    <col min="32" max="32" width="9" style="194" customWidth="1"/>
    <col min="33" max="33" width="10.5" customWidth="1"/>
    <col min="34" max="34" width="11" customWidth="1"/>
    <col min="35" max="37" width="11" hidden="1" customWidth="1"/>
    <col min="38" max="38" width="6.5" style="440" hidden="1" customWidth="1"/>
    <col min="39" max="39" width="8.296875" style="440" hidden="1" customWidth="1"/>
    <col min="40" max="40" width="5.796875" style="118" hidden="1" customWidth="1"/>
    <col min="41" max="41" width="5.796875" style="115" hidden="1" customWidth="1"/>
    <col min="42" max="42" width="5.796875" style="119" hidden="1" customWidth="1"/>
    <col min="43" max="43" width="5.796875" style="120" hidden="1" customWidth="1"/>
    <col min="44" max="44" width="5.796875" style="499" hidden="1" customWidth="1"/>
    <col min="45" max="45" width="5.796875" style="504" hidden="1" customWidth="1"/>
    <col min="46" max="46" width="5.796875" style="905" hidden="1" customWidth="1"/>
    <col min="47" max="47" width="5.796875" style="554" hidden="1" customWidth="1"/>
    <col min="48" max="48" width="5.796875" style="575" hidden="1" customWidth="1"/>
    <col min="49" max="49" width="5.796875" style="517" hidden="1" customWidth="1"/>
    <col min="50" max="50" width="5.796875" style="559" hidden="1" customWidth="1"/>
    <col min="51" max="51" width="5.796875" style="562" hidden="1" customWidth="1"/>
    <col min="52" max="52" width="5.796875" style="565" hidden="1" customWidth="1"/>
    <col min="53" max="53" width="5.796875" style="570" hidden="1" customWidth="1"/>
    <col min="54" max="54" width="5.796875" style="875" hidden="1" customWidth="1"/>
    <col min="55" max="55" width="5.796875" style="881" hidden="1" customWidth="1"/>
    <col min="56" max="56" width="5.796875" style="887" hidden="1" customWidth="1"/>
    <col min="57" max="57" width="5.796875" style="893" hidden="1" customWidth="1"/>
    <col min="58" max="58" width="5.796875" style="899" hidden="1" customWidth="1"/>
    <col min="59" max="59" width="10" style="178" hidden="1" customWidth="1"/>
    <col min="60" max="60" width="7.69921875" style="928" hidden="1" customWidth="1"/>
    <col min="61" max="61" width="7.69921875" style="155" hidden="1" customWidth="1"/>
    <col min="62" max="62" width="8.796875" style="928" hidden="1" customWidth="1"/>
    <col min="63" max="63" width="7.69921875" style="155" hidden="1" customWidth="1"/>
    <col min="64" max="64" width="8.296875" style="928" hidden="1" customWidth="1"/>
    <col min="65" max="65" width="8.296875" style="155" hidden="1" customWidth="1"/>
    <col min="66" max="66" width="8.296875" style="946" hidden="1" customWidth="1"/>
    <col min="67" max="67" width="8.296875" style="155" hidden="1" customWidth="1"/>
    <col min="68" max="68" width="8.296875" style="177" hidden="1" customWidth="1"/>
    <col min="69" max="69" width="11" hidden="1" customWidth="1"/>
    <col min="70" max="70" width="8.296875" style="177" hidden="1" customWidth="1"/>
    <col min="71" max="71" width="11" hidden="1" customWidth="1"/>
    <col min="72" max="72" width="2.296875" style="935" hidden="1" customWidth="1"/>
    <col min="73" max="80" width="11" hidden="1" customWidth="1"/>
    <col min="81" max="81" width="3.5" style="952" hidden="1" customWidth="1"/>
    <col min="82" max="83" width="11" hidden="1" customWidth="1"/>
    <col min="84" max="84" width="3.19921875" style="952" hidden="1" customWidth="1"/>
    <col min="85" max="97" width="11" hidden="1" customWidth="1"/>
    <col min="98" max="99" width="11" customWidth="1"/>
  </cols>
  <sheetData>
    <row r="1" spans="1:100" ht="33" customHeight="1">
      <c r="F1" s="115"/>
      <c r="J1" s="641" t="s">
        <v>197</v>
      </c>
      <c r="K1" s="1020">
        <f>SUM(AE11:AE32)</f>
        <v>0</v>
      </c>
      <c r="L1" s="1020"/>
      <c r="M1" s="642" t="s">
        <v>6</v>
      </c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387"/>
      <c r="AA1" s="1053" t="s">
        <v>2312</v>
      </c>
      <c r="AB1" s="1054"/>
      <c r="AC1" s="1054"/>
      <c r="AD1" s="1055"/>
      <c r="AE1" s="387"/>
      <c r="AF1" s="387"/>
      <c r="AG1" s="387"/>
      <c r="AH1" s="387"/>
      <c r="AI1" s="387"/>
      <c r="AJ1" s="387"/>
      <c r="AK1" s="387"/>
    </row>
    <row r="2" spans="1:100" ht="27.45" customHeight="1">
      <c r="B2" s="1036"/>
      <c r="C2" s="1037"/>
      <c r="D2" s="460"/>
      <c r="F2" s="115"/>
      <c r="J2" s="257" t="s">
        <v>198</v>
      </c>
      <c r="K2" s="1021">
        <f>SUM(L11:AD32)</f>
        <v>0</v>
      </c>
      <c r="L2" s="1021"/>
      <c r="M2" s="229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056"/>
      <c r="AB2" s="1057"/>
      <c r="AC2" s="1057"/>
      <c r="AD2" s="1058"/>
      <c r="AE2" s="1052" t="s">
        <v>2245</v>
      </c>
      <c r="AF2" s="1052"/>
      <c r="AG2" s="822">
        <f>AJ7</f>
        <v>0</v>
      </c>
      <c r="AH2" s="135"/>
      <c r="AI2" s="135"/>
      <c r="AJ2" s="135"/>
      <c r="AK2" s="135"/>
    </row>
    <row r="3" spans="1:100" ht="23.55" customHeight="1">
      <c r="B3" s="1036"/>
      <c r="C3" s="1037"/>
      <c r="D3" s="460"/>
      <c r="F3" s="115"/>
      <c r="J3" s="257" t="s">
        <v>9</v>
      </c>
      <c r="K3" s="1022">
        <f>SUM(AM11:AM32)</f>
        <v>0</v>
      </c>
      <c r="L3" s="1022"/>
      <c r="M3" s="229" t="s">
        <v>4</v>
      </c>
      <c r="AA3" s="1056"/>
      <c r="AB3" s="1057"/>
      <c r="AC3" s="1057"/>
      <c r="AD3" s="1058"/>
      <c r="AE3" s="30"/>
      <c r="AF3" s="388"/>
      <c r="AG3" s="30"/>
      <c r="AH3" s="30"/>
      <c r="AI3" s="30"/>
      <c r="AJ3" s="30"/>
      <c r="AK3" s="30"/>
      <c r="CS3" s="1015" t="s">
        <v>146</v>
      </c>
    </row>
    <row r="4" spans="1:100" ht="28.8" customHeight="1">
      <c r="B4" s="1036"/>
      <c r="C4" s="1037"/>
      <c r="D4" s="460"/>
      <c r="F4" s="115"/>
      <c r="J4" s="265"/>
      <c r="K4" s="257"/>
      <c r="L4" s="228"/>
      <c r="M4" s="229"/>
      <c r="O4"/>
      <c r="P4"/>
      <c r="Q4"/>
      <c r="R4"/>
      <c r="S4"/>
      <c r="T4"/>
      <c r="U4"/>
      <c r="V4"/>
      <c r="W4"/>
      <c r="X4"/>
      <c r="Y4"/>
      <c r="Z4"/>
      <c r="AA4" s="1059"/>
      <c r="AB4" s="1060"/>
      <c r="AC4" s="1060"/>
      <c r="AD4" s="1061"/>
      <c r="CS4" s="1016"/>
    </row>
    <row r="5" spans="1:100">
      <c r="F5" s="115"/>
      <c r="J5" s="265"/>
      <c r="K5" s="125"/>
      <c r="L5" s="125"/>
      <c r="M5" s="231"/>
      <c r="N5" s="125"/>
      <c r="O5" s="113"/>
      <c r="P5" s="113"/>
      <c r="Q5" s="266"/>
      <c r="R5" s="266"/>
      <c r="S5" s="266"/>
      <c r="T5" s="266"/>
      <c r="U5" s="266"/>
      <c r="V5" s="266"/>
      <c r="X5" s="266"/>
      <c r="Y5" s="266"/>
      <c r="Z5" s="266"/>
      <c r="AA5" s="266" t="s">
        <v>2045</v>
      </c>
      <c r="AB5" s="266" t="s">
        <v>2045</v>
      </c>
      <c r="AC5" s="266" t="s">
        <v>2045</v>
      </c>
      <c r="AD5" s="266" t="s">
        <v>2045</v>
      </c>
      <c r="AE5" s="232" t="s">
        <v>107</v>
      </c>
      <c r="CS5" s="1017"/>
    </row>
    <row r="6" spans="1:100" ht="18" hidden="1" customHeight="1">
      <c r="F6" s="11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233"/>
    </row>
    <row r="7" spans="1:100" ht="27" customHeight="1">
      <c r="B7" s="195"/>
      <c r="D7" s="126"/>
      <c r="E7" s="126"/>
      <c r="F7" s="127"/>
      <c r="I7" s="125"/>
      <c r="J7" s="125"/>
      <c r="K7" s="230" t="s">
        <v>256</v>
      </c>
      <c r="L7" s="234">
        <f t="shared" ref="L7:Z7" si="0">SUM(AN14:AN32)</f>
        <v>0</v>
      </c>
      <c r="M7" s="186">
        <f t="shared" si="0"/>
        <v>0</v>
      </c>
      <c r="N7" s="186">
        <f t="shared" si="0"/>
        <v>0</v>
      </c>
      <c r="O7" s="186">
        <f t="shared" si="0"/>
        <v>0</v>
      </c>
      <c r="P7" s="186">
        <f t="shared" si="0"/>
        <v>0</v>
      </c>
      <c r="Q7" s="186">
        <f t="shared" si="0"/>
        <v>0</v>
      </c>
      <c r="R7" s="186">
        <f t="shared" si="0"/>
        <v>0</v>
      </c>
      <c r="S7" s="186">
        <f t="shared" si="0"/>
        <v>0</v>
      </c>
      <c r="T7" s="186">
        <f t="shared" si="0"/>
        <v>0</v>
      </c>
      <c r="U7" s="186">
        <f t="shared" si="0"/>
        <v>0</v>
      </c>
      <c r="V7" s="186">
        <f t="shared" si="0"/>
        <v>0</v>
      </c>
      <c r="W7" s="186">
        <f t="shared" si="0"/>
        <v>0</v>
      </c>
      <c r="X7" s="186">
        <f t="shared" si="0"/>
        <v>0</v>
      </c>
      <c r="Y7" s="186">
        <f t="shared" si="0"/>
        <v>0</v>
      </c>
      <c r="Z7" s="186">
        <f t="shared" si="0"/>
        <v>0</v>
      </c>
      <c r="AA7" s="912">
        <f t="shared" ref="AA7:AD7" si="1">SUM(BC14:BC32)</f>
        <v>0</v>
      </c>
      <c r="AB7" s="778">
        <f t="shared" si="1"/>
        <v>0</v>
      </c>
      <c r="AC7" s="778">
        <f t="shared" si="1"/>
        <v>0</v>
      </c>
      <c r="AD7" s="778">
        <f t="shared" si="1"/>
        <v>0</v>
      </c>
      <c r="AE7" s="778">
        <f>SUM(L7:AD7)</f>
        <v>0</v>
      </c>
      <c r="AF7" s="196"/>
      <c r="AG7" s="197"/>
      <c r="AI7" s="267" t="s">
        <v>144</v>
      </c>
      <c r="AJ7" s="235">
        <f>SUM(AJ11:AJ32)</f>
        <v>0</v>
      </c>
      <c r="AL7" s="441"/>
      <c r="AM7" s="441"/>
      <c r="AN7" s="148"/>
      <c r="AO7" s="127"/>
      <c r="AP7" s="149"/>
      <c r="AQ7" s="150"/>
      <c r="AR7" s="500"/>
      <c r="AS7" s="505"/>
      <c r="AT7" s="906"/>
      <c r="AU7" s="555"/>
      <c r="AV7" s="576"/>
      <c r="AW7" s="518"/>
      <c r="AX7" s="560"/>
      <c r="AY7" s="563"/>
      <c r="AZ7" s="566"/>
      <c r="BA7" s="571"/>
      <c r="BB7" s="876"/>
      <c r="BC7" s="882"/>
      <c r="BD7" s="888"/>
      <c r="BE7" s="894"/>
      <c r="BF7" s="900"/>
      <c r="BG7" s="179"/>
      <c r="BH7" s="933"/>
      <c r="BI7" s="925"/>
      <c r="BJ7" s="929"/>
      <c r="BK7" s="925"/>
      <c r="BL7" s="929"/>
      <c r="BM7" s="282"/>
      <c r="BN7" s="947"/>
      <c r="BO7" s="282"/>
      <c r="BP7" s="173"/>
      <c r="BR7" s="173"/>
      <c r="BU7" s="30">
        <f>SUM(BU11:BU51)</f>
        <v>0</v>
      </c>
      <c r="BV7" s="30">
        <f t="shared" ref="BV7:CR7" si="2">SUM(BV11:BV51)</f>
        <v>0</v>
      </c>
      <c r="BW7" s="30">
        <f t="shared" si="2"/>
        <v>0</v>
      </c>
      <c r="BX7" s="30">
        <f t="shared" si="2"/>
        <v>0</v>
      </c>
      <c r="BY7" s="30">
        <f t="shared" si="2"/>
        <v>0</v>
      </c>
      <c r="BZ7" s="30">
        <f t="shared" si="2"/>
        <v>0</v>
      </c>
      <c r="CA7" s="30">
        <f t="shared" si="2"/>
        <v>0</v>
      </c>
      <c r="CB7" s="30">
        <f t="shared" si="2"/>
        <v>0</v>
      </c>
      <c r="CC7" s="30">
        <f t="shared" si="2"/>
        <v>0</v>
      </c>
      <c r="CD7" s="30">
        <f t="shared" si="2"/>
        <v>0</v>
      </c>
      <c r="CE7" s="30">
        <f t="shared" si="2"/>
        <v>0</v>
      </c>
      <c r="CF7" s="30">
        <f t="shared" si="2"/>
        <v>0</v>
      </c>
      <c r="CG7" s="30">
        <f t="shared" si="2"/>
        <v>0</v>
      </c>
      <c r="CH7" s="30">
        <f t="shared" si="2"/>
        <v>0</v>
      </c>
      <c r="CI7" s="30">
        <f t="shared" si="2"/>
        <v>0</v>
      </c>
      <c r="CJ7" s="30">
        <f t="shared" si="2"/>
        <v>0</v>
      </c>
      <c r="CK7" s="30">
        <f t="shared" si="2"/>
        <v>0</v>
      </c>
      <c r="CL7" s="30">
        <f t="shared" si="2"/>
        <v>0</v>
      </c>
      <c r="CM7" s="30">
        <f t="shared" si="2"/>
        <v>0</v>
      </c>
      <c r="CN7" s="30">
        <f t="shared" si="2"/>
        <v>0</v>
      </c>
      <c r="CO7" s="30">
        <f t="shared" si="2"/>
        <v>0</v>
      </c>
      <c r="CP7" s="30">
        <f t="shared" si="2"/>
        <v>0</v>
      </c>
      <c r="CQ7" s="30">
        <f t="shared" si="2"/>
        <v>0</v>
      </c>
      <c r="CR7" s="30">
        <f t="shared" si="2"/>
        <v>0</v>
      </c>
    </row>
    <row r="8" spans="1:100" s="30" customFormat="1" ht="68.55" customHeight="1">
      <c r="B8" s="471" t="s">
        <v>7</v>
      </c>
      <c r="C8" s="199"/>
      <c r="D8" s="186" t="s">
        <v>232</v>
      </c>
      <c r="E8" s="461" t="s">
        <v>1482</v>
      </c>
      <c r="F8" s="185" t="s">
        <v>230</v>
      </c>
      <c r="G8" s="186" t="s">
        <v>231</v>
      </c>
      <c r="H8" s="186" t="s">
        <v>229</v>
      </c>
      <c r="I8" s="188" t="s">
        <v>228</v>
      </c>
      <c r="J8" s="186" t="s">
        <v>225</v>
      </c>
      <c r="K8" s="188" t="s">
        <v>226</v>
      </c>
      <c r="L8" s="389" t="s">
        <v>1456</v>
      </c>
      <c r="M8" s="139" t="s">
        <v>31</v>
      </c>
      <c r="N8" s="543" t="s">
        <v>1457</v>
      </c>
      <c r="O8" s="392" t="s">
        <v>1458</v>
      </c>
      <c r="P8" s="393" t="s">
        <v>1459</v>
      </c>
      <c r="Q8" s="394" t="s">
        <v>1604</v>
      </c>
      <c r="R8" s="626" t="s">
        <v>1601</v>
      </c>
      <c r="S8" s="544" t="s">
        <v>1605</v>
      </c>
      <c r="T8" s="545" t="s">
        <v>1460</v>
      </c>
      <c r="U8" s="395" t="s">
        <v>1461</v>
      </c>
      <c r="V8" s="546" t="s">
        <v>1462</v>
      </c>
      <c r="W8" s="396" t="s">
        <v>1463</v>
      </c>
      <c r="X8" s="397" t="s">
        <v>1454</v>
      </c>
      <c r="Y8" s="779" t="s">
        <v>1464</v>
      </c>
      <c r="Z8" s="870" t="s">
        <v>1455</v>
      </c>
      <c r="AA8" s="871" t="s">
        <v>2308</v>
      </c>
      <c r="AB8" s="872" t="s">
        <v>2309</v>
      </c>
      <c r="AC8" s="873" t="s">
        <v>2310</v>
      </c>
      <c r="AD8" s="874" t="s">
        <v>2311</v>
      </c>
      <c r="AE8" s="438" t="s">
        <v>9</v>
      </c>
      <c r="AF8" s="432" t="s">
        <v>10</v>
      </c>
      <c r="AG8" s="433" t="s">
        <v>7</v>
      </c>
      <c r="AI8" s="202" t="s">
        <v>145</v>
      </c>
      <c r="AJ8" s="202" t="s">
        <v>146</v>
      </c>
      <c r="AL8" s="442" t="s">
        <v>4</v>
      </c>
      <c r="AM8" s="442" t="s">
        <v>5</v>
      </c>
      <c r="AN8" s="549" t="s">
        <v>1</v>
      </c>
      <c r="AO8" s="550" t="s">
        <v>2</v>
      </c>
      <c r="AP8" s="551" t="s">
        <v>8</v>
      </c>
      <c r="AQ8" s="552" t="s">
        <v>27</v>
      </c>
      <c r="AR8" s="553" t="s">
        <v>3</v>
      </c>
      <c r="AS8" s="636" t="s">
        <v>11</v>
      </c>
      <c r="AT8" s="907" t="s">
        <v>1504</v>
      </c>
      <c r="AU8" s="556" t="s">
        <v>15</v>
      </c>
      <c r="AV8" s="577" t="s">
        <v>147</v>
      </c>
      <c r="AW8" s="399" t="s">
        <v>12</v>
      </c>
      <c r="AX8" s="561" t="s">
        <v>32</v>
      </c>
      <c r="AY8" s="201" t="s">
        <v>14</v>
      </c>
      <c r="AZ8" s="567" t="s">
        <v>108</v>
      </c>
      <c r="BA8" s="572" t="s">
        <v>109</v>
      </c>
      <c r="BB8" s="877" t="s">
        <v>1033</v>
      </c>
      <c r="BC8" s="883" t="str">
        <f>AA8</f>
        <v>FLUORO PINK</v>
      </c>
      <c r="BD8" s="889" t="str">
        <f t="shared" ref="BD8:BF8" si="3">AB8</f>
        <v>FLUORO ORANGE</v>
      </c>
      <c r="BE8" s="895" t="str">
        <f t="shared" si="3"/>
        <v>FLUORO YELLOW</v>
      </c>
      <c r="BF8" s="901" t="str">
        <f t="shared" si="3"/>
        <v>FLUORO GREEN</v>
      </c>
      <c r="BG8" s="180" t="s">
        <v>148</v>
      </c>
      <c r="BH8" s="930" t="s">
        <v>191</v>
      </c>
      <c r="BI8" s="926">
        <f>SUM(BI11:BI32)</f>
        <v>0</v>
      </c>
      <c r="BJ8" s="930" t="s">
        <v>192</v>
      </c>
      <c r="BK8" s="926">
        <f>SUM(BK11:BK32)</f>
        <v>0</v>
      </c>
      <c r="BL8" s="930" t="s">
        <v>193</v>
      </c>
      <c r="BM8" s="926"/>
      <c r="BN8" s="948" t="s">
        <v>2243</v>
      </c>
      <c r="BO8" s="926">
        <f>SUM(BO11:BO32)</f>
        <v>0</v>
      </c>
      <c r="BP8" s="174" t="s">
        <v>2313</v>
      </c>
      <c r="BQ8" s="926">
        <f>SUM(BQ11:BQ32)</f>
        <v>0</v>
      </c>
      <c r="BR8" s="174" t="s">
        <v>2244</v>
      </c>
      <c r="BS8" s="926">
        <f>SUM(BS11:BS32)</f>
        <v>0</v>
      </c>
      <c r="BT8" s="936"/>
      <c r="BU8" s="599" t="s">
        <v>1483</v>
      </c>
      <c r="BV8" s="599" t="s">
        <v>1472</v>
      </c>
      <c r="BW8" s="599" t="s">
        <v>224</v>
      </c>
      <c r="BX8" s="599" t="s">
        <v>223</v>
      </c>
      <c r="BY8" s="599" t="s">
        <v>80</v>
      </c>
      <c r="BZ8" s="599" t="s">
        <v>165</v>
      </c>
      <c r="CA8" s="599" t="s">
        <v>164</v>
      </c>
      <c r="CB8" s="599" t="s">
        <v>1484</v>
      </c>
      <c r="CC8" s="954"/>
      <c r="CD8" s="599" t="s">
        <v>1469</v>
      </c>
      <c r="CE8" s="599" t="s">
        <v>1470</v>
      </c>
      <c r="CF8" s="954"/>
      <c r="CG8" s="739" t="s">
        <v>167</v>
      </c>
      <c r="CH8" s="737" t="s">
        <v>1486</v>
      </c>
      <c r="CI8" s="737" t="s">
        <v>1487</v>
      </c>
      <c r="CJ8" s="737" t="s">
        <v>170</v>
      </c>
      <c r="CK8" s="737" t="s">
        <v>168</v>
      </c>
      <c r="CL8" s="737" t="s">
        <v>1027</v>
      </c>
      <c r="CM8" s="737" t="s">
        <v>1488</v>
      </c>
      <c r="CN8" s="737" t="s">
        <v>1489</v>
      </c>
      <c r="CO8" s="737" t="s">
        <v>1490</v>
      </c>
      <c r="CP8" s="737" t="s">
        <v>1491</v>
      </c>
      <c r="CQ8" s="738" t="s">
        <v>169</v>
      </c>
      <c r="CR8" s="599" t="s">
        <v>1484</v>
      </c>
    </row>
    <row r="9" spans="1:100" s="203" customFormat="1" ht="30" hidden="1" customHeight="1">
      <c r="B9" s="269"/>
      <c r="D9" s="117"/>
      <c r="E9" s="117"/>
      <c r="F9" s="127"/>
      <c r="G9" s="117"/>
      <c r="H9" s="117"/>
      <c r="I9" s="271"/>
      <c r="J9" s="117"/>
      <c r="K9" s="271"/>
      <c r="L9" s="275" t="s">
        <v>268</v>
      </c>
      <c r="M9" s="275" t="s">
        <v>269</v>
      </c>
      <c r="N9" s="275" t="s">
        <v>270</v>
      </c>
      <c r="O9" s="275" t="s">
        <v>271</v>
      </c>
      <c r="P9" s="275" t="s">
        <v>272</v>
      </c>
      <c r="Q9" s="275" t="s">
        <v>273</v>
      </c>
      <c r="R9" s="275" t="s">
        <v>1503</v>
      </c>
      <c r="S9" s="275" t="s">
        <v>274</v>
      </c>
      <c r="T9" s="275" t="s">
        <v>275</v>
      </c>
      <c r="U9" s="275" t="s">
        <v>276</v>
      </c>
      <c r="V9" s="275" t="s">
        <v>304</v>
      </c>
      <c r="W9" s="275" t="s">
        <v>303</v>
      </c>
      <c r="X9" s="275" t="s">
        <v>302</v>
      </c>
      <c r="Y9" s="275" t="s">
        <v>301</v>
      </c>
      <c r="Z9" s="911" t="s">
        <v>1034</v>
      </c>
      <c r="AA9" s="913" t="s">
        <v>2318</v>
      </c>
      <c r="AB9" s="275" t="s">
        <v>2319</v>
      </c>
      <c r="AC9" s="275" t="s">
        <v>2320</v>
      </c>
      <c r="AD9" s="275" t="s">
        <v>2321</v>
      </c>
      <c r="AF9" s="255"/>
      <c r="AG9" s="272"/>
      <c r="AI9" s="273"/>
      <c r="AJ9" s="273"/>
      <c r="AL9" s="171"/>
      <c r="AM9" s="171"/>
      <c r="AN9" s="130"/>
      <c r="AO9" s="116"/>
      <c r="AP9" s="131"/>
      <c r="AQ9" s="124"/>
      <c r="AR9" s="502"/>
      <c r="AS9" s="507"/>
      <c r="AT9" s="908"/>
      <c r="AU9" s="557"/>
      <c r="AV9" s="578"/>
      <c r="AW9" s="520"/>
      <c r="AX9" s="166"/>
      <c r="AY9" s="564"/>
      <c r="AZ9" s="568"/>
      <c r="BA9" s="573"/>
      <c r="BB9" s="878"/>
      <c r="BC9" s="884"/>
      <c r="BD9" s="890"/>
      <c r="BE9" s="896"/>
      <c r="BF9" s="902"/>
      <c r="BG9" s="181"/>
      <c r="BH9" s="931"/>
      <c r="BI9" s="291"/>
      <c r="BJ9" s="931"/>
      <c r="BK9" s="291"/>
      <c r="BL9" s="931"/>
      <c r="BM9" s="291"/>
      <c r="BN9" s="949"/>
      <c r="BO9" s="291"/>
      <c r="BP9" s="580"/>
      <c r="BR9" s="580"/>
      <c r="BT9" s="936"/>
      <c r="BU9" s="206"/>
      <c r="BV9" s="206"/>
      <c r="BW9" s="206"/>
      <c r="BX9" s="206"/>
      <c r="BY9" s="206"/>
      <c r="BZ9" s="206"/>
      <c r="CA9" s="206"/>
      <c r="CB9" s="206"/>
      <c r="CC9" s="954"/>
      <c r="CD9" s="206"/>
      <c r="CE9" s="206"/>
      <c r="CF9" s="954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</row>
    <row r="10" spans="1:100" s="782" customFormat="1" ht="30" customHeight="1">
      <c r="A10" s="203"/>
      <c r="B10" s="269"/>
      <c r="C10" s="206"/>
      <c r="D10" s="1051" t="s">
        <v>2059</v>
      </c>
      <c r="E10" s="1051"/>
      <c r="F10" s="1051"/>
      <c r="G10" s="1051"/>
      <c r="H10" s="1051"/>
      <c r="I10" s="1051"/>
      <c r="J10" s="1051"/>
      <c r="K10" s="780"/>
      <c r="L10" s="780"/>
      <c r="M10" s="780"/>
      <c r="N10" s="780"/>
      <c r="O10" s="780"/>
      <c r="P10" s="780"/>
      <c r="Q10" s="780"/>
      <c r="R10" s="780"/>
      <c r="S10" s="781"/>
      <c r="T10" s="780"/>
      <c r="U10" s="203"/>
      <c r="V10" s="272"/>
      <c r="W10" s="255"/>
      <c r="X10" s="780"/>
      <c r="Y10" s="780"/>
      <c r="Z10" s="255"/>
      <c r="AA10" s="914"/>
      <c r="AB10" s="255"/>
      <c r="AC10" s="255"/>
      <c r="AD10" s="255"/>
      <c r="AE10" s="255"/>
      <c r="AF10" s="272"/>
      <c r="AH10" s="783"/>
      <c r="AI10" s="783"/>
      <c r="AK10" s="255"/>
      <c r="AL10" s="255"/>
      <c r="AM10" s="689"/>
      <c r="AN10" s="255"/>
      <c r="AO10" s="689"/>
      <c r="AP10" s="689"/>
      <c r="AQ10" s="689"/>
      <c r="AR10" s="689"/>
      <c r="AS10" s="689"/>
      <c r="AT10" s="909"/>
      <c r="AU10" s="689"/>
      <c r="AV10" s="689"/>
      <c r="AW10" s="689"/>
      <c r="AX10" s="689"/>
      <c r="AY10" s="689"/>
      <c r="AZ10" s="689"/>
      <c r="BA10" s="689"/>
      <c r="BB10" s="879"/>
      <c r="BC10" s="885"/>
      <c r="BD10" s="891"/>
      <c r="BE10" s="897"/>
      <c r="BF10" s="903"/>
      <c r="BG10" s="689"/>
      <c r="BH10" s="932"/>
      <c r="BI10" s="927"/>
      <c r="BJ10" s="932"/>
      <c r="BK10" s="927"/>
      <c r="BL10" s="934"/>
      <c r="BM10" s="388"/>
      <c r="BN10" s="790"/>
      <c r="BO10" s="388"/>
      <c r="BP10" s="938"/>
      <c r="BQ10" s="203"/>
      <c r="BR10" s="938"/>
      <c r="BS10" s="203"/>
      <c r="BT10" s="936"/>
      <c r="BU10" s="255"/>
      <c r="BV10" s="255"/>
      <c r="BW10" s="255"/>
      <c r="BX10" s="255"/>
      <c r="BY10" s="255"/>
      <c r="BZ10" s="255"/>
      <c r="CA10" s="255"/>
      <c r="CB10" s="668"/>
      <c r="CC10" s="955"/>
      <c r="CD10" s="668"/>
      <c r="CE10" s="668"/>
      <c r="CF10" s="955"/>
      <c r="CG10" s="668"/>
      <c r="CH10" s="668"/>
      <c r="CI10" s="668"/>
      <c r="CJ10" s="668"/>
      <c r="CK10" s="668"/>
      <c r="CL10" s="668"/>
      <c r="CM10" s="668"/>
      <c r="CN10" s="668"/>
      <c r="CO10" s="668"/>
      <c r="CP10" s="668"/>
      <c r="CQ10" s="668"/>
      <c r="CR10" s="668"/>
      <c r="CS10" s="668"/>
      <c r="CT10" s="668"/>
      <c r="CU10" s="255"/>
      <c r="CV10" s="255"/>
    </row>
    <row r="11" spans="1:100" s="782" customFormat="1" ht="40.049999999999997" customHeight="1">
      <c r="A11" s="203"/>
      <c r="B11" s="434"/>
      <c r="C11" s="162"/>
      <c r="D11" s="811" t="s">
        <v>2064</v>
      </c>
      <c r="E11" s="791" t="s">
        <v>2061</v>
      </c>
      <c r="F11" s="160" t="s">
        <v>170</v>
      </c>
      <c r="G11" s="160" t="s">
        <v>1472</v>
      </c>
      <c r="H11" s="424"/>
      <c r="I11" s="160">
        <v>6</v>
      </c>
      <c r="J11" s="792" t="s">
        <v>2062</v>
      </c>
      <c r="K11" s="812">
        <v>77.25</v>
      </c>
      <c r="L11" s="793"/>
      <c r="M11" s="794"/>
      <c r="N11" s="793"/>
      <c r="O11" s="794"/>
      <c r="P11" s="793"/>
      <c r="Q11" s="794"/>
      <c r="R11" s="805"/>
      <c r="S11" s="210"/>
      <c r="T11" s="795"/>
      <c r="U11" s="795"/>
      <c r="V11" s="795"/>
      <c r="W11" s="795"/>
      <c r="X11" s="795"/>
      <c r="Y11" s="795"/>
      <c r="Z11" s="209"/>
      <c r="AA11" s="915"/>
      <c r="AB11" s="210"/>
      <c r="AC11" s="210"/>
      <c r="AD11" s="210"/>
      <c r="AE11" s="674">
        <f>SUM(L11:AD11)*K11</f>
        <v>0</v>
      </c>
      <c r="AF11" s="796" t="str">
        <f>IF(SUM(L11:AD11)&gt;0,"Yes","No")</f>
        <v>No</v>
      </c>
      <c r="AG11" s="797" t="str">
        <f>IF(B11="New","Yes","No")</f>
        <v>No</v>
      </c>
      <c r="AI11" s="211">
        <v>1</v>
      </c>
      <c r="AJ11" s="212">
        <f>AI11*SUM(L11:AD11)</f>
        <v>0</v>
      </c>
      <c r="AL11" s="444">
        <v>3.1</v>
      </c>
      <c r="AM11" s="445">
        <f t="shared" ref="AM11:AM13" si="4">SUM(L11:AD11)*AL11</f>
        <v>0</v>
      </c>
      <c r="AN11" s="304">
        <f>L11*I11</f>
        <v>0</v>
      </c>
      <c r="AO11" s="381">
        <f>M11*I11</f>
        <v>0</v>
      </c>
      <c r="AP11" s="532">
        <f>N11*I11</f>
        <v>0</v>
      </c>
      <c r="AQ11" s="533">
        <f>O11*I11</f>
        <v>0</v>
      </c>
      <c r="AR11" s="534">
        <f>P11*I11</f>
        <v>0</v>
      </c>
      <c r="AS11" s="535">
        <f t="shared" ref="AS11:BB11" si="5">Q11*$I$11</f>
        <v>0</v>
      </c>
      <c r="AT11" s="910">
        <f t="shared" si="5"/>
        <v>0</v>
      </c>
      <c r="AU11" s="558">
        <f t="shared" si="5"/>
        <v>0</v>
      </c>
      <c r="AV11" s="579">
        <f t="shared" si="5"/>
        <v>0</v>
      </c>
      <c r="AW11" s="538">
        <f t="shared" si="5"/>
        <v>0</v>
      </c>
      <c r="AX11" s="328">
        <f t="shared" si="5"/>
        <v>0</v>
      </c>
      <c r="AY11" s="511">
        <f t="shared" si="5"/>
        <v>0</v>
      </c>
      <c r="AZ11" s="569">
        <f t="shared" si="5"/>
        <v>0</v>
      </c>
      <c r="BA11" s="574">
        <f t="shared" si="5"/>
        <v>0</v>
      </c>
      <c r="BB11" s="880">
        <f t="shared" si="5"/>
        <v>0</v>
      </c>
      <c r="BC11" s="886">
        <f>AA11*$I11</f>
        <v>0</v>
      </c>
      <c r="BD11" s="892">
        <f>AB11*$I11</f>
        <v>0</v>
      </c>
      <c r="BE11" s="898">
        <f>AC11*$I11</f>
        <v>0</v>
      </c>
      <c r="BF11" s="904">
        <f>AD11*$I11</f>
        <v>0</v>
      </c>
      <c r="BG11" s="306">
        <v>1</v>
      </c>
      <c r="BH11" s="939">
        <v>12</v>
      </c>
      <c r="BI11" s="940">
        <f>SUM(AN11:BF11)*BH11</f>
        <v>0</v>
      </c>
      <c r="BJ11" s="939"/>
      <c r="BK11" s="940"/>
      <c r="BL11" s="939"/>
      <c r="BM11" s="940"/>
      <c r="BN11" s="950"/>
      <c r="BO11" s="940">
        <f t="shared" ref="BO11:BO18" si="6">SUM($AN11:$BF11)*BN11</f>
        <v>0</v>
      </c>
      <c r="BP11" s="941"/>
      <c r="BQ11" s="940">
        <f t="shared" ref="BQ11:BQ18" si="7">SUM($AN11:$BF11)*BP11</f>
        <v>0</v>
      </c>
      <c r="BR11" s="941">
        <v>6</v>
      </c>
      <c r="BS11" s="940">
        <f t="shared" ref="BS11:BS18" si="8">SUM($AN11:$BF11)*BR11</f>
        <v>0</v>
      </c>
      <c r="BT11" s="942"/>
      <c r="BU11" s="199">
        <f>IF(G11="XS",IF(SUM(L11:AD11)&gt;0,SUM(L11:AD11),0),0)*I11</f>
        <v>0</v>
      </c>
      <c r="BV11" s="199">
        <f>IF(G11="S",IF(SUM(L11:AD11)&gt;0,SUM(L11:AD11),0),0)*I11</f>
        <v>0</v>
      </c>
      <c r="BW11" s="199">
        <f>IF(G11="M",IF(SUM(L11:AD11)&gt;0,SUM(L11:AD11),0),0)*I11</f>
        <v>0</v>
      </c>
      <c r="BX11" s="199">
        <f>IF(G11="L",IF(SUM(L11:AD11)&gt;0,SUM(L11:AD11),0),0)*I11</f>
        <v>0</v>
      </c>
      <c r="BY11" s="199">
        <f>IF(G11="XL",IF(SUM(L11:AD11)&gt;0,SUM(L11:AD11),0),0)*I11</f>
        <v>0</v>
      </c>
      <c r="BZ11" s="199">
        <f>IF(G11="2XL",IF(SUM(L11:AD11)&gt;0,SUM(L11:AD11),0),0)*I11</f>
        <v>0</v>
      </c>
      <c r="CA11" s="199">
        <f>IF(G11="3XL",IF(SUM(L11:AD11)&gt;0,SUM(L11:AD11),0),0)*I11</f>
        <v>0</v>
      </c>
      <c r="CB11" s="199">
        <f>IF(G11="various",IF(SUM(L11:AD11)&gt;0,SUM(L11:AD11),0),0)*I11</f>
        <v>0</v>
      </c>
      <c r="CC11" s="956"/>
      <c r="CD11" s="199">
        <f>IF(E11="All Tex.",IF(SUM(L11:AD11)&gt;0,SUM(L11:AD11),0),0)*I11</f>
        <v>0</v>
      </c>
      <c r="CE11" s="199">
        <f>IF(E11="Dual Tex.",IF(SUM(L11:AD11)&gt;0,SUM(L11:AD11),0),0)*I11</f>
        <v>0</v>
      </c>
      <c r="CF11" s="956"/>
      <c r="CG11" s="199">
        <f>IF($F11="sloper",IF(SUM($L11:$AD11)&gt;0,SUM($L11:$AD11),0),0)*$I11</f>
        <v>0</v>
      </c>
      <c r="CH11" s="199">
        <f>IF($F11="footholds",IF(SUM($L11:$AD11)&gt;0,SUM($L11:$AD11),0),0)*$I11</f>
        <v>0</v>
      </c>
      <c r="CI11" s="199">
        <f>IF($F11="micros",IF(SUM($L11:$AD11)&gt;0,SUM($L11:$AD11),0),0)*$I11</f>
        <v>0</v>
      </c>
      <c r="CJ11" s="199">
        <f>IF($F11="jug",IF(SUM($L11:$AD11)&gt;0,SUM($L11:$AD11),0),0)*$I11</f>
        <v>0</v>
      </c>
      <c r="CK11" s="199">
        <f>IF($F11="edge",IF(SUM($L11:$AD11)&gt;0,SUM($L11:$AD11),0),0)*$I11</f>
        <v>0</v>
      </c>
      <c r="CL11" s="199">
        <f>IF($F11="crimp",IF(SUM($L11:$AD11)&gt;0,SUM($L11:$AD11),0),0)*$I11</f>
        <v>0</v>
      </c>
      <c r="CM11" s="199">
        <f>IF($F11="incut",IF(SUM($L11:$AD11)&gt;0,SUM($L11:$AD11),0),0)*$I11</f>
        <v>0</v>
      </c>
      <c r="CN11" s="199">
        <f>IF($F11="dish",IF(SUM($L11:$AD11)&gt;0,SUM($L11:$AD11),0),0)*$I11</f>
        <v>0</v>
      </c>
      <c r="CO11" s="199">
        <f>IF($F11="pinch",IF(SUM($L11:$AD11)&gt;0,SUM($L11:$AD11),0),0)*$I11</f>
        <v>0</v>
      </c>
      <c r="CP11" s="199">
        <f>IF($F11="pocket",IF(SUM($L11:$AD11)&gt;0,SUM($L11:$AD11),0),0)*$I11</f>
        <v>0</v>
      </c>
      <c r="CQ11" s="199">
        <f>IF($F11="positive",IF(SUM($L11:$AD11)&gt;0,SUM($L11:$AD11),0),0)*$I11</f>
        <v>0</v>
      </c>
      <c r="CR11" s="199">
        <f>IF($F11="various",IF(SUM($L11:$AD11)&gt;0,SUM($L11:$AD11),0),0)*$I11</f>
        <v>0</v>
      </c>
      <c r="CS11" s="30"/>
      <c r="CT11" s="30"/>
      <c r="CU11" s="30"/>
    </row>
    <row r="12" spans="1:100" s="782" customFormat="1" ht="40.049999999999997" customHeight="1">
      <c r="A12" s="203"/>
      <c r="B12" s="435"/>
      <c r="C12" s="32"/>
      <c r="D12" s="385" t="s">
        <v>2065</v>
      </c>
      <c r="E12" s="799"/>
      <c r="F12" s="801" t="s">
        <v>1486</v>
      </c>
      <c r="G12" s="801" t="s">
        <v>1472</v>
      </c>
      <c r="H12" s="386"/>
      <c r="I12" s="801">
        <v>10</v>
      </c>
      <c r="J12" s="800" t="s">
        <v>2062</v>
      </c>
      <c r="K12" s="813">
        <v>53.56</v>
      </c>
      <c r="L12" s="225"/>
      <c r="M12" s="224"/>
      <c r="N12" s="225"/>
      <c r="O12" s="224"/>
      <c r="P12" s="225"/>
      <c r="Q12" s="224"/>
      <c r="R12" s="264"/>
      <c r="S12" s="225"/>
      <c r="T12" s="802"/>
      <c r="U12" s="802"/>
      <c r="V12" s="802"/>
      <c r="W12" s="802"/>
      <c r="X12" s="802"/>
      <c r="Y12" s="802"/>
      <c r="Z12" s="224"/>
      <c r="AA12" s="916"/>
      <c r="AB12" s="225"/>
      <c r="AC12" s="225"/>
      <c r="AD12" s="225"/>
      <c r="AE12" s="803">
        <f>SUM(L12:AD12)*K12</f>
        <v>0</v>
      </c>
      <c r="AF12" s="803" t="str">
        <f>IF(SUM(L12:AD12)&gt;0,"Yes","No")</f>
        <v>No</v>
      </c>
      <c r="AG12" s="804" t="str">
        <f>IF(B12="New","Yes","No")</f>
        <v>No</v>
      </c>
      <c r="AI12" s="226">
        <v>1</v>
      </c>
      <c r="AJ12" s="227">
        <f>AI12*SUM(L12:AD12)</f>
        <v>0</v>
      </c>
      <c r="AL12" s="444">
        <v>1.1000000000000001</v>
      </c>
      <c r="AM12" s="445">
        <f t="shared" si="4"/>
        <v>0</v>
      </c>
      <c r="AN12" s="304">
        <f>L12*I12</f>
        <v>0</v>
      </c>
      <c r="AO12" s="381">
        <f>M12*I12</f>
        <v>0</v>
      </c>
      <c r="AP12" s="532">
        <f>N12*I12</f>
        <v>0</v>
      </c>
      <c r="AQ12" s="533">
        <f>O12*I12</f>
        <v>0</v>
      </c>
      <c r="AR12" s="534">
        <f>P12*I12</f>
        <v>0</v>
      </c>
      <c r="AS12" s="535">
        <f t="shared" ref="AS12:BB12" si="9">Q12*$I$12</f>
        <v>0</v>
      </c>
      <c r="AT12" s="910">
        <f t="shared" si="9"/>
        <v>0</v>
      </c>
      <c r="AU12" s="558">
        <f t="shared" si="9"/>
        <v>0</v>
      </c>
      <c r="AV12" s="579">
        <f t="shared" si="9"/>
        <v>0</v>
      </c>
      <c r="AW12" s="538">
        <f t="shared" si="9"/>
        <v>0</v>
      </c>
      <c r="AX12" s="328">
        <f t="shared" si="9"/>
        <v>0</v>
      </c>
      <c r="AY12" s="511">
        <f t="shared" si="9"/>
        <v>0</v>
      </c>
      <c r="AZ12" s="569">
        <f t="shared" si="9"/>
        <v>0</v>
      </c>
      <c r="BA12" s="574">
        <f t="shared" si="9"/>
        <v>0</v>
      </c>
      <c r="BB12" s="880">
        <f t="shared" si="9"/>
        <v>0</v>
      </c>
      <c r="BC12" s="886">
        <f t="shared" ref="BC12:BC32" si="10">AA12*$I12</f>
        <v>0</v>
      </c>
      <c r="BD12" s="892">
        <f t="shared" ref="BD12:BD32" si="11">AB12*$I12</f>
        <v>0</v>
      </c>
      <c r="BE12" s="898">
        <f t="shared" ref="BE12:BE32" si="12">AC12*$I12</f>
        <v>0</v>
      </c>
      <c r="BF12" s="904">
        <f t="shared" ref="BF12:BF32" si="13">AD12*$I12</f>
        <v>0</v>
      </c>
      <c r="BG12" s="306">
        <v>1</v>
      </c>
      <c r="BH12" s="939">
        <v>20</v>
      </c>
      <c r="BI12" s="940">
        <f t="shared" ref="BI12:BI32" si="14">SUM(AN12:BF12)*BH12</f>
        <v>0</v>
      </c>
      <c r="BJ12" s="939"/>
      <c r="BK12" s="940"/>
      <c r="BL12" s="939"/>
      <c r="BM12" s="940"/>
      <c r="BN12" s="950">
        <v>10</v>
      </c>
      <c r="BO12" s="940">
        <f t="shared" si="6"/>
        <v>0</v>
      </c>
      <c r="BP12" s="941"/>
      <c r="BQ12" s="940">
        <f t="shared" si="7"/>
        <v>0</v>
      </c>
      <c r="BR12" s="941"/>
      <c r="BS12" s="940">
        <f t="shared" si="8"/>
        <v>0</v>
      </c>
      <c r="BT12" s="942"/>
      <c r="BU12" s="199">
        <f t="shared" ref="BU12:BU32" si="15">IF(G12="XS",IF(SUM(L12:AD12)&gt;0,SUM(L12:AD12),0),0)*I12</f>
        <v>0</v>
      </c>
      <c r="BV12" s="199">
        <f t="shared" ref="BV12:BV32" si="16">IF(G12="S",IF(SUM(L12:AD12)&gt;0,SUM(L12:AD12),0),0)*I12</f>
        <v>0</v>
      </c>
      <c r="BW12" s="199">
        <f t="shared" ref="BW12:BW32" si="17">IF(G12="M",IF(SUM(L12:AD12)&gt;0,SUM(L12:AD12),0),0)*I12</f>
        <v>0</v>
      </c>
      <c r="BX12" s="199">
        <f t="shared" ref="BX12:BX32" si="18">IF(G12="L",IF(SUM(L12:AD12)&gt;0,SUM(L12:AD12),0),0)*I12</f>
        <v>0</v>
      </c>
      <c r="BY12" s="199">
        <f t="shared" ref="BY12:BY32" si="19">IF(G12="XL",IF(SUM(L12:AD12)&gt;0,SUM(L12:AD12),0),0)*I12</f>
        <v>0</v>
      </c>
      <c r="BZ12" s="199">
        <f t="shared" ref="BZ12:BZ32" si="20">IF(G12="2XL",IF(SUM(L12:AD12)&gt;0,SUM(L12:AD12),0),0)*I12</f>
        <v>0</v>
      </c>
      <c r="CA12" s="199">
        <f t="shared" ref="CA12:CA32" si="21">IF(G12="3XL",IF(SUM(L12:AD12)&gt;0,SUM(L12:AD12),0),0)*I12</f>
        <v>0</v>
      </c>
      <c r="CB12" s="199">
        <f t="shared" ref="CB12:CB32" si="22">IF(G12="various",IF(SUM(L12:AD12)&gt;0,SUM(L12:AD12),0),0)*I12</f>
        <v>0</v>
      </c>
      <c r="CC12" s="956"/>
      <c r="CD12" s="199">
        <f t="shared" ref="CD12:CD32" si="23">IF(E12="All Tex.",IF(SUM(L12:AD12)&gt;0,SUM(L12:AD12),0),0)*I12</f>
        <v>0</v>
      </c>
      <c r="CE12" s="199">
        <f t="shared" ref="CE12:CE32" si="24">IF(E12="Dual Tex.",IF(SUM(L12:AD12)&gt;0,SUM(L12:AD12),0),0)*I12</f>
        <v>0</v>
      </c>
      <c r="CF12" s="956"/>
      <c r="CG12" s="199">
        <f t="shared" ref="CG12:CG32" si="25">IF($F12="sloper",IF(SUM($L12:$AD12)&gt;0,SUM($L12:$AD12),0),0)*$I12</f>
        <v>0</v>
      </c>
      <c r="CH12" s="199">
        <f t="shared" ref="CH12:CH32" si="26">IF($F12="footholds",IF(SUM($L12:$AD12)&gt;0,SUM($L12:$AD12),0),0)*$I12</f>
        <v>0</v>
      </c>
      <c r="CI12" s="199">
        <f t="shared" ref="CI12:CI32" si="27">IF($F12="micros",IF(SUM($L12:$AD12)&gt;0,SUM($L12:$AD12),0),0)*$I12</f>
        <v>0</v>
      </c>
      <c r="CJ12" s="199">
        <f t="shared" ref="CJ12:CJ32" si="28">IF($F12="jug",IF(SUM($L12:$AD12)&gt;0,SUM($L12:$AD12),0),0)*$I12</f>
        <v>0</v>
      </c>
      <c r="CK12" s="199">
        <f t="shared" ref="CK12:CK32" si="29">IF($F12="edge",IF(SUM($L12:$AD12)&gt;0,SUM($L12:$AD12),0),0)*$I12</f>
        <v>0</v>
      </c>
      <c r="CL12" s="199">
        <f t="shared" ref="CL12:CL32" si="30">IF($F12="crimp",IF(SUM($L12:$AD12)&gt;0,SUM($L12:$AD12),0),0)*$I12</f>
        <v>0</v>
      </c>
      <c r="CM12" s="199">
        <f t="shared" ref="CM12:CM32" si="31">IF($F12="incut",IF(SUM($L12:$AD12)&gt;0,SUM($L12:$AD12),0),0)*$I12</f>
        <v>0</v>
      </c>
      <c r="CN12" s="199">
        <f t="shared" ref="CN12:CN32" si="32">IF($F12="dish",IF(SUM($L12:$AD12)&gt;0,SUM($L12:$AD12),0),0)*$I12</f>
        <v>0</v>
      </c>
      <c r="CO12" s="199">
        <f t="shared" ref="CO12:CO32" si="33">IF($F12="pinch",IF(SUM($L12:$AD12)&gt;0,SUM($L12:$AD12),0),0)*$I12</f>
        <v>0</v>
      </c>
      <c r="CP12" s="199">
        <f t="shared" ref="CP12:CP32" si="34">IF($F12="pocket",IF(SUM($L12:$AD12)&gt;0,SUM($L12:$AD12),0),0)*$I12</f>
        <v>0</v>
      </c>
      <c r="CQ12" s="199">
        <f t="shared" ref="CQ12:CQ32" si="35">IF($F12="positive",IF(SUM($L12:$AD12)&gt;0,SUM($L12:$AD12),0),0)*$I12</f>
        <v>0</v>
      </c>
      <c r="CR12" s="199">
        <f t="shared" ref="CR12:CR32" si="36">IF($F12="various",IF(SUM($L12:$AD12)&gt;0,SUM($L12:$AD12),0),0)*$I12</f>
        <v>0</v>
      </c>
      <c r="CS12" s="30"/>
      <c r="CT12" s="30"/>
      <c r="CU12" s="30"/>
    </row>
    <row r="13" spans="1:100" s="203" customFormat="1" ht="40.049999999999997" customHeight="1">
      <c r="B13" s="846"/>
      <c r="C13" s="146"/>
      <c r="D13" s="742" t="s">
        <v>2043</v>
      </c>
      <c r="E13" s="117"/>
      <c r="F13" s="135"/>
      <c r="G13" s="117"/>
      <c r="H13" s="117"/>
      <c r="I13" s="117"/>
      <c r="J13" s="117"/>
      <c r="K13" s="183"/>
      <c r="L13" s="205"/>
      <c r="AA13" s="917"/>
      <c r="AE13" s="206"/>
      <c r="AF13" s="207" t="str">
        <f>IF(SUM(L13:W13)&gt;0,"Yes","No")</f>
        <v>No</v>
      </c>
      <c r="AG13" s="206"/>
      <c r="AL13" s="443"/>
      <c r="AM13" s="445">
        <f t="shared" si="4"/>
        <v>0</v>
      </c>
      <c r="AN13" s="130"/>
      <c r="AO13" s="116"/>
      <c r="AP13" s="131"/>
      <c r="AQ13" s="124"/>
      <c r="AR13" s="502"/>
      <c r="AS13" s="507"/>
      <c r="AT13" s="908"/>
      <c r="AU13" s="557"/>
      <c r="AV13" s="578"/>
      <c r="AW13" s="520"/>
      <c r="AX13" s="166"/>
      <c r="AY13" s="564"/>
      <c r="AZ13" s="568"/>
      <c r="BA13" s="573"/>
      <c r="BB13" s="878"/>
      <c r="BC13" s="886">
        <f t="shared" si="10"/>
        <v>0</v>
      </c>
      <c r="BD13" s="892">
        <f t="shared" si="11"/>
        <v>0</v>
      </c>
      <c r="BE13" s="898">
        <f t="shared" si="12"/>
        <v>0</v>
      </c>
      <c r="BF13" s="904">
        <f t="shared" si="13"/>
        <v>0</v>
      </c>
      <c r="BG13" s="181"/>
      <c r="BH13" s="943"/>
      <c r="BI13" s="940">
        <f t="shared" si="14"/>
        <v>0</v>
      </c>
      <c r="BJ13" s="943"/>
      <c r="BK13" s="432"/>
      <c r="BL13" s="943"/>
      <c r="BM13" s="432"/>
      <c r="BN13" s="951"/>
      <c r="BO13" s="940">
        <f t="shared" si="6"/>
        <v>0</v>
      </c>
      <c r="BP13" s="944"/>
      <c r="BQ13" s="940">
        <f t="shared" si="7"/>
        <v>0</v>
      </c>
      <c r="BR13" s="944"/>
      <c r="BS13" s="940">
        <f t="shared" si="8"/>
        <v>0</v>
      </c>
      <c r="BT13" s="942"/>
      <c r="BU13" s="199">
        <f t="shared" si="15"/>
        <v>0</v>
      </c>
      <c r="BV13" s="199">
        <f t="shared" si="16"/>
        <v>0</v>
      </c>
      <c r="BW13" s="199">
        <f t="shared" si="17"/>
        <v>0</v>
      </c>
      <c r="BX13" s="199">
        <f t="shared" si="18"/>
        <v>0</v>
      </c>
      <c r="BY13" s="199">
        <f t="shared" si="19"/>
        <v>0</v>
      </c>
      <c r="BZ13" s="199">
        <f t="shared" si="20"/>
        <v>0</v>
      </c>
      <c r="CA13" s="199">
        <f t="shared" si="21"/>
        <v>0</v>
      </c>
      <c r="CB13" s="199">
        <f t="shared" si="22"/>
        <v>0</v>
      </c>
      <c r="CC13" s="956"/>
      <c r="CD13" s="199">
        <f t="shared" si="23"/>
        <v>0</v>
      </c>
      <c r="CE13" s="199">
        <f t="shared" si="24"/>
        <v>0</v>
      </c>
      <c r="CF13" s="956"/>
      <c r="CG13" s="199">
        <f t="shared" si="25"/>
        <v>0</v>
      </c>
      <c r="CH13" s="199">
        <f t="shared" si="26"/>
        <v>0</v>
      </c>
      <c r="CI13" s="199">
        <f t="shared" si="27"/>
        <v>0</v>
      </c>
      <c r="CJ13" s="199">
        <f t="shared" si="28"/>
        <v>0</v>
      </c>
      <c r="CK13" s="199">
        <f t="shared" si="29"/>
        <v>0</v>
      </c>
      <c r="CL13" s="199">
        <f t="shared" si="30"/>
        <v>0</v>
      </c>
      <c r="CM13" s="199">
        <f t="shared" si="31"/>
        <v>0</v>
      </c>
      <c r="CN13" s="199">
        <f t="shared" si="32"/>
        <v>0</v>
      </c>
      <c r="CO13" s="199">
        <f t="shared" si="33"/>
        <v>0</v>
      </c>
      <c r="CP13" s="199">
        <f t="shared" si="34"/>
        <v>0</v>
      </c>
      <c r="CQ13" s="199">
        <f t="shared" si="35"/>
        <v>0</v>
      </c>
      <c r="CR13" s="199">
        <f t="shared" si="36"/>
        <v>0</v>
      </c>
    </row>
    <row r="14" spans="1:100" s="30" customFormat="1" ht="90" customHeight="1">
      <c r="B14" s="772" t="s">
        <v>2045</v>
      </c>
      <c r="C14" s="162"/>
      <c r="D14" s="422" t="s">
        <v>2297</v>
      </c>
      <c r="E14" s="769" t="s">
        <v>2053</v>
      </c>
      <c r="F14" s="381" t="s">
        <v>1486</v>
      </c>
      <c r="G14" s="423" t="s">
        <v>1472</v>
      </c>
      <c r="H14" s="424"/>
      <c r="I14" s="382">
        <v>12</v>
      </c>
      <c r="J14" s="382" t="s">
        <v>2314</v>
      </c>
      <c r="K14" s="619">
        <v>89</v>
      </c>
      <c r="L14" s="425"/>
      <c r="M14" s="209"/>
      <c r="N14" s="210"/>
      <c r="O14" s="209"/>
      <c r="P14" s="210"/>
      <c r="Q14" s="209"/>
      <c r="R14" s="210"/>
      <c r="S14" s="210"/>
      <c r="T14" s="209"/>
      <c r="U14" s="210"/>
      <c r="V14" s="210"/>
      <c r="W14" s="209"/>
      <c r="X14" s="210"/>
      <c r="Y14" s="261"/>
      <c r="Z14" s="261"/>
      <c r="AA14" s="918"/>
      <c r="AB14" s="261"/>
      <c r="AC14" s="261"/>
      <c r="AD14" s="261"/>
      <c r="AE14" s="370" cm="1">
        <f t="array" ref="AE14">SUM(L14:AD14*K14)</f>
        <v>0</v>
      </c>
      <c r="AF14" s="371" t="str">
        <f>IF(SUM(L14:AD14)&gt;0,"Yes","No")</f>
        <v>No</v>
      </c>
      <c r="AG14" s="372" t="str">
        <f t="shared" ref="AG14:AG21" si="37">IF(B14="New","Yes","No")</f>
        <v>Yes</v>
      </c>
      <c r="AI14" s="211">
        <v>1</v>
      </c>
      <c r="AJ14" s="212">
        <f>SUM(L14:AD14)*AI14</f>
        <v>0</v>
      </c>
      <c r="AL14" s="444">
        <v>0.64</v>
      </c>
      <c r="AM14" s="445">
        <f>SUM(L14:AD14)*AL14</f>
        <v>0</v>
      </c>
      <c r="AN14" s="304">
        <f>I14*L14</f>
        <v>0</v>
      </c>
      <c r="AO14" s="381">
        <f t="shared" ref="AO14:AO21" si="38">I14*M14</f>
        <v>0</v>
      </c>
      <c r="AP14" s="532">
        <f t="shared" ref="AP14:AP21" si="39">I14*N14</f>
        <v>0</v>
      </c>
      <c r="AQ14" s="533">
        <f t="shared" ref="AQ14:AQ21" si="40">I14*O14</f>
        <v>0</v>
      </c>
      <c r="AR14" s="534">
        <f t="shared" ref="AR14:AR21" si="41">I14*P14</f>
        <v>0</v>
      </c>
      <c r="AS14" s="535">
        <f t="shared" ref="AS14:AS21" si="42">I14*Q14</f>
        <v>0</v>
      </c>
      <c r="AT14" s="910">
        <f t="shared" ref="AT14:AT21" si="43">I14*R14</f>
        <v>0</v>
      </c>
      <c r="AU14" s="558">
        <f t="shared" ref="AU14:AU21" si="44">I14*S14</f>
        <v>0</v>
      </c>
      <c r="AV14" s="579">
        <f t="shared" ref="AV14:AV21" si="45">I14*T14</f>
        <v>0</v>
      </c>
      <c r="AW14" s="538">
        <f t="shared" ref="AW14:AW21" si="46">I14*U14</f>
        <v>0</v>
      </c>
      <c r="AX14" s="328">
        <f t="shared" ref="AX14:AX21" si="47">I14*V14</f>
        <v>0</v>
      </c>
      <c r="AY14" s="511">
        <f t="shared" ref="AY14:AY21" si="48">I14*W14</f>
        <v>0</v>
      </c>
      <c r="AZ14" s="569">
        <f t="shared" ref="AZ14:AZ21" si="49">I14*X14</f>
        <v>0</v>
      </c>
      <c r="BA14" s="574">
        <f t="shared" ref="BA14:BA21" si="50">I14*Y14</f>
        <v>0</v>
      </c>
      <c r="BB14" s="880">
        <f>Z14*I14</f>
        <v>0</v>
      </c>
      <c r="BC14" s="886">
        <f t="shared" si="10"/>
        <v>0</v>
      </c>
      <c r="BD14" s="892">
        <f t="shared" si="11"/>
        <v>0</v>
      </c>
      <c r="BE14" s="898">
        <f t="shared" si="12"/>
        <v>0</v>
      </c>
      <c r="BF14" s="904">
        <f t="shared" si="13"/>
        <v>0</v>
      </c>
      <c r="BG14" s="306">
        <v>1</v>
      </c>
      <c r="BH14" s="939">
        <v>24</v>
      </c>
      <c r="BI14" s="940">
        <f>SUM($AN14:$BF14)*BH14</f>
        <v>0</v>
      </c>
      <c r="BJ14" s="939"/>
      <c r="BK14" s="940">
        <f>SUM($AN14:$BF14)*BJ14</f>
        <v>0</v>
      </c>
      <c r="BL14" s="939"/>
      <c r="BM14" s="940"/>
      <c r="BN14" s="950"/>
      <c r="BO14" s="940">
        <f t="shared" si="6"/>
        <v>0</v>
      </c>
      <c r="BP14" s="941">
        <v>12</v>
      </c>
      <c r="BQ14" s="940">
        <f t="shared" si="7"/>
        <v>0</v>
      </c>
      <c r="BR14" s="941"/>
      <c r="BS14" s="940">
        <f t="shared" si="8"/>
        <v>0</v>
      </c>
      <c r="BT14" s="942"/>
      <c r="BU14" s="199">
        <f t="shared" si="15"/>
        <v>0</v>
      </c>
      <c r="BV14" s="199">
        <f t="shared" si="16"/>
        <v>0</v>
      </c>
      <c r="BW14" s="199">
        <f t="shared" si="17"/>
        <v>0</v>
      </c>
      <c r="BX14" s="199">
        <f t="shared" si="18"/>
        <v>0</v>
      </c>
      <c r="BY14" s="199">
        <f t="shared" si="19"/>
        <v>0</v>
      </c>
      <c r="BZ14" s="199">
        <f t="shared" si="20"/>
        <v>0</v>
      </c>
      <c r="CA14" s="199">
        <f t="shared" si="21"/>
        <v>0</v>
      </c>
      <c r="CB14" s="199">
        <f t="shared" si="22"/>
        <v>0</v>
      </c>
      <c r="CC14" s="956"/>
      <c r="CD14" s="199">
        <f t="shared" si="23"/>
        <v>0</v>
      </c>
      <c r="CE14" s="199">
        <f t="shared" si="24"/>
        <v>0</v>
      </c>
      <c r="CF14" s="956"/>
      <c r="CG14" s="199">
        <f t="shared" si="25"/>
        <v>0</v>
      </c>
      <c r="CH14" s="199">
        <f t="shared" si="26"/>
        <v>0</v>
      </c>
      <c r="CI14" s="199">
        <f t="shared" si="27"/>
        <v>0</v>
      </c>
      <c r="CJ14" s="199">
        <f t="shared" si="28"/>
        <v>0</v>
      </c>
      <c r="CK14" s="199">
        <f t="shared" si="29"/>
        <v>0</v>
      </c>
      <c r="CL14" s="199">
        <f t="shared" si="30"/>
        <v>0</v>
      </c>
      <c r="CM14" s="199">
        <f t="shared" si="31"/>
        <v>0</v>
      </c>
      <c r="CN14" s="199">
        <f t="shared" si="32"/>
        <v>0</v>
      </c>
      <c r="CO14" s="199">
        <f t="shared" si="33"/>
        <v>0</v>
      </c>
      <c r="CP14" s="199">
        <f t="shared" si="34"/>
        <v>0</v>
      </c>
      <c r="CQ14" s="199">
        <f t="shared" si="35"/>
        <v>0</v>
      </c>
      <c r="CR14" s="199">
        <f t="shared" si="36"/>
        <v>0</v>
      </c>
    </row>
    <row r="15" spans="1:100" s="203" customFormat="1" ht="90" customHeight="1">
      <c r="B15" s="773" t="s">
        <v>2045</v>
      </c>
      <c r="C15"/>
      <c r="D15" s="383" t="s">
        <v>2298</v>
      </c>
      <c r="E15" s="770" t="s">
        <v>2053</v>
      </c>
      <c r="F15" s="329" t="s">
        <v>1486</v>
      </c>
      <c r="G15" s="315" t="s">
        <v>224</v>
      </c>
      <c r="H15" s="315"/>
      <c r="I15" s="315">
        <v>12</v>
      </c>
      <c r="J15" s="315" t="s">
        <v>2046</v>
      </c>
      <c r="K15" s="617">
        <v>95</v>
      </c>
      <c r="L15" s="420"/>
      <c r="M15" s="247"/>
      <c r="N15" s="247"/>
      <c r="O15" s="247"/>
      <c r="P15" s="247"/>
      <c r="Q15" s="247"/>
      <c r="R15" s="215"/>
      <c r="S15" s="247"/>
      <c r="T15" s="247"/>
      <c r="U15" s="247"/>
      <c r="V15" s="247"/>
      <c r="W15" s="247"/>
      <c r="X15" s="247"/>
      <c r="Y15" s="247"/>
      <c r="Z15" s="247"/>
      <c r="AA15" s="919"/>
      <c r="AB15" s="247"/>
      <c r="AC15" s="247"/>
      <c r="AD15" s="247"/>
      <c r="AE15" s="357" cm="1">
        <f t="array" ref="AE15">SUM(L15:AD15*K15)</f>
        <v>0</v>
      </c>
      <c r="AF15" s="352" t="str">
        <f t="shared" ref="AF15:AF32" si="51">IF(SUM(L15:AD15)&gt;0,"Yes","No")</f>
        <v>No</v>
      </c>
      <c r="AG15" s="353" t="str">
        <f t="shared" si="37"/>
        <v>Yes</v>
      </c>
      <c r="AH15" s="421"/>
      <c r="AI15" s="216">
        <v>1</v>
      </c>
      <c r="AJ15" s="217">
        <f t="shared" ref="AJ15:AJ32" si="52">SUM(L15:AD15)*AI15</f>
        <v>0</v>
      </c>
      <c r="AL15" s="446">
        <v>1.22</v>
      </c>
      <c r="AM15" s="445">
        <f t="shared" ref="AM15:AM32" si="53">SUM(L15:AD15)*AL15</f>
        <v>0</v>
      </c>
      <c r="AN15" s="304">
        <f t="shared" ref="AN15:AN21" si="54">I15*L15</f>
        <v>0</v>
      </c>
      <c r="AO15" s="381">
        <f t="shared" si="38"/>
        <v>0</v>
      </c>
      <c r="AP15" s="532">
        <f t="shared" si="39"/>
        <v>0</v>
      </c>
      <c r="AQ15" s="533">
        <f t="shared" si="40"/>
        <v>0</v>
      </c>
      <c r="AR15" s="534">
        <f t="shared" si="41"/>
        <v>0</v>
      </c>
      <c r="AS15" s="535">
        <f t="shared" si="42"/>
        <v>0</v>
      </c>
      <c r="AT15" s="910">
        <f t="shared" si="43"/>
        <v>0</v>
      </c>
      <c r="AU15" s="558">
        <f t="shared" si="44"/>
        <v>0</v>
      </c>
      <c r="AV15" s="579">
        <f t="shared" si="45"/>
        <v>0</v>
      </c>
      <c r="AW15" s="538">
        <f t="shared" si="46"/>
        <v>0</v>
      </c>
      <c r="AX15" s="328">
        <f t="shared" si="47"/>
        <v>0</v>
      </c>
      <c r="AY15" s="511">
        <f t="shared" si="48"/>
        <v>0</v>
      </c>
      <c r="AZ15" s="569">
        <f t="shared" si="49"/>
        <v>0</v>
      </c>
      <c r="BA15" s="574">
        <f t="shared" si="50"/>
        <v>0</v>
      </c>
      <c r="BB15" s="880">
        <f>Z15*I15</f>
        <v>0</v>
      </c>
      <c r="BC15" s="886">
        <f t="shared" si="10"/>
        <v>0</v>
      </c>
      <c r="BD15" s="892">
        <f t="shared" si="11"/>
        <v>0</v>
      </c>
      <c r="BE15" s="898">
        <f t="shared" si="12"/>
        <v>0</v>
      </c>
      <c r="BF15" s="904">
        <f t="shared" si="13"/>
        <v>0</v>
      </c>
      <c r="BG15" s="306">
        <v>1</v>
      </c>
      <c r="BH15" s="939"/>
      <c r="BI15" s="940">
        <f t="shared" si="14"/>
        <v>0</v>
      </c>
      <c r="BJ15" s="939"/>
      <c r="BK15" s="940">
        <f t="shared" ref="BK15:BK32" si="55">SUM($AN15:$BF15)*BJ15</f>
        <v>0</v>
      </c>
      <c r="BL15" s="939"/>
      <c r="BM15" s="940"/>
      <c r="BN15" s="950">
        <v>12</v>
      </c>
      <c r="BO15" s="940">
        <f t="shared" si="6"/>
        <v>0</v>
      </c>
      <c r="BP15" s="941"/>
      <c r="BQ15" s="940">
        <f t="shared" si="7"/>
        <v>0</v>
      </c>
      <c r="BR15" s="941"/>
      <c r="BS15" s="940">
        <f t="shared" si="8"/>
        <v>0</v>
      </c>
      <c r="BT15" s="942"/>
      <c r="BU15" s="199">
        <f t="shared" si="15"/>
        <v>0</v>
      </c>
      <c r="BV15" s="199">
        <f t="shared" si="16"/>
        <v>0</v>
      </c>
      <c r="BW15" s="199">
        <f t="shared" si="17"/>
        <v>0</v>
      </c>
      <c r="BX15" s="199">
        <f t="shared" si="18"/>
        <v>0</v>
      </c>
      <c r="BY15" s="199">
        <f t="shared" si="19"/>
        <v>0</v>
      </c>
      <c r="BZ15" s="199">
        <f t="shared" si="20"/>
        <v>0</v>
      </c>
      <c r="CA15" s="199">
        <f t="shared" si="21"/>
        <v>0</v>
      </c>
      <c r="CB15" s="199">
        <f t="shared" si="22"/>
        <v>0</v>
      </c>
      <c r="CC15" s="956"/>
      <c r="CD15" s="199">
        <f t="shared" si="23"/>
        <v>0</v>
      </c>
      <c r="CE15" s="199">
        <f t="shared" si="24"/>
        <v>0</v>
      </c>
      <c r="CF15" s="956"/>
      <c r="CG15" s="199">
        <f t="shared" si="25"/>
        <v>0</v>
      </c>
      <c r="CH15" s="199">
        <f t="shared" si="26"/>
        <v>0</v>
      </c>
      <c r="CI15" s="199">
        <f t="shared" si="27"/>
        <v>0</v>
      </c>
      <c r="CJ15" s="199">
        <f t="shared" si="28"/>
        <v>0</v>
      </c>
      <c r="CK15" s="199">
        <f t="shared" si="29"/>
        <v>0</v>
      </c>
      <c r="CL15" s="199">
        <f t="shared" si="30"/>
        <v>0</v>
      </c>
      <c r="CM15" s="199">
        <f t="shared" si="31"/>
        <v>0</v>
      </c>
      <c r="CN15" s="199">
        <f t="shared" si="32"/>
        <v>0</v>
      </c>
      <c r="CO15" s="199">
        <f t="shared" si="33"/>
        <v>0</v>
      </c>
      <c r="CP15" s="199">
        <f t="shared" si="34"/>
        <v>0</v>
      </c>
      <c r="CQ15" s="199">
        <f t="shared" si="35"/>
        <v>0</v>
      </c>
      <c r="CR15" s="199">
        <f t="shared" si="36"/>
        <v>0</v>
      </c>
      <c r="CS15" s="30"/>
    </row>
    <row r="16" spans="1:100" s="30" customFormat="1" ht="90" customHeight="1">
      <c r="B16" s="773" t="s">
        <v>2045</v>
      </c>
      <c r="C16"/>
      <c r="D16" s="334" t="s">
        <v>2299</v>
      </c>
      <c r="E16" s="771" t="s">
        <v>2053</v>
      </c>
      <c r="F16" s="310" t="s">
        <v>170</v>
      </c>
      <c r="G16" s="336" t="s">
        <v>224</v>
      </c>
      <c r="H16" s="336"/>
      <c r="I16" s="335">
        <v>9</v>
      </c>
      <c r="J16" s="335" t="s">
        <v>2046</v>
      </c>
      <c r="K16" s="620">
        <v>103.34159999999999</v>
      </c>
      <c r="L16" s="222"/>
      <c r="M16" s="219"/>
      <c r="N16" s="220"/>
      <c r="O16" s="219"/>
      <c r="P16" s="220"/>
      <c r="Q16" s="219"/>
      <c r="R16" s="220"/>
      <c r="S16" s="220"/>
      <c r="T16" s="219"/>
      <c r="U16" s="220"/>
      <c r="V16" s="220"/>
      <c r="W16" s="219"/>
      <c r="X16" s="220"/>
      <c r="Y16" s="249"/>
      <c r="Z16" s="249"/>
      <c r="AA16" s="920"/>
      <c r="AB16" s="249"/>
      <c r="AC16" s="249"/>
      <c r="AD16" s="249"/>
      <c r="AE16" s="373" cm="1">
        <f t="array" ref="AE16">SUM(L16:AD16*K16)</f>
        <v>0</v>
      </c>
      <c r="AF16" s="349" t="str">
        <f t="shared" si="51"/>
        <v>No</v>
      </c>
      <c r="AG16" s="350" t="str">
        <f t="shared" si="37"/>
        <v>Yes</v>
      </c>
      <c r="AI16" s="216">
        <v>1</v>
      </c>
      <c r="AJ16" s="217">
        <f t="shared" si="52"/>
        <v>0</v>
      </c>
      <c r="AL16" s="446">
        <v>2.48</v>
      </c>
      <c r="AM16" s="445">
        <f t="shared" si="53"/>
        <v>0</v>
      </c>
      <c r="AN16" s="304">
        <f t="shared" si="54"/>
        <v>0</v>
      </c>
      <c r="AO16" s="381">
        <f t="shared" si="38"/>
        <v>0</v>
      </c>
      <c r="AP16" s="532">
        <f t="shared" si="39"/>
        <v>0</v>
      </c>
      <c r="AQ16" s="533">
        <f t="shared" si="40"/>
        <v>0</v>
      </c>
      <c r="AR16" s="534">
        <f t="shared" si="41"/>
        <v>0</v>
      </c>
      <c r="AS16" s="535">
        <f t="shared" si="42"/>
        <v>0</v>
      </c>
      <c r="AT16" s="910">
        <f t="shared" si="43"/>
        <v>0</v>
      </c>
      <c r="AU16" s="558">
        <f t="shared" si="44"/>
        <v>0</v>
      </c>
      <c r="AV16" s="579">
        <f t="shared" si="45"/>
        <v>0</v>
      </c>
      <c r="AW16" s="538">
        <f t="shared" si="46"/>
        <v>0</v>
      </c>
      <c r="AX16" s="328">
        <f t="shared" si="47"/>
        <v>0</v>
      </c>
      <c r="AY16" s="511">
        <f t="shared" si="48"/>
        <v>0</v>
      </c>
      <c r="AZ16" s="569">
        <f t="shared" si="49"/>
        <v>0</v>
      </c>
      <c r="BA16" s="574">
        <f t="shared" si="50"/>
        <v>0</v>
      </c>
      <c r="BB16" s="880">
        <f t="shared" ref="BB16:BB21" si="56">Z16*I16</f>
        <v>0</v>
      </c>
      <c r="BC16" s="886">
        <f t="shared" si="10"/>
        <v>0</v>
      </c>
      <c r="BD16" s="892">
        <f t="shared" si="11"/>
        <v>0</v>
      </c>
      <c r="BE16" s="898">
        <f t="shared" si="12"/>
        <v>0</v>
      </c>
      <c r="BF16" s="904">
        <f t="shared" si="13"/>
        <v>0</v>
      </c>
      <c r="BG16" s="306">
        <v>1</v>
      </c>
      <c r="BH16" s="939">
        <v>18</v>
      </c>
      <c r="BI16" s="940">
        <f t="shared" si="14"/>
        <v>0</v>
      </c>
      <c r="BJ16" s="939"/>
      <c r="BK16" s="940">
        <f t="shared" si="55"/>
        <v>0</v>
      </c>
      <c r="BL16" s="939"/>
      <c r="BM16" s="940"/>
      <c r="BN16" s="950">
        <v>9</v>
      </c>
      <c r="BO16" s="940">
        <f t="shared" si="6"/>
        <v>0</v>
      </c>
      <c r="BP16" s="941"/>
      <c r="BQ16" s="940">
        <f t="shared" si="7"/>
        <v>0</v>
      </c>
      <c r="BR16" s="941"/>
      <c r="BS16" s="940">
        <f t="shared" si="8"/>
        <v>0</v>
      </c>
      <c r="BT16" s="942"/>
      <c r="BU16" s="199">
        <f t="shared" si="15"/>
        <v>0</v>
      </c>
      <c r="BV16" s="199">
        <f t="shared" si="16"/>
        <v>0</v>
      </c>
      <c r="BW16" s="199">
        <f t="shared" si="17"/>
        <v>0</v>
      </c>
      <c r="BX16" s="199">
        <f t="shared" si="18"/>
        <v>0</v>
      </c>
      <c r="BY16" s="199">
        <f t="shared" si="19"/>
        <v>0</v>
      </c>
      <c r="BZ16" s="199">
        <f t="shared" si="20"/>
        <v>0</v>
      </c>
      <c r="CA16" s="199">
        <f t="shared" si="21"/>
        <v>0</v>
      </c>
      <c r="CB16" s="199">
        <f t="shared" si="22"/>
        <v>0</v>
      </c>
      <c r="CC16" s="956"/>
      <c r="CD16" s="199">
        <f t="shared" si="23"/>
        <v>0</v>
      </c>
      <c r="CE16" s="199">
        <f t="shared" si="24"/>
        <v>0</v>
      </c>
      <c r="CF16" s="956"/>
      <c r="CG16" s="199">
        <f t="shared" si="25"/>
        <v>0</v>
      </c>
      <c r="CH16" s="199">
        <f t="shared" si="26"/>
        <v>0</v>
      </c>
      <c r="CI16" s="199">
        <f t="shared" si="27"/>
        <v>0</v>
      </c>
      <c r="CJ16" s="199">
        <f t="shared" si="28"/>
        <v>0</v>
      </c>
      <c r="CK16" s="199">
        <f t="shared" si="29"/>
        <v>0</v>
      </c>
      <c r="CL16" s="199">
        <f t="shared" si="30"/>
        <v>0</v>
      </c>
      <c r="CM16" s="199">
        <f t="shared" si="31"/>
        <v>0</v>
      </c>
      <c r="CN16" s="199">
        <f t="shared" si="32"/>
        <v>0</v>
      </c>
      <c r="CO16" s="199">
        <f t="shared" si="33"/>
        <v>0</v>
      </c>
      <c r="CP16" s="199">
        <f t="shared" si="34"/>
        <v>0</v>
      </c>
      <c r="CQ16" s="199">
        <f t="shared" si="35"/>
        <v>0</v>
      </c>
      <c r="CR16" s="199">
        <f t="shared" si="36"/>
        <v>0</v>
      </c>
    </row>
    <row r="17" spans="2:97" s="30" customFormat="1" ht="90" customHeight="1">
      <c r="B17" s="773" t="s">
        <v>2045</v>
      </c>
      <c r="C17"/>
      <c r="D17" s="314" t="s">
        <v>2300</v>
      </c>
      <c r="E17" s="770" t="s">
        <v>2053</v>
      </c>
      <c r="F17" s="329" t="s">
        <v>168</v>
      </c>
      <c r="G17" s="603" t="s">
        <v>223</v>
      </c>
      <c r="H17" s="337"/>
      <c r="I17" s="315">
        <v>9</v>
      </c>
      <c r="J17" s="315" t="s">
        <v>2046</v>
      </c>
      <c r="K17" s="621">
        <v>99.471599999999995</v>
      </c>
      <c r="L17" s="221"/>
      <c r="M17" s="214"/>
      <c r="N17" s="215"/>
      <c r="O17" s="214"/>
      <c r="P17" s="215"/>
      <c r="Q17" s="214"/>
      <c r="R17" s="215"/>
      <c r="S17" s="215"/>
      <c r="T17" s="214"/>
      <c r="U17" s="215"/>
      <c r="V17" s="215"/>
      <c r="W17" s="214"/>
      <c r="X17" s="215"/>
      <c r="Y17" s="247"/>
      <c r="Z17" s="247"/>
      <c r="AA17" s="919"/>
      <c r="AB17" s="247"/>
      <c r="AC17" s="247"/>
      <c r="AD17" s="247"/>
      <c r="AE17" s="357" cm="1">
        <f t="array" ref="AE17">SUM(L17:AD17*K17)</f>
        <v>0</v>
      </c>
      <c r="AF17" s="352" t="str">
        <f t="shared" si="51"/>
        <v>No</v>
      </c>
      <c r="AG17" s="353" t="str">
        <f t="shared" si="37"/>
        <v>Yes</v>
      </c>
      <c r="AI17" s="216">
        <v>1</v>
      </c>
      <c r="AJ17" s="217">
        <f t="shared" si="52"/>
        <v>0</v>
      </c>
      <c r="AL17" s="446">
        <v>2.0499999999999998</v>
      </c>
      <c r="AM17" s="445">
        <f t="shared" si="53"/>
        <v>0</v>
      </c>
      <c r="AN17" s="304">
        <f t="shared" si="54"/>
        <v>0</v>
      </c>
      <c r="AO17" s="381">
        <f t="shared" si="38"/>
        <v>0</v>
      </c>
      <c r="AP17" s="532">
        <f t="shared" si="39"/>
        <v>0</v>
      </c>
      <c r="AQ17" s="533">
        <f t="shared" si="40"/>
        <v>0</v>
      </c>
      <c r="AR17" s="534">
        <f t="shared" si="41"/>
        <v>0</v>
      </c>
      <c r="AS17" s="535">
        <f t="shared" si="42"/>
        <v>0</v>
      </c>
      <c r="AT17" s="910">
        <f t="shared" si="43"/>
        <v>0</v>
      </c>
      <c r="AU17" s="558">
        <f t="shared" si="44"/>
        <v>0</v>
      </c>
      <c r="AV17" s="579">
        <f t="shared" si="45"/>
        <v>0</v>
      </c>
      <c r="AW17" s="538">
        <f t="shared" si="46"/>
        <v>0</v>
      </c>
      <c r="AX17" s="328">
        <f t="shared" si="47"/>
        <v>0</v>
      </c>
      <c r="AY17" s="511">
        <f t="shared" si="48"/>
        <v>0</v>
      </c>
      <c r="AZ17" s="569">
        <f t="shared" si="49"/>
        <v>0</v>
      </c>
      <c r="BA17" s="574">
        <f t="shared" si="50"/>
        <v>0</v>
      </c>
      <c r="BB17" s="880">
        <f t="shared" si="56"/>
        <v>0</v>
      </c>
      <c r="BC17" s="886">
        <f t="shared" si="10"/>
        <v>0</v>
      </c>
      <c r="BD17" s="892">
        <f t="shared" si="11"/>
        <v>0</v>
      </c>
      <c r="BE17" s="898">
        <f t="shared" si="12"/>
        <v>0</v>
      </c>
      <c r="BF17" s="904">
        <f t="shared" si="13"/>
        <v>0</v>
      </c>
      <c r="BG17" s="306">
        <v>1</v>
      </c>
      <c r="BH17" s="939">
        <v>18</v>
      </c>
      <c r="BI17" s="940">
        <f t="shared" si="14"/>
        <v>0</v>
      </c>
      <c r="BJ17" s="939"/>
      <c r="BK17" s="940">
        <f t="shared" si="55"/>
        <v>0</v>
      </c>
      <c r="BL17" s="939"/>
      <c r="BM17" s="940"/>
      <c r="BN17" s="950">
        <v>9</v>
      </c>
      <c r="BO17" s="940">
        <f t="shared" si="6"/>
        <v>0</v>
      </c>
      <c r="BP17" s="941"/>
      <c r="BQ17" s="940">
        <f t="shared" si="7"/>
        <v>0</v>
      </c>
      <c r="BR17" s="941"/>
      <c r="BS17" s="940">
        <f t="shared" si="8"/>
        <v>0</v>
      </c>
      <c r="BT17" s="942"/>
      <c r="BU17" s="199">
        <f t="shared" si="15"/>
        <v>0</v>
      </c>
      <c r="BV17" s="199">
        <f t="shared" si="16"/>
        <v>0</v>
      </c>
      <c r="BW17" s="199">
        <f t="shared" si="17"/>
        <v>0</v>
      </c>
      <c r="BX17" s="199">
        <f t="shared" si="18"/>
        <v>0</v>
      </c>
      <c r="BY17" s="199">
        <f t="shared" si="19"/>
        <v>0</v>
      </c>
      <c r="BZ17" s="199">
        <f t="shared" si="20"/>
        <v>0</v>
      </c>
      <c r="CA17" s="199">
        <f t="shared" si="21"/>
        <v>0</v>
      </c>
      <c r="CB17" s="199">
        <f t="shared" si="22"/>
        <v>0</v>
      </c>
      <c r="CC17" s="956"/>
      <c r="CD17" s="199">
        <f t="shared" si="23"/>
        <v>0</v>
      </c>
      <c r="CE17" s="199">
        <f t="shared" si="24"/>
        <v>0</v>
      </c>
      <c r="CF17" s="956"/>
      <c r="CG17" s="199">
        <f t="shared" si="25"/>
        <v>0</v>
      </c>
      <c r="CH17" s="199">
        <f t="shared" si="26"/>
        <v>0</v>
      </c>
      <c r="CI17" s="199">
        <f t="shared" si="27"/>
        <v>0</v>
      </c>
      <c r="CJ17" s="199">
        <f t="shared" si="28"/>
        <v>0</v>
      </c>
      <c r="CK17" s="199">
        <f t="shared" si="29"/>
        <v>0</v>
      </c>
      <c r="CL17" s="199">
        <f t="shared" si="30"/>
        <v>0</v>
      </c>
      <c r="CM17" s="199">
        <f t="shared" si="31"/>
        <v>0</v>
      </c>
      <c r="CN17" s="199">
        <f t="shared" si="32"/>
        <v>0</v>
      </c>
      <c r="CO17" s="199">
        <f t="shared" si="33"/>
        <v>0</v>
      </c>
      <c r="CP17" s="199">
        <f t="shared" si="34"/>
        <v>0</v>
      </c>
      <c r="CQ17" s="199">
        <f t="shared" si="35"/>
        <v>0</v>
      </c>
      <c r="CR17" s="199">
        <f t="shared" si="36"/>
        <v>0</v>
      </c>
    </row>
    <row r="18" spans="2:97" s="30" customFormat="1" ht="90" customHeight="1">
      <c r="B18" s="773" t="s">
        <v>2045</v>
      </c>
      <c r="C18"/>
      <c r="D18" s="334" t="s">
        <v>2301</v>
      </c>
      <c r="E18" s="771" t="s">
        <v>2053</v>
      </c>
      <c r="F18" s="310" t="s">
        <v>169</v>
      </c>
      <c r="G18" s="336" t="s">
        <v>223</v>
      </c>
      <c r="H18" s="336"/>
      <c r="I18" s="335">
        <v>8</v>
      </c>
      <c r="J18" s="335" t="s">
        <v>2046</v>
      </c>
      <c r="K18" s="620">
        <v>102.55319999999999</v>
      </c>
      <c r="L18" s="222"/>
      <c r="M18" s="219"/>
      <c r="N18" s="220"/>
      <c r="O18" s="219"/>
      <c r="P18" s="220"/>
      <c r="Q18" s="219"/>
      <c r="R18" s="220"/>
      <c r="S18" s="220"/>
      <c r="T18" s="219"/>
      <c r="U18" s="220"/>
      <c r="V18" s="220"/>
      <c r="W18" s="219"/>
      <c r="X18" s="220"/>
      <c r="Y18" s="249"/>
      <c r="Z18" s="249"/>
      <c r="AA18" s="920"/>
      <c r="AB18" s="249"/>
      <c r="AC18" s="249"/>
      <c r="AD18" s="249"/>
      <c r="AE18" s="373" cm="1">
        <f t="array" ref="AE18">SUM(L18:AD18*K18)</f>
        <v>0</v>
      </c>
      <c r="AF18" s="349" t="str">
        <f t="shared" si="51"/>
        <v>No</v>
      </c>
      <c r="AG18" s="350" t="str">
        <f t="shared" si="37"/>
        <v>Yes</v>
      </c>
      <c r="AI18" s="216">
        <v>1</v>
      </c>
      <c r="AJ18" s="217">
        <f t="shared" si="52"/>
        <v>0</v>
      </c>
      <c r="AL18" s="446">
        <v>2.5499999999999998</v>
      </c>
      <c r="AM18" s="445">
        <f t="shared" si="53"/>
        <v>0</v>
      </c>
      <c r="AN18" s="304">
        <f t="shared" si="54"/>
        <v>0</v>
      </c>
      <c r="AO18" s="381">
        <f t="shared" si="38"/>
        <v>0</v>
      </c>
      <c r="AP18" s="532">
        <f t="shared" si="39"/>
        <v>0</v>
      </c>
      <c r="AQ18" s="533">
        <f t="shared" si="40"/>
        <v>0</v>
      </c>
      <c r="AR18" s="534">
        <f t="shared" si="41"/>
        <v>0</v>
      </c>
      <c r="AS18" s="535">
        <f t="shared" si="42"/>
        <v>0</v>
      </c>
      <c r="AT18" s="910">
        <f t="shared" si="43"/>
        <v>0</v>
      </c>
      <c r="AU18" s="558">
        <f t="shared" si="44"/>
        <v>0</v>
      </c>
      <c r="AV18" s="579">
        <f t="shared" si="45"/>
        <v>0</v>
      </c>
      <c r="AW18" s="538">
        <f t="shared" si="46"/>
        <v>0</v>
      </c>
      <c r="AX18" s="328">
        <f t="shared" si="47"/>
        <v>0</v>
      </c>
      <c r="AY18" s="511">
        <f t="shared" si="48"/>
        <v>0</v>
      </c>
      <c r="AZ18" s="569">
        <f t="shared" si="49"/>
        <v>0</v>
      </c>
      <c r="BA18" s="574">
        <f t="shared" si="50"/>
        <v>0</v>
      </c>
      <c r="BB18" s="880">
        <f t="shared" si="56"/>
        <v>0</v>
      </c>
      <c r="BC18" s="886">
        <f t="shared" si="10"/>
        <v>0</v>
      </c>
      <c r="BD18" s="892">
        <f t="shared" si="11"/>
        <v>0</v>
      </c>
      <c r="BE18" s="898">
        <f t="shared" si="12"/>
        <v>0</v>
      </c>
      <c r="BF18" s="904">
        <f t="shared" si="13"/>
        <v>0</v>
      </c>
      <c r="BG18" s="306">
        <v>1</v>
      </c>
      <c r="BH18" s="939">
        <v>16</v>
      </c>
      <c r="BI18" s="940">
        <f t="shared" si="14"/>
        <v>0</v>
      </c>
      <c r="BJ18" s="939"/>
      <c r="BK18" s="940">
        <f t="shared" si="55"/>
        <v>0</v>
      </c>
      <c r="BL18" s="939"/>
      <c r="BM18" s="940"/>
      <c r="BN18" s="950">
        <v>8</v>
      </c>
      <c r="BO18" s="940">
        <f t="shared" si="6"/>
        <v>0</v>
      </c>
      <c r="BP18" s="941"/>
      <c r="BQ18" s="940">
        <f t="shared" si="7"/>
        <v>0</v>
      </c>
      <c r="BR18" s="941"/>
      <c r="BS18" s="940">
        <f t="shared" si="8"/>
        <v>0</v>
      </c>
      <c r="BT18" s="942"/>
      <c r="BU18" s="199">
        <f t="shared" si="15"/>
        <v>0</v>
      </c>
      <c r="BV18" s="199">
        <f t="shared" si="16"/>
        <v>0</v>
      </c>
      <c r="BW18" s="199">
        <f t="shared" si="17"/>
        <v>0</v>
      </c>
      <c r="BX18" s="199">
        <f t="shared" si="18"/>
        <v>0</v>
      </c>
      <c r="BY18" s="199">
        <f t="shared" si="19"/>
        <v>0</v>
      </c>
      <c r="BZ18" s="199">
        <f t="shared" si="20"/>
        <v>0</v>
      </c>
      <c r="CA18" s="199">
        <f t="shared" si="21"/>
        <v>0</v>
      </c>
      <c r="CB18" s="199">
        <f t="shared" si="22"/>
        <v>0</v>
      </c>
      <c r="CC18" s="956"/>
      <c r="CD18" s="199">
        <f t="shared" si="23"/>
        <v>0</v>
      </c>
      <c r="CE18" s="199">
        <f t="shared" si="24"/>
        <v>0</v>
      </c>
      <c r="CF18" s="956"/>
      <c r="CG18" s="199">
        <f t="shared" si="25"/>
        <v>0</v>
      </c>
      <c r="CH18" s="199">
        <f t="shared" si="26"/>
        <v>0</v>
      </c>
      <c r="CI18" s="199">
        <f t="shared" si="27"/>
        <v>0</v>
      </c>
      <c r="CJ18" s="199">
        <f t="shared" si="28"/>
        <v>0</v>
      </c>
      <c r="CK18" s="199">
        <f t="shared" si="29"/>
        <v>0</v>
      </c>
      <c r="CL18" s="199">
        <f t="shared" si="30"/>
        <v>0</v>
      </c>
      <c r="CM18" s="199">
        <f t="shared" si="31"/>
        <v>0</v>
      </c>
      <c r="CN18" s="199">
        <f t="shared" si="32"/>
        <v>0</v>
      </c>
      <c r="CO18" s="199">
        <f t="shared" si="33"/>
        <v>0</v>
      </c>
      <c r="CP18" s="199">
        <f t="shared" si="34"/>
        <v>0</v>
      </c>
      <c r="CQ18" s="199">
        <f t="shared" si="35"/>
        <v>0</v>
      </c>
      <c r="CR18" s="199">
        <f t="shared" si="36"/>
        <v>0</v>
      </c>
    </row>
    <row r="19" spans="2:97" s="30" customFormat="1" ht="90" customHeight="1">
      <c r="B19" s="773" t="s">
        <v>2045</v>
      </c>
      <c r="C19"/>
      <c r="D19" s="314" t="s">
        <v>2302</v>
      </c>
      <c r="E19" s="770" t="s">
        <v>2053</v>
      </c>
      <c r="F19" s="329" t="s">
        <v>170</v>
      </c>
      <c r="G19" s="337" t="s">
        <v>223</v>
      </c>
      <c r="H19" s="337"/>
      <c r="I19" s="315">
        <v>8</v>
      </c>
      <c r="J19" s="315" t="s">
        <v>2046</v>
      </c>
      <c r="K19" s="621">
        <v>109</v>
      </c>
      <c r="L19" s="221"/>
      <c r="M19" s="214"/>
      <c r="N19" s="215"/>
      <c r="O19" s="214"/>
      <c r="P19" s="215"/>
      <c r="Q19" s="214"/>
      <c r="R19" s="215"/>
      <c r="S19" s="215"/>
      <c r="T19" s="214"/>
      <c r="U19" s="215"/>
      <c r="V19" s="215"/>
      <c r="W19" s="214"/>
      <c r="X19" s="215"/>
      <c r="Y19" s="247"/>
      <c r="Z19" s="247"/>
      <c r="AA19" s="919"/>
      <c r="AB19" s="247"/>
      <c r="AC19" s="247"/>
      <c r="AD19" s="247"/>
      <c r="AE19" s="357" cm="1">
        <f t="array" ref="AE19">SUM(L19:AD19*K19)</f>
        <v>0</v>
      </c>
      <c r="AF19" s="352" t="str">
        <f t="shared" si="51"/>
        <v>No</v>
      </c>
      <c r="AG19" s="353" t="str">
        <f t="shared" si="37"/>
        <v>Yes</v>
      </c>
      <c r="AI19" s="216">
        <v>1</v>
      </c>
      <c r="AJ19" s="217">
        <f t="shared" si="52"/>
        <v>0</v>
      </c>
      <c r="AL19" s="446">
        <v>3.63</v>
      </c>
      <c r="AM19" s="445">
        <f t="shared" si="53"/>
        <v>0</v>
      </c>
      <c r="AN19" s="304">
        <f t="shared" si="54"/>
        <v>0</v>
      </c>
      <c r="AO19" s="381">
        <f t="shared" si="38"/>
        <v>0</v>
      </c>
      <c r="AP19" s="532">
        <f t="shared" si="39"/>
        <v>0</v>
      </c>
      <c r="AQ19" s="533">
        <f t="shared" si="40"/>
        <v>0</v>
      </c>
      <c r="AR19" s="534">
        <f t="shared" si="41"/>
        <v>0</v>
      </c>
      <c r="AS19" s="535">
        <f t="shared" si="42"/>
        <v>0</v>
      </c>
      <c r="AT19" s="910">
        <f t="shared" si="43"/>
        <v>0</v>
      </c>
      <c r="AU19" s="558">
        <f t="shared" si="44"/>
        <v>0</v>
      </c>
      <c r="AV19" s="579">
        <f t="shared" si="45"/>
        <v>0</v>
      </c>
      <c r="AW19" s="538">
        <f t="shared" si="46"/>
        <v>0</v>
      </c>
      <c r="AX19" s="328">
        <f t="shared" si="47"/>
        <v>0</v>
      </c>
      <c r="AY19" s="511">
        <f t="shared" si="48"/>
        <v>0</v>
      </c>
      <c r="AZ19" s="569">
        <f t="shared" si="49"/>
        <v>0</v>
      </c>
      <c r="BA19" s="574">
        <f t="shared" si="50"/>
        <v>0</v>
      </c>
      <c r="BB19" s="880">
        <f t="shared" si="56"/>
        <v>0</v>
      </c>
      <c r="BC19" s="886">
        <f t="shared" si="10"/>
        <v>0</v>
      </c>
      <c r="BD19" s="892">
        <f t="shared" si="11"/>
        <v>0</v>
      </c>
      <c r="BE19" s="898">
        <f t="shared" si="12"/>
        <v>0</v>
      </c>
      <c r="BF19" s="904">
        <f t="shared" si="13"/>
        <v>0</v>
      </c>
      <c r="BG19" s="306">
        <v>1</v>
      </c>
      <c r="BH19" s="939"/>
      <c r="BI19" s="940">
        <f>SUM($AN19:$BF19)*BH19</f>
        <v>0</v>
      </c>
      <c r="BJ19" s="939">
        <v>16</v>
      </c>
      <c r="BK19" s="940">
        <f t="shared" si="55"/>
        <v>0</v>
      </c>
      <c r="BL19" s="939"/>
      <c r="BM19" s="940"/>
      <c r="BN19" s="950"/>
      <c r="BO19" s="940">
        <f>SUM($AN19:$BF19)*BN19</f>
        <v>0</v>
      </c>
      <c r="BP19" s="941">
        <v>8</v>
      </c>
      <c r="BQ19" s="940">
        <f>SUM($AN19:$BF19)*BP19</f>
        <v>0</v>
      </c>
      <c r="BR19" s="941"/>
      <c r="BS19" s="940">
        <f>SUM($AN19:$BF19)*BR19</f>
        <v>0</v>
      </c>
      <c r="BT19" s="942"/>
      <c r="BU19" s="199">
        <f t="shared" si="15"/>
        <v>0</v>
      </c>
      <c r="BV19" s="199">
        <f t="shared" si="16"/>
        <v>0</v>
      </c>
      <c r="BW19" s="199">
        <f t="shared" si="17"/>
        <v>0</v>
      </c>
      <c r="BX19" s="199">
        <f t="shared" si="18"/>
        <v>0</v>
      </c>
      <c r="BY19" s="199">
        <f t="shared" si="19"/>
        <v>0</v>
      </c>
      <c r="BZ19" s="199">
        <f t="shared" si="20"/>
        <v>0</v>
      </c>
      <c r="CA19" s="199">
        <f t="shared" si="21"/>
        <v>0</v>
      </c>
      <c r="CB19" s="199">
        <f t="shared" si="22"/>
        <v>0</v>
      </c>
      <c r="CC19" s="956"/>
      <c r="CD19" s="199">
        <f t="shared" si="23"/>
        <v>0</v>
      </c>
      <c r="CE19" s="199">
        <f t="shared" si="24"/>
        <v>0</v>
      </c>
      <c r="CF19" s="956"/>
      <c r="CG19" s="199">
        <f t="shared" si="25"/>
        <v>0</v>
      </c>
      <c r="CH19" s="199">
        <f t="shared" si="26"/>
        <v>0</v>
      </c>
      <c r="CI19" s="199">
        <f t="shared" si="27"/>
        <v>0</v>
      </c>
      <c r="CJ19" s="199">
        <f t="shared" si="28"/>
        <v>0</v>
      </c>
      <c r="CK19" s="199">
        <f t="shared" si="29"/>
        <v>0</v>
      </c>
      <c r="CL19" s="199">
        <f t="shared" si="30"/>
        <v>0</v>
      </c>
      <c r="CM19" s="199">
        <f t="shared" si="31"/>
        <v>0</v>
      </c>
      <c r="CN19" s="199">
        <f t="shared" si="32"/>
        <v>0</v>
      </c>
      <c r="CO19" s="199">
        <f t="shared" si="33"/>
        <v>0</v>
      </c>
      <c r="CP19" s="199">
        <f t="shared" si="34"/>
        <v>0</v>
      </c>
      <c r="CQ19" s="199">
        <f t="shared" si="35"/>
        <v>0</v>
      </c>
      <c r="CR19" s="199">
        <f t="shared" si="36"/>
        <v>0</v>
      </c>
    </row>
    <row r="20" spans="2:97" s="30" customFormat="1" ht="90" customHeight="1">
      <c r="B20" s="773" t="s">
        <v>2045</v>
      </c>
      <c r="C20"/>
      <c r="D20" s="334" t="s">
        <v>2303</v>
      </c>
      <c r="E20" s="771" t="s">
        <v>2053</v>
      </c>
      <c r="F20" s="310" t="s">
        <v>170</v>
      </c>
      <c r="G20" s="336" t="s">
        <v>223</v>
      </c>
      <c r="H20" s="336"/>
      <c r="I20" s="335">
        <v>5</v>
      </c>
      <c r="J20" s="335" t="s">
        <v>2046</v>
      </c>
      <c r="K20" s="620">
        <v>99.197999999999993</v>
      </c>
      <c r="L20" s="222"/>
      <c r="M20" s="219"/>
      <c r="N20" s="220"/>
      <c r="O20" s="219"/>
      <c r="P20" s="220"/>
      <c r="Q20" s="219"/>
      <c r="R20" s="220"/>
      <c r="S20" s="220"/>
      <c r="T20" s="219"/>
      <c r="U20" s="220"/>
      <c r="V20" s="220"/>
      <c r="W20" s="219"/>
      <c r="X20" s="220"/>
      <c r="Y20" s="249"/>
      <c r="Z20" s="249"/>
      <c r="AA20" s="920"/>
      <c r="AB20" s="249"/>
      <c r="AC20" s="249"/>
      <c r="AD20" s="249"/>
      <c r="AE20" s="373" cm="1">
        <f t="array" ref="AE20">SUM(L20:AD20*K20)</f>
        <v>0</v>
      </c>
      <c r="AF20" s="349" t="str">
        <f t="shared" si="51"/>
        <v>No</v>
      </c>
      <c r="AG20" s="350" t="str">
        <f t="shared" si="37"/>
        <v>Yes</v>
      </c>
      <c r="AI20" s="216">
        <v>1</v>
      </c>
      <c r="AJ20" s="217">
        <f t="shared" si="52"/>
        <v>0</v>
      </c>
      <c r="AL20" s="446">
        <v>2.65</v>
      </c>
      <c r="AM20" s="445">
        <f t="shared" si="53"/>
        <v>0</v>
      </c>
      <c r="AN20" s="304">
        <f t="shared" si="54"/>
        <v>0</v>
      </c>
      <c r="AO20" s="381">
        <f t="shared" si="38"/>
        <v>0</v>
      </c>
      <c r="AP20" s="532">
        <f t="shared" si="39"/>
        <v>0</v>
      </c>
      <c r="AQ20" s="533">
        <f t="shared" si="40"/>
        <v>0</v>
      </c>
      <c r="AR20" s="534">
        <f t="shared" si="41"/>
        <v>0</v>
      </c>
      <c r="AS20" s="535">
        <f t="shared" si="42"/>
        <v>0</v>
      </c>
      <c r="AT20" s="910">
        <f t="shared" si="43"/>
        <v>0</v>
      </c>
      <c r="AU20" s="558">
        <f t="shared" si="44"/>
        <v>0</v>
      </c>
      <c r="AV20" s="579">
        <f t="shared" si="45"/>
        <v>0</v>
      </c>
      <c r="AW20" s="538">
        <f t="shared" si="46"/>
        <v>0</v>
      </c>
      <c r="AX20" s="328">
        <f t="shared" si="47"/>
        <v>0</v>
      </c>
      <c r="AY20" s="511">
        <f t="shared" si="48"/>
        <v>0</v>
      </c>
      <c r="AZ20" s="569">
        <f t="shared" si="49"/>
        <v>0</v>
      </c>
      <c r="BA20" s="574">
        <f t="shared" si="50"/>
        <v>0</v>
      </c>
      <c r="BB20" s="880">
        <f t="shared" si="56"/>
        <v>0</v>
      </c>
      <c r="BC20" s="886">
        <f t="shared" si="10"/>
        <v>0</v>
      </c>
      <c r="BD20" s="892">
        <f t="shared" si="11"/>
        <v>0</v>
      </c>
      <c r="BE20" s="898">
        <f t="shared" si="12"/>
        <v>0</v>
      </c>
      <c r="BF20" s="904">
        <f t="shared" si="13"/>
        <v>0</v>
      </c>
      <c r="BG20" s="306">
        <v>1</v>
      </c>
      <c r="BH20" s="939"/>
      <c r="BI20" s="940">
        <f t="shared" si="14"/>
        <v>0</v>
      </c>
      <c r="BJ20" s="939">
        <v>10</v>
      </c>
      <c r="BK20" s="940">
        <f t="shared" si="55"/>
        <v>0</v>
      </c>
      <c r="BL20" s="939"/>
      <c r="BM20" s="940"/>
      <c r="BN20" s="950"/>
      <c r="BO20" s="940">
        <f t="shared" ref="BO20:BO32" si="57">SUM($AN20:$BF20)*BN20</f>
        <v>0</v>
      </c>
      <c r="BP20" s="941">
        <v>5</v>
      </c>
      <c r="BQ20" s="940">
        <f t="shared" ref="BQ20:BQ32" si="58">SUM($AN20:$BF20)*BP20</f>
        <v>0</v>
      </c>
      <c r="BR20" s="941"/>
      <c r="BS20" s="940">
        <f t="shared" ref="BS20:BS32" si="59">SUM($AN20:$BF20)*BR20</f>
        <v>0</v>
      </c>
      <c r="BT20" s="942"/>
      <c r="BU20" s="199">
        <f t="shared" si="15"/>
        <v>0</v>
      </c>
      <c r="BV20" s="199">
        <f t="shared" si="16"/>
        <v>0</v>
      </c>
      <c r="BW20" s="199">
        <f t="shared" si="17"/>
        <v>0</v>
      </c>
      <c r="BX20" s="199">
        <f t="shared" si="18"/>
        <v>0</v>
      </c>
      <c r="BY20" s="199">
        <f t="shared" si="19"/>
        <v>0</v>
      </c>
      <c r="BZ20" s="199">
        <f t="shared" si="20"/>
        <v>0</v>
      </c>
      <c r="CA20" s="199">
        <f t="shared" si="21"/>
        <v>0</v>
      </c>
      <c r="CB20" s="199">
        <f t="shared" si="22"/>
        <v>0</v>
      </c>
      <c r="CC20" s="956"/>
      <c r="CD20" s="199">
        <f t="shared" si="23"/>
        <v>0</v>
      </c>
      <c r="CE20" s="199">
        <f t="shared" si="24"/>
        <v>0</v>
      </c>
      <c r="CF20" s="956"/>
      <c r="CG20" s="199">
        <f t="shared" si="25"/>
        <v>0</v>
      </c>
      <c r="CH20" s="199">
        <f t="shared" si="26"/>
        <v>0</v>
      </c>
      <c r="CI20" s="199">
        <f t="shared" si="27"/>
        <v>0</v>
      </c>
      <c r="CJ20" s="199">
        <f t="shared" si="28"/>
        <v>0</v>
      </c>
      <c r="CK20" s="199">
        <f t="shared" si="29"/>
        <v>0</v>
      </c>
      <c r="CL20" s="199">
        <f t="shared" si="30"/>
        <v>0</v>
      </c>
      <c r="CM20" s="199">
        <f t="shared" si="31"/>
        <v>0</v>
      </c>
      <c r="CN20" s="199">
        <f t="shared" si="32"/>
        <v>0</v>
      </c>
      <c r="CO20" s="199">
        <f t="shared" si="33"/>
        <v>0</v>
      </c>
      <c r="CP20" s="199">
        <f t="shared" si="34"/>
        <v>0</v>
      </c>
      <c r="CQ20" s="199">
        <f t="shared" si="35"/>
        <v>0</v>
      </c>
      <c r="CR20" s="199">
        <f t="shared" si="36"/>
        <v>0</v>
      </c>
    </row>
    <row r="21" spans="2:97" s="30" customFormat="1" ht="90" customHeight="1">
      <c r="B21" s="773" t="s">
        <v>2045</v>
      </c>
      <c r="C21"/>
      <c r="D21" s="314" t="s">
        <v>2304</v>
      </c>
      <c r="E21" s="770" t="s">
        <v>2053</v>
      </c>
      <c r="F21" s="315" t="s">
        <v>170</v>
      </c>
      <c r="G21" s="337" t="s">
        <v>223</v>
      </c>
      <c r="H21" s="337"/>
      <c r="I21" s="329">
        <v>5</v>
      </c>
      <c r="J21" s="315" t="s">
        <v>2046</v>
      </c>
      <c r="K21" s="621">
        <v>99</v>
      </c>
      <c r="L21" s="221"/>
      <c r="M21" s="214"/>
      <c r="N21" s="215"/>
      <c r="O21" s="214"/>
      <c r="P21" s="215"/>
      <c r="Q21" s="214"/>
      <c r="R21" s="215"/>
      <c r="S21" s="215"/>
      <c r="T21" s="214"/>
      <c r="U21" s="215"/>
      <c r="V21" s="215"/>
      <c r="W21" s="214"/>
      <c r="X21" s="215"/>
      <c r="Y21" s="247"/>
      <c r="Z21" s="247"/>
      <c r="AA21" s="919"/>
      <c r="AB21" s="247"/>
      <c r="AC21" s="247"/>
      <c r="AD21" s="247"/>
      <c r="AE21" s="357" cm="1">
        <f t="array" ref="AE21">SUM(L21:AD21*K21)</f>
        <v>0</v>
      </c>
      <c r="AF21" s="352" t="str">
        <f t="shared" si="51"/>
        <v>No</v>
      </c>
      <c r="AG21" s="353" t="str">
        <f t="shared" si="37"/>
        <v>Yes</v>
      </c>
      <c r="AI21" s="216">
        <v>1</v>
      </c>
      <c r="AJ21" s="217">
        <f t="shared" si="52"/>
        <v>0</v>
      </c>
      <c r="AL21" s="446">
        <v>2.77</v>
      </c>
      <c r="AM21" s="445">
        <f t="shared" si="53"/>
        <v>0</v>
      </c>
      <c r="AN21" s="304">
        <f t="shared" si="54"/>
        <v>0</v>
      </c>
      <c r="AO21" s="381">
        <f t="shared" si="38"/>
        <v>0</v>
      </c>
      <c r="AP21" s="532">
        <f t="shared" si="39"/>
        <v>0</v>
      </c>
      <c r="AQ21" s="533">
        <f t="shared" si="40"/>
        <v>0</v>
      </c>
      <c r="AR21" s="534">
        <f t="shared" si="41"/>
        <v>0</v>
      </c>
      <c r="AS21" s="535">
        <f t="shared" si="42"/>
        <v>0</v>
      </c>
      <c r="AT21" s="910">
        <f t="shared" si="43"/>
        <v>0</v>
      </c>
      <c r="AU21" s="558">
        <f t="shared" si="44"/>
        <v>0</v>
      </c>
      <c r="AV21" s="579">
        <f t="shared" si="45"/>
        <v>0</v>
      </c>
      <c r="AW21" s="538">
        <f t="shared" si="46"/>
        <v>0</v>
      </c>
      <c r="AX21" s="328">
        <f t="shared" si="47"/>
        <v>0</v>
      </c>
      <c r="AY21" s="511">
        <f t="shared" si="48"/>
        <v>0</v>
      </c>
      <c r="AZ21" s="569">
        <f t="shared" si="49"/>
        <v>0</v>
      </c>
      <c r="BA21" s="574">
        <f t="shared" si="50"/>
        <v>0</v>
      </c>
      <c r="BB21" s="880">
        <f t="shared" si="56"/>
        <v>0</v>
      </c>
      <c r="BC21" s="886">
        <f t="shared" si="10"/>
        <v>0</v>
      </c>
      <c r="BD21" s="892">
        <f t="shared" si="11"/>
        <v>0</v>
      </c>
      <c r="BE21" s="898">
        <f t="shared" si="12"/>
        <v>0</v>
      </c>
      <c r="BF21" s="904">
        <f t="shared" si="13"/>
        <v>0</v>
      </c>
      <c r="BG21" s="306">
        <v>1</v>
      </c>
      <c r="BH21" s="939"/>
      <c r="BI21" s="940">
        <f t="shared" si="14"/>
        <v>0</v>
      </c>
      <c r="BJ21" s="945">
        <v>10</v>
      </c>
      <c r="BK21" s="940">
        <f t="shared" si="55"/>
        <v>0</v>
      </c>
      <c r="BL21" s="939"/>
      <c r="BM21" s="940"/>
      <c r="BN21" s="950"/>
      <c r="BO21" s="940">
        <f t="shared" si="57"/>
        <v>0</v>
      </c>
      <c r="BP21" s="941">
        <v>5</v>
      </c>
      <c r="BQ21" s="940">
        <f t="shared" si="58"/>
        <v>0</v>
      </c>
      <c r="BR21" s="941"/>
      <c r="BS21" s="940">
        <f t="shared" si="59"/>
        <v>0</v>
      </c>
      <c r="BT21" s="942"/>
      <c r="BU21" s="199">
        <f t="shared" si="15"/>
        <v>0</v>
      </c>
      <c r="BV21" s="199">
        <f t="shared" si="16"/>
        <v>0</v>
      </c>
      <c r="BW21" s="199">
        <f t="shared" si="17"/>
        <v>0</v>
      </c>
      <c r="BX21" s="199">
        <f t="shared" si="18"/>
        <v>0</v>
      </c>
      <c r="BY21" s="199">
        <f t="shared" si="19"/>
        <v>0</v>
      </c>
      <c r="BZ21" s="199">
        <f t="shared" si="20"/>
        <v>0</v>
      </c>
      <c r="CA21" s="199">
        <f t="shared" si="21"/>
        <v>0</v>
      </c>
      <c r="CB21" s="199">
        <f t="shared" si="22"/>
        <v>0</v>
      </c>
      <c r="CC21" s="956"/>
      <c r="CD21" s="199">
        <f t="shared" si="23"/>
        <v>0</v>
      </c>
      <c r="CE21" s="199">
        <f t="shared" si="24"/>
        <v>0</v>
      </c>
      <c r="CF21" s="956"/>
      <c r="CG21" s="199">
        <f t="shared" si="25"/>
        <v>0</v>
      </c>
      <c r="CH21" s="199">
        <f t="shared" si="26"/>
        <v>0</v>
      </c>
      <c r="CI21" s="199">
        <f t="shared" si="27"/>
        <v>0</v>
      </c>
      <c r="CJ21" s="199">
        <f t="shared" si="28"/>
        <v>0</v>
      </c>
      <c r="CK21" s="199">
        <f t="shared" si="29"/>
        <v>0</v>
      </c>
      <c r="CL21" s="199">
        <f t="shared" si="30"/>
        <v>0</v>
      </c>
      <c r="CM21" s="199">
        <f t="shared" si="31"/>
        <v>0</v>
      </c>
      <c r="CN21" s="199">
        <f t="shared" si="32"/>
        <v>0</v>
      </c>
      <c r="CO21" s="199">
        <f t="shared" si="33"/>
        <v>0</v>
      </c>
      <c r="CP21" s="199">
        <f t="shared" si="34"/>
        <v>0</v>
      </c>
      <c r="CQ21" s="199">
        <f t="shared" si="35"/>
        <v>0</v>
      </c>
      <c r="CR21" s="199">
        <f t="shared" si="36"/>
        <v>0</v>
      </c>
    </row>
    <row r="22" spans="2:97" s="30" customFormat="1" ht="90" customHeight="1">
      <c r="B22" s="773" t="s">
        <v>2045</v>
      </c>
      <c r="C22"/>
      <c r="D22" s="334" t="s">
        <v>2305</v>
      </c>
      <c r="E22" s="771" t="s">
        <v>2053</v>
      </c>
      <c r="F22" s="310" t="s">
        <v>168</v>
      </c>
      <c r="G22" s="336" t="s">
        <v>223</v>
      </c>
      <c r="H22" s="336"/>
      <c r="I22" s="335">
        <v>4</v>
      </c>
      <c r="J22" s="335" t="s">
        <v>2046</v>
      </c>
      <c r="K22" s="620">
        <v>104.7996</v>
      </c>
      <c r="L22" s="222"/>
      <c r="M22" s="219"/>
      <c r="N22" s="220"/>
      <c r="O22" s="219"/>
      <c r="P22" s="220"/>
      <c r="Q22" s="219"/>
      <c r="R22" s="220"/>
      <c r="S22" s="220"/>
      <c r="T22" s="219"/>
      <c r="U22" s="220"/>
      <c r="V22" s="220"/>
      <c r="W22" s="219"/>
      <c r="X22" s="220"/>
      <c r="Y22" s="249"/>
      <c r="Z22" s="249"/>
      <c r="AA22" s="920"/>
      <c r="AB22" s="249"/>
      <c r="AC22" s="249"/>
      <c r="AD22" s="249"/>
      <c r="AE22" s="373" cm="1">
        <f t="array" ref="AE22">SUM(L22:AD22*K22)</f>
        <v>0</v>
      </c>
      <c r="AF22" s="349" t="str">
        <f t="shared" si="51"/>
        <v>No</v>
      </c>
      <c r="AG22" s="350" t="str">
        <f t="shared" ref="AG22:AG24" si="60">IF(B22="New","Yes","No")</f>
        <v>Yes</v>
      </c>
      <c r="AI22" s="216">
        <v>1</v>
      </c>
      <c r="AJ22" s="217">
        <f t="shared" si="52"/>
        <v>0</v>
      </c>
      <c r="AL22" s="446">
        <v>3.43</v>
      </c>
      <c r="AM22" s="445">
        <f t="shared" si="53"/>
        <v>0</v>
      </c>
      <c r="AN22" s="304">
        <f t="shared" ref="AN22:AN24" si="61">I22*L22</f>
        <v>0</v>
      </c>
      <c r="AO22" s="381">
        <f t="shared" ref="AO22:AO24" si="62">I22*M22</f>
        <v>0</v>
      </c>
      <c r="AP22" s="532">
        <f t="shared" ref="AP22:AP24" si="63">I22*N22</f>
        <v>0</v>
      </c>
      <c r="AQ22" s="533">
        <f t="shared" ref="AQ22:AQ24" si="64">I22*O22</f>
        <v>0</v>
      </c>
      <c r="AR22" s="534">
        <f t="shared" ref="AR22:AR24" si="65">I22*P22</f>
        <v>0</v>
      </c>
      <c r="AS22" s="535">
        <f t="shared" ref="AS22:AS24" si="66">I22*Q22</f>
        <v>0</v>
      </c>
      <c r="AT22" s="910">
        <f t="shared" ref="AT22:AT24" si="67">I22*R22</f>
        <v>0</v>
      </c>
      <c r="AU22" s="558">
        <f t="shared" ref="AU22:AU24" si="68">I22*S22</f>
        <v>0</v>
      </c>
      <c r="AV22" s="579">
        <f t="shared" ref="AV22:AV24" si="69">I22*T22</f>
        <v>0</v>
      </c>
      <c r="AW22" s="538">
        <f t="shared" ref="AW22:AW24" si="70">I22*U22</f>
        <v>0</v>
      </c>
      <c r="AX22" s="328">
        <f t="shared" ref="AX22:AX24" si="71">I22*V22</f>
        <v>0</v>
      </c>
      <c r="AY22" s="511">
        <f t="shared" ref="AY22:AY24" si="72">I22*W22</f>
        <v>0</v>
      </c>
      <c r="AZ22" s="569">
        <f t="shared" ref="AZ22:AZ24" si="73">I22*X22</f>
        <v>0</v>
      </c>
      <c r="BA22" s="574">
        <f t="shared" ref="BA22:BA24" si="74">I22*Y22</f>
        <v>0</v>
      </c>
      <c r="BB22" s="880">
        <f t="shared" ref="BB22:BB24" si="75">Z22*I22</f>
        <v>0</v>
      </c>
      <c r="BC22" s="886">
        <f t="shared" si="10"/>
        <v>0</v>
      </c>
      <c r="BD22" s="892">
        <f t="shared" si="11"/>
        <v>0</v>
      </c>
      <c r="BE22" s="898">
        <f t="shared" si="12"/>
        <v>0</v>
      </c>
      <c r="BF22" s="904">
        <f t="shared" si="13"/>
        <v>0</v>
      </c>
      <c r="BG22" s="306">
        <v>1</v>
      </c>
      <c r="BH22" s="939"/>
      <c r="BI22" s="940">
        <f t="shared" si="14"/>
        <v>0</v>
      </c>
      <c r="BJ22" s="939">
        <v>8</v>
      </c>
      <c r="BK22" s="940">
        <f t="shared" si="55"/>
        <v>0</v>
      </c>
      <c r="BL22" s="939"/>
      <c r="BM22" s="940"/>
      <c r="BN22" s="950"/>
      <c r="BO22" s="940">
        <f t="shared" si="57"/>
        <v>0</v>
      </c>
      <c r="BP22" s="941">
        <v>4</v>
      </c>
      <c r="BQ22" s="940">
        <f t="shared" si="58"/>
        <v>0</v>
      </c>
      <c r="BR22" s="941"/>
      <c r="BS22" s="940">
        <f t="shared" si="59"/>
        <v>0</v>
      </c>
      <c r="BT22" s="942"/>
      <c r="BU22" s="199">
        <f t="shared" si="15"/>
        <v>0</v>
      </c>
      <c r="BV22" s="199">
        <f t="shared" si="16"/>
        <v>0</v>
      </c>
      <c r="BW22" s="199">
        <f t="shared" si="17"/>
        <v>0</v>
      </c>
      <c r="BX22" s="199">
        <f t="shared" si="18"/>
        <v>0</v>
      </c>
      <c r="BY22" s="199">
        <f t="shared" si="19"/>
        <v>0</v>
      </c>
      <c r="BZ22" s="199">
        <f t="shared" si="20"/>
        <v>0</v>
      </c>
      <c r="CA22" s="199">
        <f t="shared" si="21"/>
        <v>0</v>
      </c>
      <c r="CB22" s="199">
        <f t="shared" si="22"/>
        <v>0</v>
      </c>
      <c r="CC22" s="956"/>
      <c r="CD22" s="199">
        <f t="shared" si="23"/>
        <v>0</v>
      </c>
      <c r="CE22" s="199">
        <f t="shared" si="24"/>
        <v>0</v>
      </c>
      <c r="CF22" s="956"/>
      <c r="CG22" s="199">
        <f t="shared" si="25"/>
        <v>0</v>
      </c>
      <c r="CH22" s="199">
        <f t="shared" si="26"/>
        <v>0</v>
      </c>
      <c r="CI22" s="199">
        <f t="shared" si="27"/>
        <v>0</v>
      </c>
      <c r="CJ22" s="199">
        <f t="shared" si="28"/>
        <v>0</v>
      </c>
      <c r="CK22" s="199">
        <f t="shared" si="29"/>
        <v>0</v>
      </c>
      <c r="CL22" s="199">
        <f t="shared" si="30"/>
        <v>0</v>
      </c>
      <c r="CM22" s="199">
        <f t="shared" si="31"/>
        <v>0</v>
      </c>
      <c r="CN22" s="199">
        <f t="shared" si="32"/>
        <v>0</v>
      </c>
      <c r="CO22" s="199">
        <f t="shared" si="33"/>
        <v>0</v>
      </c>
      <c r="CP22" s="199">
        <f t="shared" si="34"/>
        <v>0</v>
      </c>
      <c r="CQ22" s="199">
        <f t="shared" si="35"/>
        <v>0</v>
      </c>
      <c r="CR22" s="199">
        <f t="shared" si="36"/>
        <v>0</v>
      </c>
    </row>
    <row r="23" spans="2:97" s="30" customFormat="1" ht="90" customHeight="1">
      <c r="B23" s="773" t="s">
        <v>2045</v>
      </c>
      <c r="C23"/>
      <c r="D23" s="314" t="s">
        <v>2306</v>
      </c>
      <c r="E23" s="770" t="s">
        <v>2053</v>
      </c>
      <c r="F23" s="329" t="s">
        <v>170</v>
      </c>
      <c r="G23" s="603" t="s">
        <v>80</v>
      </c>
      <c r="H23" s="337"/>
      <c r="I23" s="315">
        <v>4</v>
      </c>
      <c r="J23" s="315" t="s">
        <v>2046</v>
      </c>
      <c r="K23" s="621">
        <v>109</v>
      </c>
      <c r="L23" s="221"/>
      <c r="M23" s="214"/>
      <c r="N23" s="215"/>
      <c r="O23" s="214"/>
      <c r="P23" s="215"/>
      <c r="Q23" s="214"/>
      <c r="R23" s="215"/>
      <c r="S23" s="215"/>
      <c r="T23" s="214"/>
      <c r="U23" s="215"/>
      <c r="V23" s="215"/>
      <c r="W23" s="214"/>
      <c r="X23" s="215"/>
      <c r="Y23" s="247"/>
      <c r="Z23" s="247"/>
      <c r="AA23" s="919"/>
      <c r="AB23" s="247"/>
      <c r="AC23" s="247"/>
      <c r="AD23" s="247"/>
      <c r="AE23" s="357" cm="1">
        <f t="array" ref="AE23">SUM(L23:AD23*K23)</f>
        <v>0</v>
      </c>
      <c r="AF23" s="352" t="str">
        <f t="shared" si="51"/>
        <v>No</v>
      </c>
      <c r="AG23" s="353" t="str">
        <f t="shared" si="60"/>
        <v>Yes</v>
      </c>
      <c r="AI23" s="216">
        <v>1</v>
      </c>
      <c r="AJ23" s="217">
        <f t="shared" si="52"/>
        <v>0</v>
      </c>
      <c r="AL23" s="446">
        <v>4.2</v>
      </c>
      <c r="AM23" s="445">
        <f t="shared" si="53"/>
        <v>0</v>
      </c>
      <c r="AN23" s="304">
        <f t="shared" si="61"/>
        <v>0</v>
      </c>
      <c r="AO23" s="381">
        <f t="shared" si="62"/>
        <v>0</v>
      </c>
      <c r="AP23" s="532">
        <f t="shared" si="63"/>
        <v>0</v>
      </c>
      <c r="AQ23" s="533">
        <f t="shared" si="64"/>
        <v>0</v>
      </c>
      <c r="AR23" s="534">
        <f t="shared" si="65"/>
        <v>0</v>
      </c>
      <c r="AS23" s="535">
        <f t="shared" si="66"/>
        <v>0</v>
      </c>
      <c r="AT23" s="910">
        <f t="shared" si="67"/>
        <v>0</v>
      </c>
      <c r="AU23" s="558">
        <f t="shared" si="68"/>
        <v>0</v>
      </c>
      <c r="AV23" s="579">
        <f t="shared" si="69"/>
        <v>0</v>
      </c>
      <c r="AW23" s="538">
        <f t="shared" si="70"/>
        <v>0</v>
      </c>
      <c r="AX23" s="328">
        <f t="shared" si="71"/>
        <v>0</v>
      </c>
      <c r="AY23" s="511">
        <f t="shared" si="72"/>
        <v>0</v>
      </c>
      <c r="AZ23" s="569">
        <f t="shared" si="73"/>
        <v>0</v>
      </c>
      <c r="BA23" s="574">
        <f t="shared" si="74"/>
        <v>0</v>
      </c>
      <c r="BB23" s="880">
        <f t="shared" si="75"/>
        <v>0</v>
      </c>
      <c r="BC23" s="886">
        <f t="shared" si="10"/>
        <v>0</v>
      </c>
      <c r="BD23" s="892">
        <f t="shared" si="11"/>
        <v>0</v>
      </c>
      <c r="BE23" s="898">
        <f t="shared" si="12"/>
        <v>0</v>
      </c>
      <c r="BF23" s="904">
        <f t="shared" si="13"/>
        <v>0</v>
      </c>
      <c r="BG23" s="306">
        <v>1</v>
      </c>
      <c r="BH23" s="939"/>
      <c r="BI23" s="940">
        <f t="shared" si="14"/>
        <v>0</v>
      </c>
      <c r="BJ23" s="939">
        <v>8</v>
      </c>
      <c r="BK23" s="940">
        <f t="shared" si="55"/>
        <v>0</v>
      </c>
      <c r="BL23" s="939"/>
      <c r="BM23" s="940"/>
      <c r="BN23" s="950"/>
      <c r="BO23" s="940">
        <f t="shared" si="57"/>
        <v>0</v>
      </c>
      <c r="BP23" s="941"/>
      <c r="BQ23" s="940">
        <f t="shared" si="58"/>
        <v>0</v>
      </c>
      <c r="BR23" s="941">
        <v>4</v>
      </c>
      <c r="BS23" s="940">
        <f t="shared" si="59"/>
        <v>0</v>
      </c>
      <c r="BT23" s="942"/>
      <c r="BU23" s="199">
        <f t="shared" si="15"/>
        <v>0</v>
      </c>
      <c r="BV23" s="199">
        <f t="shared" si="16"/>
        <v>0</v>
      </c>
      <c r="BW23" s="199">
        <f t="shared" si="17"/>
        <v>0</v>
      </c>
      <c r="BX23" s="199">
        <f t="shared" si="18"/>
        <v>0</v>
      </c>
      <c r="BY23" s="199">
        <f t="shared" si="19"/>
        <v>0</v>
      </c>
      <c r="BZ23" s="199">
        <f t="shared" si="20"/>
        <v>0</v>
      </c>
      <c r="CA23" s="199">
        <f t="shared" si="21"/>
        <v>0</v>
      </c>
      <c r="CB23" s="199">
        <f t="shared" si="22"/>
        <v>0</v>
      </c>
      <c r="CC23" s="956"/>
      <c r="CD23" s="199">
        <f t="shared" si="23"/>
        <v>0</v>
      </c>
      <c r="CE23" s="199">
        <f t="shared" si="24"/>
        <v>0</v>
      </c>
      <c r="CF23" s="956"/>
      <c r="CG23" s="199">
        <f t="shared" si="25"/>
        <v>0</v>
      </c>
      <c r="CH23" s="199">
        <f t="shared" si="26"/>
        <v>0</v>
      </c>
      <c r="CI23" s="199">
        <f t="shared" si="27"/>
        <v>0</v>
      </c>
      <c r="CJ23" s="199">
        <f t="shared" si="28"/>
        <v>0</v>
      </c>
      <c r="CK23" s="199">
        <f t="shared" si="29"/>
        <v>0</v>
      </c>
      <c r="CL23" s="199">
        <f t="shared" si="30"/>
        <v>0</v>
      </c>
      <c r="CM23" s="199">
        <f t="shared" si="31"/>
        <v>0</v>
      </c>
      <c r="CN23" s="199">
        <f t="shared" si="32"/>
        <v>0</v>
      </c>
      <c r="CO23" s="199">
        <f t="shared" si="33"/>
        <v>0</v>
      </c>
      <c r="CP23" s="199">
        <f t="shared" si="34"/>
        <v>0</v>
      </c>
      <c r="CQ23" s="199">
        <f t="shared" si="35"/>
        <v>0</v>
      </c>
      <c r="CR23" s="199">
        <f t="shared" si="36"/>
        <v>0</v>
      </c>
    </row>
    <row r="24" spans="2:97" s="30" customFormat="1" ht="90" customHeight="1">
      <c r="B24" s="774" t="s">
        <v>2045</v>
      </c>
      <c r="C24" s="32"/>
      <c r="D24" s="331" t="s">
        <v>2307</v>
      </c>
      <c r="E24" s="847" t="s">
        <v>2053</v>
      </c>
      <c r="F24" s="848" t="s">
        <v>170</v>
      </c>
      <c r="G24" s="333" t="s">
        <v>80</v>
      </c>
      <c r="H24" s="333"/>
      <c r="I24" s="326">
        <v>4</v>
      </c>
      <c r="J24" s="326" t="s">
        <v>2046</v>
      </c>
      <c r="K24" s="849">
        <v>114.06959999999999</v>
      </c>
      <c r="L24" s="253"/>
      <c r="M24" s="246"/>
      <c r="N24" s="244"/>
      <c r="O24" s="246"/>
      <c r="P24" s="244"/>
      <c r="Q24" s="246"/>
      <c r="R24" s="244"/>
      <c r="S24" s="244"/>
      <c r="T24" s="246"/>
      <c r="U24" s="244"/>
      <c r="V24" s="244"/>
      <c r="W24" s="246"/>
      <c r="X24" s="244"/>
      <c r="Y24" s="245"/>
      <c r="Z24" s="245"/>
      <c r="AA24" s="921"/>
      <c r="AB24" s="245"/>
      <c r="AC24" s="245"/>
      <c r="AD24" s="245"/>
      <c r="AE24" s="850" cm="1">
        <f t="array" ref="AE24">SUM(L24:AD24*K24)</f>
        <v>0</v>
      </c>
      <c r="AF24" s="354" t="str">
        <f t="shared" si="51"/>
        <v>No</v>
      </c>
      <c r="AG24" s="355" t="str">
        <f t="shared" si="60"/>
        <v>Yes</v>
      </c>
      <c r="AI24" s="216">
        <v>1</v>
      </c>
      <c r="AJ24" s="217">
        <f t="shared" si="52"/>
        <v>0</v>
      </c>
      <c r="AL24" s="446">
        <v>4.46</v>
      </c>
      <c r="AM24" s="445">
        <f t="shared" si="53"/>
        <v>0</v>
      </c>
      <c r="AN24" s="304">
        <f t="shared" si="61"/>
        <v>0</v>
      </c>
      <c r="AO24" s="381">
        <f t="shared" si="62"/>
        <v>0</v>
      </c>
      <c r="AP24" s="532">
        <f t="shared" si="63"/>
        <v>0</v>
      </c>
      <c r="AQ24" s="533">
        <f t="shared" si="64"/>
        <v>0</v>
      </c>
      <c r="AR24" s="534">
        <f t="shared" si="65"/>
        <v>0</v>
      </c>
      <c r="AS24" s="535">
        <f t="shared" si="66"/>
        <v>0</v>
      </c>
      <c r="AT24" s="910">
        <f t="shared" si="67"/>
        <v>0</v>
      </c>
      <c r="AU24" s="558">
        <f t="shared" si="68"/>
        <v>0</v>
      </c>
      <c r="AV24" s="579">
        <f t="shared" si="69"/>
        <v>0</v>
      </c>
      <c r="AW24" s="538">
        <f t="shared" si="70"/>
        <v>0</v>
      </c>
      <c r="AX24" s="328">
        <f t="shared" si="71"/>
        <v>0</v>
      </c>
      <c r="AY24" s="511">
        <f t="shared" si="72"/>
        <v>0</v>
      </c>
      <c r="AZ24" s="569">
        <f t="shared" si="73"/>
        <v>0</v>
      </c>
      <c r="BA24" s="574">
        <f t="shared" si="74"/>
        <v>0</v>
      </c>
      <c r="BB24" s="880">
        <f t="shared" si="75"/>
        <v>0</v>
      </c>
      <c r="BC24" s="886">
        <f t="shared" si="10"/>
        <v>0</v>
      </c>
      <c r="BD24" s="892">
        <f t="shared" si="11"/>
        <v>0</v>
      </c>
      <c r="BE24" s="898">
        <f t="shared" si="12"/>
        <v>0</v>
      </c>
      <c r="BF24" s="904">
        <f t="shared" si="13"/>
        <v>0</v>
      </c>
      <c r="BG24" s="306">
        <v>1</v>
      </c>
      <c r="BH24" s="939"/>
      <c r="BI24" s="940">
        <f t="shared" si="14"/>
        <v>0</v>
      </c>
      <c r="BJ24" s="939">
        <v>8</v>
      </c>
      <c r="BK24" s="940">
        <f t="shared" si="55"/>
        <v>0</v>
      </c>
      <c r="BL24" s="939"/>
      <c r="BM24" s="940"/>
      <c r="BN24" s="950"/>
      <c r="BO24" s="940">
        <f t="shared" si="57"/>
        <v>0</v>
      </c>
      <c r="BP24" s="941"/>
      <c r="BQ24" s="940">
        <f t="shared" si="58"/>
        <v>0</v>
      </c>
      <c r="BR24" s="941">
        <v>4</v>
      </c>
      <c r="BS24" s="940">
        <f t="shared" si="59"/>
        <v>0</v>
      </c>
      <c r="BT24" s="942"/>
      <c r="BU24" s="199">
        <f t="shared" si="15"/>
        <v>0</v>
      </c>
      <c r="BV24" s="199">
        <f t="shared" si="16"/>
        <v>0</v>
      </c>
      <c r="BW24" s="199">
        <f t="shared" si="17"/>
        <v>0</v>
      </c>
      <c r="BX24" s="199">
        <f t="shared" si="18"/>
        <v>0</v>
      </c>
      <c r="BY24" s="199">
        <f t="shared" si="19"/>
        <v>0</v>
      </c>
      <c r="BZ24" s="199">
        <f t="shared" si="20"/>
        <v>0</v>
      </c>
      <c r="CA24" s="199">
        <f t="shared" si="21"/>
        <v>0</v>
      </c>
      <c r="CB24" s="199">
        <f t="shared" si="22"/>
        <v>0</v>
      </c>
      <c r="CC24" s="956"/>
      <c r="CD24" s="199">
        <f t="shared" si="23"/>
        <v>0</v>
      </c>
      <c r="CE24" s="199">
        <f t="shared" si="24"/>
        <v>0</v>
      </c>
      <c r="CF24" s="956"/>
      <c r="CG24" s="199">
        <f t="shared" si="25"/>
        <v>0</v>
      </c>
      <c r="CH24" s="199">
        <f t="shared" si="26"/>
        <v>0</v>
      </c>
      <c r="CI24" s="199">
        <f t="shared" si="27"/>
        <v>0</v>
      </c>
      <c r="CJ24" s="199">
        <f t="shared" si="28"/>
        <v>0</v>
      </c>
      <c r="CK24" s="199">
        <f t="shared" si="29"/>
        <v>0</v>
      </c>
      <c r="CL24" s="199">
        <f t="shared" si="30"/>
        <v>0</v>
      </c>
      <c r="CM24" s="199">
        <f t="shared" si="31"/>
        <v>0</v>
      </c>
      <c r="CN24" s="199">
        <f t="shared" si="32"/>
        <v>0</v>
      </c>
      <c r="CO24" s="199">
        <f t="shared" si="33"/>
        <v>0</v>
      </c>
      <c r="CP24" s="199">
        <f t="shared" si="34"/>
        <v>0</v>
      </c>
      <c r="CQ24" s="199">
        <f t="shared" si="35"/>
        <v>0</v>
      </c>
      <c r="CR24" s="199">
        <f t="shared" si="36"/>
        <v>0</v>
      </c>
    </row>
    <row r="25" spans="2:97" s="30" customFormat="1" ht="90" customHeight="1">
      <c r="B25" s="772"/>
      <c r="C25" s="162"/>
      <c r="D25" s="302" t="s">
        <v>2044</v>
      </c>
      <c r="E25" s="867" t="s">
        <v>2053</v>
      </c>
      <c r="F25" s="328" t="s">
        <v>168</v>
      </c>
      <c r="G25" s="330" t="s">
        <v>224</v>
      </c>
      <c r="H25" s="868"/>
      <c r="I25" s="303">
        <v>6</v>
      </c>
      <c r="J25" s="303" t="s">
        <v>2046</v>
      </c>
      <c r="K25" s="869">
        <v>46.35</v>
      </c>
      <c r="L25" s="256"/>
      <c r="M25" s="842"/>
      <c r="N25" s="241"/>
      <c r="O25" s="842"/>
      <c r="P25" s="241"/>
      <c r="Q25" s="842"/>
      <c r="R25" s="241"/>
      <c r="S25" s="241"/>
      <c r="T25" s="842"/>
      <c r="U25" s="241"/>
      <c r="V25" s="241"/>
      <c r="W25" s="842"/>
      <c r="X25" s="241"/>
      <c r="Y25" s="242"/>
      <c r="Z25" s="242"/>
      <c r="AA25" s="922"/>
      <c r="AB25" s="242"/>
      <c r="AC25" s="242"/>
      <c r="AD25" s="242"/>
      <c r="AE25" s="817" cm="1">
        <f t="array" ref="AE25">SUM(L25:AD25*K25)</f>
        <v>0</v>
      </c>
      <c r="AF25" s="347" t="str">
        <f t="shared" si="51"/>
        <v>No</v>
      </c>
      <c r="AG25" s="348" t="str">
        <f t="shared" ref="AG25:AG32" si="76">IF(B25="New","Yes","No")</f>
        <v>No</v>
      </c>
      <c r="AI25" s="216">
        <v>1</v>
      </c>
      <c r="AJ25" s="217">
        <f t="shared" si="52"/>
        <v>0</v>
      </c>
      <c r="AL25" s="444">
        <v>0.9</v>
      </c>
      <c r="AM25" s="445">
        <f t="shared" si="53"/>
        <v>0</v>
      </c>
      <c r="AN25" s="304">
        <f>I25*L25</f>
        <v>0</v>
      </c>
      <c r="AO25" s="381">
        <f t="shared" ref="AO25:AO32" si="77">I25*M25</f>
        <v>0</v>
      </c>
      <c r="AP25" s="532">
        <f t="shared" ref="AP25:AP32" si="78">I25*N25</f>
        <v>0</v>
      </c>
      <c r="AQ25" s="533">
        <f t="shared" ref="AQ25:AQ32" si="79">I25*O25</f>
        <v>0</v>
      </c>
      <c r="AR25" s="534">
        <f t="shared" ref="AR25:AR32" si="80">I25*P25</f>
        <v>0</v>
      </c>
      <c r="AS25" s="535">
        <f t="shared" ref="AS25:AS32" si="81">I25*Q25</f>
        <v>0</v>
      </c>
      <c r="AT25" s="910">
        <f t="shared" ref="AT25:AT32" si="82">I25*R25</f>
        <v>0</v>
      </c>
      <c r="AU25" s="558">
        <f t="shared" ref="AU25:AU32" si="83">I25*S25</f>
        <v>0</v>
      </c>
      <c r="AV25" s="579">
        <f t="shared" ref="AV25:AV32" si="84">I25*T25</f>
        <v>0</v>
      </c>
      <c r="AW25" s="538">
        <f t="shared" ref="AW25:AW32" si="85">I25*U25</f>
        <v>0</v>
      </c>
      <c r="AX25" s="328">
        <f t="shared" ref="AX25:AX32" si="86">I25*V25</f>
        <v>0</v>
      </c>
      <c r="AY25" s="511">
        <f t="shared" ref="AY25:AY32" si="87">I25*W25</f>
        <v>0</v>
      </c>
      <c r="AZ25" s="569">
        <f t="shared" ref="AZ25:AZ32" si="88">I25*X25</f>
        <v>0</v>
      </c>
      <c r="BA25" s="574">
        <f t="shared" ref="BA25:BA32" si="89">I25*Y25</f>
        <v>0</v>
      </c>
      <c r="BB25" s="880">
        <f>Z25*I25</f>
        <v>0</v>
      </c>
      <c r="BC25" s="886">
        <f t="shared" si="10"/>
        <v>0</v>
      </c>
      <c r="BD25" s="892">
        <f t="shared" si="11"/>
        <v>0</v>
      </c>
      <c r="BE25" s="898">
        <f t="shared" si="12"/>
        <v>0</v>
      </c>
      <c r="BF25" s="904">
        <f t="shared" si="13"/>
        <v>0</v>
      </c>
      <c r="BG25" s="306">
        <v>1</v>
      </c>
      <c r="BH25" s="939">
        <v>10</v>
      </c>
      <c r="BI25" s="940">
        <f t="shared" si="14"/>
        <v>0</v>
      </c>
      <c r="BJ25" s="939"/>
      <c r="BK25" s="940">
        <f t="shared" si="55"/>
        <v>0</v>
      </c>
      <c r="BL25" s="939"/>
      <c r="BM25" s="940"/>
      <c r="BN25" s="950">
        <v>6</v>
      </c>
      <c r="BO25" s="940">
        <f t="shared" si="57"/>
        <v>0</v>
      </c>
      <c r="BP25" s="941"/>
      <c r="BQ25" s="940">
        <f t="shared" si="58"/>
        <v>0</v>
      </c>
      <c r="BR25" s="941"/>
      <c r="BS25" s="940">
        <f t="shared" si="59"/>
        <v>0</v>
      </c>
      <c r="BT25" s="942"/>
      <c r="BU25" s="199">
        <f t="shared" si="15"/>
        <v>0</v>
      </c>
      <c r="BV25" s="199">
        <f t="shared" si="16"/>
        <v>0</v>
      </c>
      <c r="BW25" s="199">
        <f t="shared" si="17"/>
        <v>0</v>
      </c>
      <c r="BX25" s="199">
        <f t="shared" si="18"/>
        <v>0</v>
      </c>
      <c r="BY25" s="199">
        <f t="shared" si="19"/>
        <v>0</v>
      </c>
      <c r="BZ25" s="199">
        <f t="shared" si="20"/>
        <v>0</v>
      </c>
      <c r="CA25" s="199">
        <f t="shared" si="21"/>
        <v>0</v>
      </c>
      <c r="CB25" s="199">
        <f t="shared" si="22"/>
        <v>0</v>
      </c>
      <c r="CC25" s="956"/>
      <c r="CD25" s="199">
        <f t="shared" si="23"/>
        <v>0</v>
      </c>
      <c r="CE25" s="199">
        <f t="shared" si="24"/>
        <v>0</v>
      </c>
      <c r="CF25" s="956"/>
      <c r="CG25" s="199">
        <f t="shared" si="25"/>
        <v>0</v>
      </c>
      <c r="CH25" s="199">
        <f t="shared" si="26"/>
        <v>0</v>
      </c>
      <c r="CI25" s="199">
        <f t="shared" si="27"/>
        <v>0</v>
      </c>
      <c r="CJ25" s="199">
        <f t="shared" si="28"/>
        <v>0</v>
      </c>
      <c r="CK25" s="199">
        <f t="shared" si="29"/>
        <v>0</v>
      </c>
      <c r="CL25" s="199">
        <f t="shared" si="30"/>
        <v>0</v>
      </c>
      <c r="CM25" s="199">
        <f t="shared" si="31"/>
        <v>0</v>
      </c>
      <c r="CN25" s="199">
        <f t="shared" si="32"/>
        <v>0</v>
      </c>
      <c r="CO25" s="199">
        <f t="shared" si="33"/>
        <v>0</v>
      </c>
      <c r="CP25" s="199">
        <f t="shared" si="34"/>
        <v>0</v>
      </c>
      <c r="CQ25" s="199">
        <f t="shared" si="35"/>
        <v>0</v>
      </c>
      <c r="CR25" s="199">
        <f t="shared" si="36"/>
        <v>0</v>
      </c>
    </row>
    <row r="26" spans="2:97" s="203" customFormat="1" ht="90" customHeight="1">
      <c r="B26" s="773"/>
      <c r="C26"/>
      <c r="D26" s="851" t="s">
        <v>2047</v>
      </c>
      <c r="E26" s="771" t="s">
        <v>2053</v>
      </c>
      <c r="F26" s="310" t="s">
        <v>170</v>
      </c>
      <c r="G26" s="309" t="s">
        <v>80</v>
      </c>
      <c r="H26" s="309"/>
      <c r="I26" s="309">
        <v>2</v>
      </c>
      <c r="J26" s="309" t="s">
        <v>2046</v>
      </c>
      <c r="K26" s="852">
        <v>73.13</v>
      </c>
      <c r="L26" s="853"/>
      <c r="M26" s="854"/>
      <c r="N26" s="854"/>
      <c r="O26" s="854"/>
      <c r="P26" s="854"/>
      <c r="Q26" s="854"/>
      <c r="R26" s="855"/>
      <c r="S26" s="854"/>
      <c r="T26" s="854"/>
      <c r="U26" s="854"/>
      <c r="V26" s="854"/>
      <c r="W26" s="854"/>
      <c r="X26" s="854"/>
      <c r="Y26" s="854"/>
      <c r="Z26" s="854"/>
      <c r="AA26" s="923"/>
      <c r="AB26" s="854"/>
      <c r="AC26" s="854"/>
      <c r="AD26" s="854"/>
      <c r="AE26" s="856" cm="1">
        <f t="array" ref="AE26">SUM(L26:AD26*K26)</f>
        <v>0</v>
      </c>
      <c r="AF26" s="359" t="str">
        <f t="shared" si="51"/>
        <v>No</v>
      </c>
      <c r="AG26" s="360" t="str">
        <f t="shared" si="76"/>
        <v>No</v>
      </c>
      <c r="AH26" s="421"/>
      <c r="AI26" s="216">
        <v>1</v>
      </c>
      <c r="AJ26" s="217">
        <f t="shared" si="52"/>
        <v>0</v>
      </c>
      <c r="AL26" s="446">
        <v>5.9</v>
      </c>
      <c r="AM26" s="445">
        <f t="shared" si="53"/>
        <v>0</v>
      </c>
      <c r="AN26" s="304">
        <f t="shared" ref="AN26:AN32" si="90">I26*L26</f>
        <v>0</v>
      </c>
      <c r="AO26" s="381">
        <f t="shared" si="77"/>
        <v>0</v>
      </c>
      <c r="AP26" s="532">
        <f t="shared" si="78"/>
        <v>0</v>
      </c>
      <c r="AQ26" s="533">
        <f t="shared" si="79"/>
        <v>0</v>
      </c>
      <c r="AR26" s="534">
        <f t="shared" si="80"/>
        <v>0</v>
      </c>
      <c r="AS26" s="535">
        <f t="shared" si="81"/>
        <v>0</v>
      </c>
      <c r="AT26" s="910">
        <f t="shared" si="82"/>
        <v>0</v>
      </c>
      <c r="AU26" s="558">
        <f t="shared" si="83"/>
        <v>0</v>
      </c>
      <c r="AV26" s="579">
        <f t="shared" si="84"/>
        <v>0</v>
      </c>
      <c r="AW26" s="538">
        <f t="shared" si="85"/>
        <v>0</v>
      </c>
      <c r="AX26" s="328">
        <f t="shared" si="86"/>
        <v>0</v>
      </c>
      <c r="AY26" s="511">
        <f t="shared" si="87"/>
        <v>0</v>
      </c>
      <c r="AZ26" s="569">
        <f t="shared" si="88"/>
        <v>0</v>
      </c>
      <c r="BA26" s="574">
        <f t="shared" si="89"/>
        <v>0</v>
      </c>
      <c r="BB26" s="880">
        <f>Z26*I26</f>
        <v>0</v>
      </c>
      <c r="BC26" s="886">
        <f t="shared" si="10"/>
        <v>0</v>
      </c>
      <c r="BD26" s="892">
        <f t="shared" si="11"/>
        <v>0</v>
      </c>
      <c r="BE26" s="898">
        <f t="shared" si="12"/>
        <v>0</v>
      </c>
      <c r="BF26" s="904">
        <f t="shared" si="13"/>
        <v>0</v>
      </c>
      <c r="BG26" s="306">
        <v>1</v>
      </c>
      <c r="BH26" s="939">
        <v>7</v>
      </c>
      <c r="BI26" s="940">
        <f t="shared" si="14"/>
        <v>0</v>
      </c>
      <c r="BJ26" s="939"/>
      <c r="BK26" s="940">
        <f t="shared" si="55"/>
        <v>0</v>
      </c>
      <c r="BL26" s="939"/>
      <c r="BM26" s="940"/>
      <c r="BN26" s="950"/>
      <c r="BO26" s="940">
        <f t="shared" si="57"/>
        <v>0</v>
      </c>
      <c r="BP26" s="941"/>
      <c r="BQ26" s="940">
        <f t="shared" si="58"/>
        <v>0</v>
      </c>
      <c r="BR26" s="941">
        <v>2</v>
      </c>
      <c r="BS26" s="940">
        <f t="shared" si="59"/>
        <v>0</v>
      </c>
      <c r="BT26" s="942"/>
      <c r="BU26" s="199">
        <f t="shared" si="15"/>
        <v>0</v>
      </c>
      <c r="BV26" s="199">
        <f t="shared" si="16"/>
        <v>0</v>
      </c>
      <c r="BW26" s="199">
        <f t="shared" si="17"/>
        <v>0</v>
      </c>
      <c r="BX26" s="199">
        <f t="shared" si="18"/>
        <v>0</v>
      </c>
      <c r="BY26" s="199">
        <f t="shared" si="19"/>
        <v>0</v>
      </c>
      <c r="BZ26" s="199">
        <f t="shared" si="20"/>
        <v>0</v>
      </c>
      <c r="CA26" s="199">
        <f t="shared" si="21"/>
        <v>0</v>
      </c>
      <c r="CB26" s="199">
        <f t="shared" si="22"/>
        <v>0</v>
      </c>
      <c r="CC26" s="956"/>
      <c r="CD26" s="199">
        <f t="shared" si="23"/>
        <v>0</v>
      </c>
      <c r="CE26" s="199">
        <f t="shared" si="24"/>
        <v>0</v>
      </c>
      <c r="CF26" s="956"/>
      <c r="CG26" s="199">
        <f t="shared" si="25"/>
        <v>0</v>
      </c>
      <c r="CH26" s="199">
        <f t="shared" si="26"/>
        <v>0</v>
      </c>
      <c r="CI26" s="199">
        <f t="shared" si="27"/>
        <v>0</v>
      </c>
      <c r="CJ26" s="199">
        <f t="shared" si="28"/>
        <v>0</v>
      </c>
      <c r="CK26" s="199">
        <f t="shared" si="29"/>
        <v>0</v>
      </c>
      <c r="CL26" s="199">
        <f t="shared" si="30"/>
        <v>0</v>
      </c>
      <c r="CM26" s="199">
        <f t="shared" si="31"/>
        <v>0</v>
      </c>
      <c r="CN26" s="199">
        <f t="shared" si="32"/>
        <v>0</v>
      </c>
      <c r="CO26" s="199">
        <f t="shared" si="33"/>
        <v>0</v>
      </c>
      <c r="CP26" s="199">
        <f t="shared" si="34"/>
        <v>0</v>
      </c>
      <c r="CQ26" s="199">
        <f t="shared" si="35"/>
        <v>0</v>
      </c>
      <c r="CR26" s="199">
        <f t="shared" si="36"/>
        <v>0</v>
      </c>
      <c r="CS26" s="30"/>
    </row>
    <row r="27" spans="2:97" s="30" customFormat="1" ht="90" customHeight="1">
      <c r="B27" s="773"/>
      <c r="C27"/>
      <c r="D27" s="314" t="s">
        <v>2048</v>
      </c>
      <c r="E27" s="770" t="s">
        <v>2053</v>
      </c>
      <c r="F27" s="329" t="s">
        <v>169</v>
      </c>
      <c r="G27" s="337" t="s">
        <v>223</v>
      </c>
      <c r="H27" s="337"/>
      <c r="I27" s="315">
        <v>4</v>
      </c>
      <c r="J27" s="315" t="s">
        <v>2046</v>
      </c>
      <c r="K27" s="621">
        <v>87.55</v>
      </c>
      <c r="L27" s="221"/>
      <c r="M27" s="214"/>
      <c r="N27" s="215"/>
      <c r="O27" s="214"/>
      <c r="P27" s="215"/>
      <c r="Q27" s="214"/>
      <c r="R27" s="215"/>
      <c r="S27" s="215"/>
      <c r="T27" s="214"/>
      <c r="U27" s="215"/>
      <c r="V27" s="215"/>
      <c r="W27" s="214"/>
      <c r="X27" s="215"/>
      <c r="Y27" s="247"/>
      <c r="Z27" s="247"/>
      <c r="AA27" s="919"/>
      <c r="AB27" s="247"/>
      <c r="AC27" s="247"/>
      <c r="AD27" s="247"/>
      <c r="AE27" s="357" cm="1">
        <f t="array" ref="AE27">SUM(L27:AD27*K27)</f>
        <v>0</v>
      </c>
      <c r="AF27" s="352" t="str">
        <f t="shared" si="51"/>
        <v>No</v>
      </c>
      <c r="AG27" s="353" t="str">
        <f t="shared" si="76"/>
        <v>No</v>
      </c>
      <c r="AI27" s="216">
        <v>1</v>
      </c>
      <c r="AJ27" s="217">
        <f t="shared" si="52"/>
        <v>0</v>
      </c>
      <c r="AL27" s="446">
        <v>4.42</v>
      </c>
      <c r="AM27" s="445">
        <f t="shared" si="53"/>
        <v>0</v>
      </c>
      <c r="AN27" s="304">
        <f t="shared" si="90"/>
        <v>0</v>
      </c>
      <c r="AO27" s="381">
        <f t="shared" si="77"/>
        <v>0</v>
      </c>
      <c r="AP27" s="532">
        <f t="shared" si="78"/>
        <v>0</v>
      </c>
      <c r="AQ27" s="533">
        <f t="shared" si="79"/>
        <v>0</v>
      </c>
      <c r="AR27" s="534">
        <f t="shared" si="80"/>
        <v>0</v>
      </c>
      <c r="AS27" s="535">
        <f t="shared" si="81"/>
        <v>0</v>
      </c>
      <c r="AT27" s="910">
        <f t="shared" si="82"/>
        <v>0</v>
      </c>
      <c r="AU27" s="558">
        <f t="shared" si="83"/>
        <v>0</v>
      </c>
      <c r="AV27" s="579">
        <f t="shared" si="84"/>
        <v>0</v>
      </c>
      <c r="AW27" s="538">
        <f t="shared" si="85"/>
        <v>0</v>
      </c>
      <c r="AX27" s="328">
        <f t="shared" si="86"/>
        <v>0</v>
      </c>
      <c r="AY27" s="511">
        <f t="shared" si="87"/>
        <v>0</v>
      </c>
      <c r="AZ27" s="569">
        <f t="shared" si="88"/>
        <v>0</v>
      </c>
      <c r="BA27" s="574">
        <f t="shared" si="89"/>
        <v>0</v>
      </c>
      <c r="BB27" s="880">
        <f t="shared" ref="BB27:BB32" si="91">Z27*I27</f>
        <v>0</v>
      </c>
      <c r="BC27" s="886">
        <f t="shared" si="10"/>
        <v>0</v>
      </c>
      <c r="BD27" s="892">
        <f t="shared" si="11"/>
        <v>0</v>
      </c>
      <c r="BE27" s="898">
        <f t="shared" si="12"/>
        <v>0</v>
      </c>
      <c r="BF27" s="904">
        <f t="shared" si="13"/>
        <v>0</v>
      </c>
      <c r="BG27" s="306">
        <v>1</v>
      </c>
      <c r="BH27" s="939">
        <v>8</v>
      </c>
      <c r="BI27" s="940">
        <f t="shared" si="14"/>
        <v>0</v>
      </c>
      <c r="BJ27" s="939"/>
      <c r="BK27" s="940">
        <f t="shared" si="55"/>
        <v>0</v>
      </c>
      <c r="BL27" s="939"/>
      <c r="BM27" s="940"/>
      <c r="BN27" s="950"/>
      <c r="BO27" s="940">
        <f t="shared" si="57"/>
        <v>0</v>
      </c>
      <c r="BP27" s="941">
        <v>4</v>
      </c>
      <c r="BQ27" s="940">
        <f t="shared" si="58"/>
        <v>0</v>
      </c>
      <c r="BR27" s="941"/>
      <c r="BS27" s="940">
        <f t="shared" si="59"/>
        <v>0</v>
      </c>
      <c r="BT27" s="942"/>
      <c r="BU27" s="199">
        <f t="shared" si="15"/>
        <v>0</v>
      </c>
      <c r="BV27" s="199">
        <f t="shared" si="16"/>
        <v>0</v>
      </c>
      <c r="BW27" s="199">
        <f t="shared" si="17"/>
        <v>0</v>
      </c>
      <c r="BX27" s="199">
        <f t="shared" si="18"/>
        <v>0</v>
      </c>
      <c r="BY27" s="199">
        <f t="shared" si="19"/>
        <v>0</v>
      </c>
      <c r="BZ27" s="199">
        <f t="shared" si="20"/>
        <v>0</v>
      </c>
      <c r="CA27" s="199">
        <f t="shared" si="21"/>
        <v>0</v>
      </c>
      <c r="CB27" s="199">
        <f t="shared" si="22"/>
        <v>0</v>
      </c>
      <c r="CC27" s="956"/>
      <c r="CD27" s="199">
        <f t="shared" si="23"/>
        <v>0</v>
      </c>
      <c r="CE27" s="199">
        <f t="shared" si="24"/>
        <v>0</v>
      </c>
      <c r="CF27" s="956"/>
      <c r="CG27" s="199">
        <f t="shared" si="25"/>
        <v>0</v>
      </c>
      <c r="CH27" s="199">
        <f t="shared" si="26"/>
        <v>0</v>
      </c>
      <c r="CI27" s="199">
        <f t="shared" si="27"/>
        <v>0</v>
      </c>
      <c r="CJ27" s="199">
        <f t="shared" si="28"/>
        <v>0</v>
      </c>
      <c r="CK27" s="199">
        <f t="shared" si="29"/>
        <v>0</v>
      </c>
      <c r="CL27" s="199">
        <f t="shared" si="30"/>
        <v>0</v>
      </c>
      <c r="CM27" s="199">
        <f t="shared" si="31"/>
        <v>0</v>
      </c>
      <c r="CN27" s="199">
        <f t="shared" si="32"/>
        <v>0</v>
      </c>
      <c r="CO27" s="199">
        <f t="shared" si="33"/>
        <v>0</v>
      </c>
      <c r="CP27" s="199">
        <f t="shared" si="34"/>
        <v>0</v>
      </c>
      <c r="CQ27" s="199">
        <f t="shared" si="35"/>
        <v>0</v>
      </c>
      <c r="CR27" s="199">
        <f t="shared" si="36"/>
        <v>0</v>
      </c>
    </row>
    <row r="28" spans="2:97" s="30" customFormat="1" ht="90" customHeight="1">
      <c r="B28" s="773"/>
      <c r="C28"/>
      <c r="D28" s="308" t="s">
        <v>2049</v>
      </c>
      <c r="E28" s="771" t="s">
        <v>2053</v>
      </c>
      <c r="F28" s="310" t="s">
        <v>170</v>
      </c>
      <c r="G28" s="861" t="s">
        <v>80</v>
      </c>
      <c r="H28" s="857"/>
      <c r="I28" s="309">
        <v>1</v>
      </c>
      <c r="J28" s="309" t="s">
        <v>2046</v>
      </c>
      <c r="K28" s="858">
        <v>74.16</v>
      </c>
      <c r="L28" s="859"/>
      <c r="M28" s="860"/>
      <c r="N28" s="855"/>
      <c r="O28" s="860"/>
      <c r="P28" s="855"/>
      <c r="Q28" s="860"/>
      <c r="R28" s="855"/>
      <c r="S28" s="855"/>
      <c r="T28" s="860"/>
      <c r="U28" s="855"/>
      <c r="V28" s="855"/>
      <c r="W28" s="860"/>
      <c r="X28" s="855"/>
      <c r="Y28" s="854"/>
      <c r="Z28" s="854"/>
      <c r="AA28" s="923"/>
      <c r="AB28" s="854"/>
      <c r="AC28" s="854"/>
      <c r="AD28" s="854"/>
      <c r="AE28" s="856" cm="1">
        <f t="array" ref="AE28">SUM(L28:AD28*K28)</f>
        <v>0</v>
      </c>
      <c r="AF28" s="359" t="str">
        <f t="shared" si="51"/>
        <v>No</v>
      </c>
      <c r="AG28" s="360" t="str">
        <f t="shared" si="76"/>
        <v>No</v>
      </c>
      <c r="AI28" s="216">
        <v>1</v>
      </c>
      <c r="AJ28" s="217">
        <f t="shared" si="52"/>
        <v>0</v>
      </c>
      <c r="AL28" s="446">
        <v>4.4000000000000004</v>
      </c>
      <c r="AM28" s="445">
        <f t="shared" si="53"/>
        <v>0</v>
      </c>
      <c r="AN28" s="304">
        <f t="shared" si="90"/>
        <v>0</v>
      </c>
      <c r="AO28" s="381">
        <f t="shared" si="77"/>
        <v>0</v>
      </c>
      <c r="AP28" s="532">
        <f t="shared" si="78"/>
        <v>0</v>
      </c>
      <c r="AQ28" s="533">
        <f t="shared" si="79"/>
        <v>0</v>
      </c>
      <c r="AR28" s="534">
        <f t="shared" si="80"/>
        <v>0</v>
      </c>
      <c r="AS28" s="535">
        <f t="shared" si="81"/>
        <v>0</v>
      </c>
      <c r="AT28" s="910">
        <f t="shared" si="82"/>
        <v>0</v>
      </c>
      <c r="AU28" s="558">
        <f t="shared" si="83"/>
        <v>0</v>
      </c>
      <c r="AV28" s="579">
        <f t="shared" si="84"/>
        <v>0</v>
      </c>
      <c r="AW28" s="538">
        <f t="shared" si="85"/>
        <v>0</v>
      </c>
      <c r="AX28" s="328">
        <f t="shared" si="86"/>
        <v>0</v>
      </c>
      <c r="AY28" s="511">
        <f t="shared" si="87"/>
        <v>0</v>
      </c>
      <c r="AZ28" s="569">
        <f t="shared" si="88"/>
        <v>0</v>
      </c>
      <c r="BA28" s="574">
        <f t="shared" si="89"/>
        <v>0</v>
      </c>
      <c r="BB28" s="880">
        <f t="shared" si="91"/>
        <v>0</v>
      </c>
      <c r="BC28" s="886">
        <f t="shared" si="10"/>
        <v>0</v>
      </c>
      <c r="BD28" s="892">
        <f t="shared" si="11"/>
        <v>0</v>
      </c>
      <c r="BE28" s="898">
        <f t="shared" si="12"/>
        <v>0</v>
      </c>
      <c r="BF28" s="904">
        <f t="shared" si="13"/>
        <v>0</v>
      </c>
      <c r="BG28" s="306">
        <v>1</v>
      </c>
      <c r="BH28" s="939">
        <v>4</v>
      </c>
      <c r="BI28" s="940">
        <f t="shared" si="14"/>
        <v>0</v>
      </c>
      <c r="BJ28" s="939"/>
      <c r="BK28" s="940">
        <f t="shared" si="55"/>
        <v>0</v>
      </c>
      <c r="BL28" s="939"/>
      <c r="BM28" s="940"/>
      <c r="BN28" s="950"/>
      <c r="BO28" s="940">
        <f t="shared" si="57"/>
        <v>0</v>
      </c>
      <c r="BP28" s="941"/>
      <c r="BQ28" s="940">
        <f t="shared" si="58"/>
        <v>0</v>
      </c>
      <c r="BR28" s="941">
        <v>1</v>
      </c>
      <c r="BS28" s="940">
        <f t="shared" si="59"/>
        <v>0</v>
      </c>
      <c r="BT28" s="942"/>
      <c r="BU28" s="199">
        <f t="shared" si="15"/>
        <v>0</v>
      </c>
      <c r="BV28" s="199">
        <f t="shared" si="16"/>
        <v>0</v>
      </c>
      <c r="BW28" s="199">
        <f t="shared" si="17"/>
        <v>0</v>
      </c>
      <c r="BX28" s="199">
        <f t="shared" si="18"/>
        <v>0</v>
      </c>
      <c r="BY28" s="199">
        <f t="shared" si="19"/>
        <v>0</v>
      </c>
      <c r="BZ28" s="199">
        <f t="shared" si="20"/>
        <v>0</v>
      </c>
      <c r="CA28" s="199">
        <f t="shared" si="21"/>
        <v>0</v>
      </c>
      <c r="CB28" s="199">
        <f t="shared" si="22"/>
        <v>0</v>
      </c>
      <c r="CC28" s="956"/>
      <c r="CD28" s="199">
        <f t="shared" si="23"/>
        <v>0</v>
      </c>
      <c r="CE28" s="199">
        <f t="shared" si="24"/>
        <v>0</v>
      </c>
      <c r="CF28" s="956"/>
      <c r="CG28" s="199">
        <f t="shared" si="25"/>
        <v>0</v>
      </c>
      <c r="CH28" s="199">
        <f t="shared" si="26"/>
        <v>0</v>
      </c>
      <c r="CI28" s="199">
        <f t="shared" si="27"/>
        <v>0</v>
      </c>
      <c r="CJ28" s="199">
        <f t="shared" si="28"/>
        <v>0</v>
      </c>
      <c r="CK28" s="199">
        <f t="shared" si="29"/>
        <v>0</v>
      </c>
      <c r="CL28" s="199">
        <f t="shared" si="30"/>
        <v>0</v>
      </c>
      <c r="CM28" s="199">
        <f t="shared" si="31"/>
        <v>0</v>
      </c>
      <c r="CN28" s="199">
        <f t="shared" si="32"/>
        <v>0</v>
      </c>
      <c r="CO28" s="199">
        <f t="shared" si="33"/>
        <v>0</v>
      </c>
      <c r="CP28" s="199">
        <f t="shared" si="34"/>
        <v>0</v>
      </c>
      <c r="CQ28" s="199">
        <f t="shared" si="35"/>
        <v>0</v>
      </c>
      <c r="CR28" s="199">
        <f t="shared" si="36"/>
        <v>0</v>
      </c>
    </row>
    <row r="29" spans="2:97" s="30" customFormat="1" ht="90" customHeight="1">
      <c r="B29" s="773"/>
      <c r="C29"/>
      <c r="D29" s="314" t="s">
        <v>2050</v>
      </c>
      <c r="E29" s="770" t="s">
        <v>2053</v>
      </c>
      <c r="F29" s="329" t="s">
        <v>170</v>
      </c>
      <c r="G29" s="337" t="s">
        <v>80</v>
      </c>
      <c r="H29" s="337"/>
      <c r="I29" s="315">
        <v>1</v>
      </c>
      <c r="J29" s="315" t="s">
        <v>2046</v>
      </c>
      <c r="K29" s="621">
        <v>56.65</v>
      </c>
      <c r="L29" s="221"/>
      <c r="M29" s="214"/>
      <c r="N29" s="215"/>
      <c r="O29" s="214"/>
      <c r="P29" s="215"/>
      <c r="Q29" s="214"/>
      <c r="R29" s="215"/>
      <c r="S29" s="215"/>
      <c r="T29" s="214"/>
      <c r="U29" s="215"/>
      <c r="V29" s="215"/>
      <c r="W29" s="214"/>
      <c r="X29" s="215"/>
      <c r="Y29" s="247"/>
      <c r="Z29" s="247"/>
      <c r="AA29" s="919"/>
      <c r="AB29" s="247"/>
      <c r="AC29" s="247"/>
      <c r="AD29" s="247"/>
      <c r="AE29" s="357" cm="1">
        <f t="array" ref="AE29">SUM(L29:AD29*K29)</f>
        <v>0</v>
      </c>
      <c r="AF29" s="352" t="str">
        <f t="shared" si="51"/>
        <v>No</v>
      </c>
      <c r="AG29" s="353" t="str">
        <f t="shared" si="76"/>
        <v>No</v>
      </c>
      <c r="AI29" s="216">
        <v>1</v>
      </c>
      <c r="AJ29" s="217">
        <f t="shared" si="52"/>
        <v>0</v>
      </c>
      <c r="AL29" s="446">
        <v>2.0499999999999998</v>
      </c>
      <c r="AM29" s="445">
        <f t="shared" si="53"/>
        <v>0</v>
      </c>
      <c r="AN29" s="304">
        <f t="shared" si="90"/>
        <v>0</v>
      </c>
      <c r="AO29" s="381">
        <f t="shared" si="77"/>
        <v>0</v>
      </c>
      <c r="AP29" s="532">
        <f t="shared" si="78"/>
        <v>0</v>
      </c>
      <c r="AQ29" s="533">
        <f t="shared" si="79"/>
        <v>0</v>
      </c>
      <c r="AR29" s="534">
        <f t="shared" si="80"/>
        <v>0</v>
      </c>
      <c r="AS29" s="535">
        <f t="shared" si="81"/>
        <v>0</v>
      </c>
      <c r="AT29" s="910">
        <f t="shared" si="82"/>
        <v>0</v>
      </c>
      <c r="AU29" s="558">
        <f t="shared" si="83"/>
        <v>0</v>
      </c>
      <c r="AV29" s="579">
        <f t="shared" si="84"/>
        <v>0</v>
      </c>
      <c r="AW29" s="538">
        <f t="shared" si="85"/>
        <v>0</v>
      </c>
      <c r="AX29" s="328">
        <f t="shared" si="86"/>
        <v>0</v>
      </c>
      <c r="AY29" s="511">
        <f t="shared" si="87"/>
        <v>0</v>
      </c>
      <c r="AZ29" s="569">
        <f t="shared" si="88"/>
        <v>0</v>
      </c>
      <c r="BA29" s="574">
        <f t="shared" si="89"/>
        <v>0</v>
      </c>
      <c r="BB29" s="880">
        <f t="shared" si="91"/>
        <v>0</v>
      </c>
      <c r="BC29" s="886">
        <f t="shared" si="10"/>
        <v>0</v>
      </c>
      <c r="BD29" s="892">
        <f t="shared" si="11"/>
        <v>0</v>
      </c>
      <c r="BE29" s="898">
        <f t="shared" si="12"/>
        <v>0</v>
      </c>
      <c r="BF29" s="904">
        <f t="shared" si="13"/>
        <v>0</v>
      </c>
      <c r="BG29" s="306">
        <v>1</v>
      </c>
      <c r="BH29" s="939">
        <v>4</v>
      </c>
      <c r="BI29" s="940">
        <f t="shared" si="14"/>
        <v>0</v>
      </c>
      <c r="BJ29" s="939"/>
      <c r="BK29" s="940">
        <f t="shared" si="55"/>
        <v>0</v>
      </c>
      <c r="BL29" s="939"/>
      <c r="BM29" s="940"/>
      <c r="BN29" s="950"/>
      <c r="BO29" s="940">
        <f t="shared" si="57"/>
        <v>0</v>
      </c>
      <c r="BP29" s="941"/>
      <c r="BQ29" s="940">
        <f t="shared" si="58"/>
        <v>0</v>
      </c>
      <c r="BR29" s="941">
        <v>1</v>
      </c>
      <c r="BS29" s="940">
        <f t="shared" si="59"/>
        <v>0</v>
      </c>
      <c r="BT29" s="942"/>
      <c r="BU29" s="199">
        <f t="shared" si="15"/>
        <v>0</v>
      </c>
      <c r="BV29" s="199">
        <f t="shared" si="16"/>
        <v>0</v>
      </c>
      <c r="BW29" s="199">
        <f t="shared" si="17"/>
        <v>0</v>
      </c>
      <c r="BX29" s="199">
        <f t="shared" si="18"/>
        <v>0</v>
      </c>
      <c r="BY29" s="199">
        <f t="shared" si="19"/>
        <v>0</v>
      </c>
      <c r="BZ29" s="199">
        <f t="shared" si="20"/>
        <v>0</v>
      </c>
      <c r="CA29" s="199">
        <f t="shared" si="21"/>
        <v>0</v>
      </c>
      <c r="CB29" s="199">
        <f t="shared" si="22"/>
        <v>0</v>
      </c>
      <c r="CC29" s="956"/>
      <c r="CD29" s="199">
        <f t="shared" si="23"/>
        <v>0</v>
      </c>
      <c r="CE29" s="199">
        <f t="shared" si="24"/>
        <v>0</v>
      </c>
      <c r="CF29" s="956"/>
      <c r="CG29" s="199">
        <f t="shared" si="25"/>
        <v>0</v>
      </c>
      <c r="CH29" s="199">
        <f t="shared" si="26"/>
        <v>0</v>
      </c>
      <c r="CI29" s="199">
        <f t="shared" si="27"/>
        <v>0</v>
      </c>
      <c r="CJ29" s="199">
        <f t="shared" si="28"/>
        <v>0</v>
      </c>
      <c r="CK29" s="199">
        <f t="shared" si="29"/>
        <v>0</v>
      </c>
      <c r="CL29" s="199">
        <f t="shared" si="30"/>
        <v>0</v>
      </c>
      <c r="CM29" s="199">
        <f t="shared" si="31"/>
        <v>0</v>
      </c>
      <c r="CN29" s="199">
        <f t="shared" si="32"/>
        <v>0</v>
      </c>
      <c r="CO29" s="199">
        <f t="shared" si="33"/>
        <v>0</v>
      </c>
      <c r="CP29" s="199">
        <f t="shared" si="34"/>
        <v>0</v>
      </c>
      <c r="CQ29" s="199">
        <f t="shared" si="35"/>
        <v>0</v>
      </c>
      <c r="CR29" s="199">
        <f t="shared" si="36"/>
        <v>0</v>
      </c>
    </row>
    <row r="30" spans="2:97" s="30" customFormat="1" ht="90" customHeight="1">
      <c r="B30" s="773"/>
      <c r="C30"/>
      <c r="D30" s="308" t="s">
        <v>2058</v>
      </c>
      <c r="E30" s="771" t="s">
        <v>2053</v>
      </c>
      <c r="F30" s="310" t="s">
        <v>170</v>
      </c>
      <c r="G30" s="857" t="s">
        <v>80</v>
      </c>
      <c r="H30" s="857"/>
      <c r="I30" s="309">
        <v>1</v>
      </c>
      <c r="J30" s="309" t="s">
        <v>2046</v>
      </c>
      <c r="K30" s="858">
        <v>80.34</v>
      </c>
      <c r="L30" s="859"/>
      <c r="M30" s="860"/>
      <c r="N30" s="855"/>
      <c r="O30" s="860"/>
      <c r="P30" s="855"/>
      <c r="Q30" s="860"/>
      <c r="R30" s="855"/>
      <c r="S30" s="855"/>
      <c r="T30" s="860"/>
      <c r="U30" s="855"/>
      <c r="V30" s="855"/>
      <c r="W30" s="860"/>
      <c r="X30" s="855"/>
      <c r="Y30" s="854"/>
      <c r="Z30" s="854"/>
      <c r="AA30" s="923"/>
      <c r="AB30" s="854"/>
      <c r="AC30" s="854"/>
      <c r="AD30" s="854"/>
      <c r="AE30" s="856" cm="1">
        <f t="array" ref="AE30">SUM(L30:AD30*K30)</f>
        <v>0</v>
      </c>
      <c r="AF30" s="359" t="str">
        <f t="shared" si="51"/>
        <v>No</v>
      </c>
      <c r="AG30" s="360" t="str">
        <f t="shared" si="76"/>
        <v>No</v>
      </c>
      <c r="AI30" s="216">
        <v>1</v>
      </c>
      <c r="AJ30" s="217">
        <f t="shared" si="52"/>
        <v>0</v>
      </c>
      <c r="AL30" s="446">
        <v>5.23</v>
      </c>
      <c r="AM30" s="445">
        <f t="shared" si="53"/>
        <v>0</v>
      </c>
      <c r="AN30" s="304">
        <f t="shared" si="90"/>
        <v>0</v>
      </c>
      <c r="AO30" s="381">
        <f t="shared" si="77"/>
        <v>0</v>
      </c>
      <c r="AP30" s="532">
        <f t="shared" si="78"/>
        <v>0</v>
      </c>
      <c r="AQ30" s="533">
        <f t="shared" si="79"/>
        <v>0</v>
      </c>
      <c r="AR30" s="534">
        <f t="shared" si="80"/>
        <v>0</v>
      </c>
      <c r="AS30" s="535">
        <f t="shared" si="81"/>
        <v>0</v>
      </c>
      <c r="AT30" s="910">
        <f t="shared" si="82"/>
        <v>0</v>
      </c>
      <c r="AU30" s="558">
        <f t="shared" si="83"/>
        <v>0</v>
      </c>
      <c r="AV30" s="579">
        <f t="shared" si="84"/>
        <v>0</v>
      </c>
      <c r="AW30" s="538">
        <f t="shared" si="85"/>
        <v>0</v>
      </c>
      <c r="AX30" s="328">
        <f t="shared" si="86"/>
        <v>0</v>
      </c>
      <c r="AY30" s="511">
        <f t="shared" si="87"/>
        <v>0</v>
      </c>
      <c r="AZ30" s="569">
        <f t="shared" si="88"/>
        <v>0</v>
      </c>
      <c r="BA30" s="574">
        <f t="shared" si="89"/>
        <v>0</v>
      </c>
      <c r="BB30" s="880">
        <f t="shared" si="91"/>
        <v>0</v>
      </c>
      <c r="BC30" s="886">
        <f t="shared" si="10"/>
        <v>0</v>
      </c>
      <c r="BD30" s="892">
        <f t="shared" si="11"/>
        <v>0</v>
      </c>
      <c r="BE30" s="898">
        <f t="shared" si="12"/>
        <v>0</v>
      </c>
      <c r="BF30" s="904">
        <f t="shared" si="13"/>
        <v>0</v>
      </c>
      <c r="BG30" s="306">
        <v>1</v>
      </c>
      <c r="BH30" s="939">
        <v>4</v>
      </c>
      <c r="BI30" s="940">
        <f t="shared" si="14"/>
        <v>0</v>
      </c>
      <c r="BJ30" s="939"/>
      <c r="BK30" s="940">
        <f t="shared" si="55"/>
        <v>0</v>
      </c>
      <c r="BL30" s="939"/>
      <c r="BM30" s="940"/>
      <c r="BN30" s="950"/>
      <c r="BO30" s="940">
        <f t="shared" si="57"/>
        <v>0</v>
      </c>
      <c r="BP30" s="941"/>
      <c r="BQ30" s="940">
        <f t="shared" si="58"/>
        <v>0</v>
      </c>
      <c r="BR30" s="941">
        <v>1</v>
      </c>
      <c r="BS30" s="940">
        <f t="shared" si="59"/>
        <v>0</v>
      </c>
      <c r="BT30" s="942"/>
      <c r="BU30" s="199">
        <f t="shared" si="15"/>
        <v>0</v>
      </c>
      <c r="BV30" s="199">
        <f t="shared" si="16"/>
        <v>0</v>
      </c>
      <c r="BW30" s="199">
        <f t="shared" si="17"/>
        <v>0</v>
      </c>
      <c r="BX30" s="199">
        <f t="shared" si="18"/>
        <v>0</v>
      </c>
      <c r="BY30" s="199">
        <f t="shared" si="19"/>
        <v>0</v>
      </c>
      <c r="BZ30" s="199">
        <f t="shared" si="20"/>
        <v>0</v>
      </c>
      <c r="CA30" s="199">
        <f t="shared" si="21"/>
        <v>0</v>
      </c>
      <c r="CB30" s="199">
        <f t="shared" si="22"/>
        <v>0</v>
      </c>
      <c r="CC30" s="956"/>
      <c r="CD30" s="199">
        <f t="shared" si="23"/>
        <v>0</v>
      </c>
      <c r="CE30" s="199">
        <f t="shared" si="24"/>
        <v>0</v>
      </c>
      <c r="CF30" s="956"/>
      <c r="CG30" s="199">
        <f t="shared" si="25"/>
        <v>0</v>
      </c>
      <c r="CH30" s="199">
        <f t="shared" si="26"/>
        <v>0</v>
      </c>
      <c r="CI30" s="199">
        <f t="shared" si="27"/>
        <v>0</v>
      </c>
      <c r="CJ30" s="199">
        <f t="shared" si="28"/>
        <v>0</v>
      </c>
      <c r="CK30" s="199">
        <f t="shared" si="29"/>
        <v>0</v>
      </c>
      <c r="CL30" s="199">
        <f t="shared" si="30"/>
        <v>0</v>
      </c>
      <c r="CM30" s="199">
        <f t="shared" si="31"/>
        <v>0</v>
      </c>
      <c r="CN30" s="199">
        <f t="shared" si="32"/>
        <v>0</v>
      </c>
      <c r="CO30" s="199">
        <f t="shared" si="33"/>
        <v>0</v>
      </c>
      <c r="CP30" s="199">
        <f t="shared" si="34"/>
        <v>0</v>
      </c>
      <c r="CQ30" s="199">
        <f t="shared" si="35"/>
        <v>0</v>
      </c>
      <c r="CR30" s="199">
        <f t="shared" si="36"/>
        <v>0</v>
      </c>
    </row>
    <row r="31" spans="2:97" s="30" customFormat="1" ht="90" customHeight="1">
      <c r="B31" s="773"/>
      <c r="C31"/>
      <c r="D31" s="314" t="s">
        <v>2051</v>
      </c>
      <c r="E31" s="770" t="s">
        <v>2053</v>
      </c>
      <c r="F31" s="329" t="s">
        <v>170</v>
      </c>
      <c r="G31" s="337" t="s">
        <v>80</v>
      </c>
      <c r="H31" s="337"/>
      <c r="I31" s="315">
        <v>1</v>
      </c>
      <c r="J31" s="315" t="s">
        <v>2046</v>
      </c>
      <c r="K31" s="621">
        <v>77.25</v>
      </c>
      <c r="L31" s="221"/>
      <c r="M31" s="214"/>
      <c r="N31" s="215"/>
      <c r="O31" s="214"/>
      <c r="P31" s="215"/>
      <c r="Q31" s="214"/>
      <c r="R31" s="215"/>
      <c r="S31" s="215"/>
      <c r="T31" s="214"/>
      <c r="U31" s="215"/>
      <c r="V31" s="215"/>
      <c r="W31" s="214"/>
      <c r="X31" s="215"/>
      <c r="Y31" s="247"/>
      <c r="Z31" s="247"/>
      <c r="AA31" s="919"/>
      <c r="AB31" s="247"/>
      <c r="AC31" s="247"/>
      <c r="AD31" s="247"/>
      <c r="AE31" s="357" cm="1">
        <f t="array" ref="AE31">SUM(L31:AD31*K31)</f>
        <v>0</v>
      </c>
      <c r="AF31" s="352" t="str">
        <f t="shared" si="51"/>
        <v>No</v>
      </c>
      <c r="AG31" s="353" t="str">
        <f t="shared" si="76"/>
        <v>No</v>
      </c>
      <c r="AI31" s="216">
        <v>1</v>
      </c>
      <c r="AJ31" s="217">
        <f t="shared" si="52"/>
        <v>0</v>
      </c>
      <c r="AL31" s="446">
        <v>4.68</v>
      </c>
      <c r="AM31" s="445">
        <f t="shared" si="53"/>
        <v>0</v>
      </c>
      <c r="AN31" s="304">
        <f t="shared" si="90"/>
        <v>0</v>
      </c>
      <c r="AO31" s="381">
        <f t="shared" si="77"/>
        <v>0</v>
      </c>
      <c r="AP31" s="532">
        <f t="shared" si="78"/>
        <v>0</v>
      </c>
      <c r="AQ31" s="533">
        <f t="shared" si="79"/>
        <v>0</v>
      </c>
      <c r="AR31" s="534">
        <f t="shared" si="80"/>
        <v>0</v>
      </c>
      <c r="AS31" s="535">
        <f t="shared" si="81"/>
        <v>0</v>
      </c>
      <c r="AT31" s="910">
        <f t="shared" si="82"/>
        <v>0</v>
      </c>
      <c r="AU31" s="558">
        <f t="shared" si="83"/>
        <v>0</v>
      </c>
      <c r="AV31" s="579">
        <f t="shared" si="84"/>
        <v>0</v>
      </c>
      <c r="AW31" s="538">
        <f t="shared" si="85"/>
        <v>0</v>
      </c>
      <c r="AX31" s="328">
        <f t="shared" si="86"/>
        <v>0</v>
      </c>
      <c r="AY31" s="511">
        <f t="shared" si="87"/>
        <v>0</v>
      </c>
      <c r="AZ31" s="569">
        <f t="shared" si="88"/>
        <v>0</v>
      </c>
      <c r="BA31" s="574">
        <f t="shared" si="89"/>
        <v>0</v>
      </c>
      <c r="BB31" s="880">
        <f t="shared" si="91"/>
        <v>0</v>
      </c>
      <c r="BC31" s="886">
        <f t="shared" si="10"/>
        <v>0</v>
      </c>
      <c r="BD31" s="892">
        <f t="shared" si="11"/>
        <v>0</v>
      </c>
      <c r="BE31" s="898">
        <f t="shared" si="12"/>
        <v>0</v>
      </c>
      <c r="BF31" s="904">
        <f t="shared" si="13"/>
        <v>0</v>
      </c>
      <c r="BG31" s="306">
        <v>1</v>
      </c>
      <c r="BH31" s="939">
        <v>4</v>
      </c>
      <c r="BI31" s="940">
        <f t="shared" si="14"/>
        <v>0</v>
      </c>
      <c r="BJ31" s="939"/>
      <c r="BK31" s="940">
        <f t="shared" si="55"/>
        <v>0</v>
      </c>
      <c r="BL31" s="939"/>
      <c r="BM31" s="940"/>
      <c r="BN31" s="950"/>
      <c r="BO31" s="940">
        <f t="shared" si="57"/>
        <v>0</v>
      </c>
      <c r="BP31" s="941"/>
      <c r="BQ31" s="940">
        <f t="shared" si="58"/>
        <v>0</v>
      </c>
      <c r="BR31" s="941">
        <v>1</v>
      </c>
      <c r="BS31" s="940">
        <f t="shared" si="59"/>
        <v>0</v>
      </c>
      <c r="BT31" s="942"/>
      <c r="BU31" s="199">
        <f t="shared" si="15"/>
        <v>0</v>
      </c>
      <c r="BV31" s="199">
        <f t="shared" si="16"/>
        <v>0</v>
      </c>
      <c r="BW31" s="199">
        <f t="shared" si="17"/>
        <v>0</v>
      </c>
      <c r="BX31" s="199">
        <f t="shared" si="18"/>
        <v>0</v>
      </c>
      <c r="BY31" s="199">
        <f t="shared" si="19"/>
        <v>0</v>
      </c>
      <c r="BZ31" s="199">
        <f t="shared" si="20"/>
        <v>0</v>
      </c>
      <c r="CA31" s="199">
        <f t="shared" si="21"/>
        <v>0</v>
      </c>
      <c r="CB31" s="199">
        <f t="shared" si="22"/>
        <v>0</v>
      </c>
      <c r="CC31" s="956"/>
      <c r="CD31" s="199">
        <f t="shared" si="23"/>
        <v>0</v>
      </c>
      <c r="CE31" s="199">
        <f t="shared" si="24"/>
        <v>0</v>
      </c>
      <c r="CF31" s="956"/>
      <c r="CG31" s="199">
        <f t="shared" si="25"/>
        <v>0</v>
      </c>
      <c r="CH31" s="199">
        <f t="shared" si="26"/>
        <v>0</v>
      </c>
      <c r="CI31" s="199">
        <f t="shared" si="27"/>
        <v>0</v>
      </c>
      <c r="CJ31" s="199">
        <f t="shared" si="28"/>
        <v>0</v>
      </c>
      <c r="CK31" s="199">
        <f t="shared" si="29"/>
        <v>0</v>
      </c>
      <c r="CL31" s="199">
        <f t="shared" si="30"/>
        <v>0</v>
      </c>
      <c r="CM31" s="199">
        <f t="shared" si="31"/>
        <v>0</v>
      </c>
      <c r="CN31" s="199">
        <f t="shared" si="32"/>
        <v>0</v>
      </c>
      <c r="CO31" s="199">
        <f t="shared" si="33"/>
        <v>0</v>
      </c>
      <c r="CP31" s="199">
        <f t="shared" si="34"/>
        <v>0</v>
      </c>
      <c r="CQ31" s="199">
        <f t="shared" si="35"/>
        <v>0</v>
      </c>
      <c r="CR31" s="199">
        <f t="shared" si="36"/>
        <v>0</v>
      </c>
    </row>
    <row r="32" spans="2:97" s="30" customFormat="1" ht="90" customHeight="1">
      <c r="B32" s="774"/>
      <c r="C32" s="32"/>
      <c r="D32" s="318" t="s">
        <v>2052</v>
      </c>
      <c r="E32" s="847" t="s">
        <v>2053</v>
      </c>
      <c r="F32" s="319" t="s">
        <v>169</v>
      </c>
      <c r="G32" s="862" t="s">
        <v>80</v>
      </c>
      <c r="H32" s="862"/>
      <c r="I32" s="848">
        <v>1</v>
      </c>
      <c r="J32" s="319" t="s">
        <v>2046</v>
      </c>
      <c r="K32" s="863">
        <v>66.95</v>
      </c>
      <c r="L32" s="864"/>
      <c r="M32" s="764"/>
      <c r="N32" s="765"/>
      <c r="O32" s="764"/>
      <c r="P32" s="765"/>
      <c r="Q32" s="764"/>
      <c r="R32" s="765"/>
      <c r="S32" s="765"/>
      <c r="T32" s="764"/>
      <c r="U32" s="765"/>
      <c r="V32" s="765"/>
      <c r="W32" s="764"/>
      <c r="X32" s="765"/>
      <c r="Y32" s="865"/>
      <c r="Z32" s="865"/>
      <c r="AA32" s="924"/>
      <c r="AB32" s="865"/>
      <c r="AC32" s="865"/>
      <c r="AD32" s="865"/>
      <c r="AE32" s="866" cm="1">
        <f t="array" ref="AE32">SUM(L32:AD32*K32)</f>
        <v>0</v>
      </c>
      <c r="AF32" s="358" t="str">
        <f t="shared" si="51"/>
        <v>No</v>
      </c>
      <c r="AG32" s="361" t="str">
        <f t="shared" si="76"/>
        <v>No</v>
      </c>
      <c r="AI32" s="226">
        <v>1</v>
      </c>
      <c r="AJ32" s="227">
        <f t="shared" si="52"/>
        <v>0</v>
      </c>
      <c r="AL32" s="446">
        <v>3.64</v>
      </c>
      <c r="AM32" s="445">
        <f t="shared" si="53"/>
        <v>0</v>
      </c>
      <c r="AN32" s="304">
        <f t="shared" si="90"/>
        <v>0</v>
      </c>
      <c r="AO32" s="381">
        <f t="shared" si="77"/>
        <v>0</v>
      </c>
      <c r="AP32" s="532">
        <f t="shared" si="78"/>
        <v>0</v>
      </c>
      <c r="AQ32" s="533">
        <f t="shared" si="79"/>
        <v>0</v>
      </c>
      <c r="AR32" s="534">
        <f t="shared" si="80"/>
        <v>0</v>
      </c>
      <c r="AS32" s="535">
        <f t="shared" si="81"/>
        <v>0</v>
      </c>
      <c r="AT32" s="910">
        <f t="shared" si="82"/>
        <v>0</v>
      </c>
      <c r="AU32" s="558">
        <f t="shared" si="83"/>
        <v>0</v>
      </c>
      <c r="AV32" s="579">
        <f t="shared" si="84"/>
        <v>0</v>
      </c>
      <c r="AW32" s="538">
        <f t="shared" si="85"/>
        <v>0</v>
      </c>
      <c r="AX32" s="328">
        <f t="shared" si="86"/>
        <v>0</v>
      </c>
      <c r="AY32" s="511">
        <f t="shared" si="87"/>
        <v>0</v>
      </c>
      <c r="AZ32" s="569">
        <f t="shared" si="88"/>
        <v>0</v>
      </c>
      <c r="BA32" s="574">
        <f t="shared" si="89"/>
        <v>0</v>
      </c>
      <c r="BB32" s="880">
        <f t="shared" si="91"/>
        <v>0</v>
      </c>
      <c r="BC32" s="886">
        <f t="shared" si="10"/>
        <v>0</v>
      </c>
      <c r="BD32" s="892">
        <f t="shared" si="11"/>
        <v>0</v>
      </c>
      <c r="BE32" s="898">
        <f t="shared" si="12"/>
        <v>0</v>
      </c>
      <c r="BF32" s="904">
        <f t="shared" si="13"/>
        <v>0</v>
      </c>
      <c r="BG32" s="306">
        <v>1</v>
      </c>
      <c r="BH32" s="939">
        <v>2</v>
      </c>
      <c r="BI32" s="940">
        <f t="shared" si="14"/>
        <v>0</v>
      </c>
      <c r="BJ32" s="945"/>
      <c r="BK32" s="940">
        <f t="shared" si="55"/>
        <v>0</v>
      </c>
      <c r="BL32" s="939"/>
      <c r="BM32" s="940"/>
      <c r="BN32" s="950"/>
      <c r="BO32" s="940">
        <f t="shared" si="57"/>
        <v>0</v>
      </c>
      <c r="BP32" s="941"/>
      <c r="BQ32" s="940">
        <f t="shared" si="58"/>
        <v>0</v>
      </c>
      <c r="BR32" s="941">
        <v>1</v>
      </c>
      <c r="BS32" s="940">
        <f t="shared" si="59"/>
        <v>0</v>
      </c>
      <c r="BT32" s="942"/>
      <c r="BU32" s="199">
        <f t="shared" si="15"/>
        <v>0</v>
      </c>
      <c r="BV32" s="199">
        <f t="shared" si="16"/>
        <v>0</v>
      </c>
      <c r="BW32" s="199">
        <f t="shared" si="17"/>
        <v>0</v>
      </c>
      <c r="BX32" s="199">
        <f t="shared" si="18"/>
        <v>0</v>
      </c>
      <c r="BY32" s="199">
        <f t="shared" si="19"/>
        <v>0</v>
      </c>
      <c r="BZ32" s="199">
        <f t="shared" si="20"/>
        <v>0</v>
      </c>
      <c r="CA32" s="199">
        <f t="shared" si="21"/>
        <v>0</v>
      </c>
      <c r="CB32" s="199">
        <f t="shared" si="22"/>
        <v>0</v>
      </c>
      <c r="CC32" s="956"/>
      <c r="CD32" s="199">
        <f t="shared" si="23"/>
        <v>0</v>
      </c>
      <c r="CE32" s="199">
        <f t="shared" si="24"/>
        <v>0</v>
      </c>
      <c r="CF32" s="956"/>
      <c r="CG32" s="199">
        <f t="shared" si="25"/>
        <v>0</v>
      </c>
      <c r="CH32" s="199">
        <f t="shared" si="26"/>
        <v>0</v>
      </c>
      <c r="CI32" s="199">
        <f t="shared" si="27"/>
        <v>0</v>
      </c>
      <c r="CJ32" s="199">
        <f t="shared" si="28"/>
        <v>0</v>
      </c>
      <c r="CK32" s="199">
        <f t="shared" si="29"/>
        <v>0</v>
      </c>
      <c r="CL32" s="199">
        <f t="shared" si="30"/>
        <v>0</v>
      </c>
      <c r="CM32" s="199">
        <f t="shared" si="31"/>
        <v>0</v>
      </c>
      <c r="CN32" s="199">
        <f t="shared" si="32"/>
        <v>0</v>
      </c>
      <c r="CO32" s="199">
        <f t="shared" si="33"/>
        <v>0</v>
      </c>
      <c r="CP32" s="199">
        <f t="shared" si="34"/>
        <v>0</v>
      </c>
      <c r="CQ32" s="199">
        <f t="shared" si="35"/>
        <v>0</v>
      </c>
      <c r="CR32" s="199">
        <f t="shared" si="36"/>
        <v>0</v>
      </c>
    </row>
    <row r="33" spans="1:97">
      <c r="F33" s="135"/>
      <c r="AY33" s="564"/>
      <c r="BA33" s="573"/>
      <c r="BB33" s="878"/>
      <c r="BC33" s="884"/>
      <c r="BD33" s="890"/>
      <c r="BE33" s="896"/>
      <c r="BF33" s="902"/>
      <c r="BG33" s="181"/>
      <c r="BH33" s="137"/>
      <c r="BI33" s="135"/>
      <c r="BJ33" s="137"/>
      <c r="BK33" s="135"/>
      <c r="BL33" s="137"/>
      <c r="BM33" s="135"/>
      <c r="BN33" s="176"/>
      <c r="BO33" s="135"/>
      <c r="BP33" s="172"/>
      <c r="BR33" s="172"/>
      <c r="BU33" s="30"/>
      <c r="BV33" s="30"/>
      <c r="BW33" s="30"/>
      <c r="BX33" s="30"/>
      <c r="BY33" s="30"/>
      <c r="BZ33" s="30"/>
      <c r="CA33" s="30"/>
      <c r="CB33" s="30"/>
      <c r="CC33" s="953"/>
      <c r="CD33" s="203"/>
      <c r="CE33" s="203"/>
      <c r="CF33" s="953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</row>
    <row r="34" spans="1:97">
      <c r="BU34" s="30"/>
      <c r="BV34" s="30"/>
      <c r="BW34" s="30"/>
      <c r="BX34" s="30"/>
      <c r="BY34" s="30"/>
      <c r="BZ34" s="30"/>
      <c r="CA34" s="30"/>
      <c r="CB34" s="30"/>
      <c r="CC34" s="953"/>
      <c r="CD34" s="203"/>
      <c r="CE34" s="203"/>
      <c r="CF34" s="953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</row>
    <row r="35" spans="1:97">
      <c r="BU35" s="30"/>
      <c r="BV35" s="30"/>
      <c r="BW35" s="30"/>
      <c r="BX35" s="30"/>
      <c r="BY35" s="30"/>
      <c r="BZ35" s="30"/>
      <c r="CA35" s="30"/>
      <c r="CB35" s="30"/>
      <c r="CC35" s="953"/>
      <c r="CD35" s="203"/>
      <c r="CE35" s="203"/>
      <c r="CF35" s="953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</row>
    <row r="36" spans="1:97">
      <c r="BU36" s="30"/>
      <c r="BV36" s="30"/>
      <c r="BW36" s="30"/>
      <c r="BX36" s="30"/>
      <c r="BY36" s="30"/>
      <c r="BZ36" s="30"/>
      <c r="CA36" s="30"/>
      <c r="CB36" s="30"/>
      <c r="CC36" s="953"/>
      <c r="CD36" s="203"/>
      <c r="CE36" s="203"/>
      <c r="CF36" s="953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</row>
    <row r="37" spans="1:97">
      <c r="BU37" s="30"/>
      <c r="BV37" s="30"/>
      <c r="BW37" s="30"/>
      <c r="BX37" s="30"/>
      <c r="BY37" s="30"/>
      <c r="BZ37" s="30"/>
      <c r="CA37" s="30"/>
      <c r="CB37" s="30"/>
      <c r="CC37" s="953"/>
      <c r="CD37" s="203"/>
      <c r="CE37" s="203"/>
      <c r="CF37" s="953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</row>
    <row r="38" spans="1:97">
      <c r="BU38" s="30"/>
      <c r="BV38" s="30"/>
      <c r="BW38" s="30"/>
      <c r="BX38" s="30"/>
      <c r="BY38" s="30"/>
      <c r="BZ38" s="30"/>
      <c r="CA38" s="30"/>
      <c r="CB38" s="30"/>
      <c r="CC38" s="953"/>
      <c r="CD38" s="203"/>
      <c r="CE38" s="203"/>
      <c r="CF38" s="953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</row>
    <row r="39" spans="1:97">
      <c r="BU39" s="30"/>
      <c r="BV39" s="30"/>
      <c r="BW39" s="30"/>
      <c r="BX39" s="30"/>
      <c r="BY39" s="30"/>
      <c r="BZ39" s="30"/>
      <c r="CA39" s="30"/>
      <c r="CB39" s="30"/>
      <c r="CC39" s="953"/>
      <c r="CD39" s="203"/>
      <c r="CE39" s="203"/>
      <c r="CF39" s="953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</row>
    <row r="40" spans="1:97">
      <c r="BU40" s="30"/>
      <c r="BV40" s="30"/>
      <c r="BW40" s="30"/>
      <c r="BX40" s="30"/>
      <c r="BY40" s="30"/>
      <c r="BZ40" s="30"/>
      <c r="CA40" s="30"/>
      <c r="CB40" s="30"/>
      <c r="CC40" s="953"/>
      <c r="CD40" s="203"/>
      <c r="CE40" s="203"/>
      <c r="CF40" s="953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203"/>
    </row>
    <row r="41" spans="1:97">
      <c r="BU41" s="30"/>
      <c r="BV41" s="30"/>
      <c r="BW41" s="30"/>
      <c r="BX41" s="30"/>
      <c r="BY41" s="30"/>
      <c r="BZ41" s="30"/>
      <c r="CA41" s="30"/>
      <c r="CB41" s="30"/>
      <c r="CC41" s="953"/>
      <c r="CD41" s="203"/>
      <c r="CE41" s="203"/>
      <c r="CF41" s="953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203"/>
    </row>
    <row r="42" spans="1:97">
      <c r="BU42" s="30"/>
      <c r="BV42" s="30"/>
      <c r="BW42" s="30"/>
      <c r="BX42" s="30"/>
      <c r="BY42" s="30"/>
      <c r="BZ42" s="30"/>
      <c r="CA42" s="30"/>
      <c r="CB42" s="30"/>
      <c r="CC42" s="953"/>
      <c r="CD42" s="203"/>
      <c r="CE42" s="203"/>
      <c r="CF42" s="953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</row>
    <row r="43" spans="1:97">
      <c r="BU43" s="30"/>
      <c r="BV43" s="30"/>
      <c r="BW43" s="30"/>
      <c r="BX43" s="30"/>
      <c r="BY43" s="30"/>
      <c r="BZ43" s="30"/>
      <c r="CA43" s="30"/>
      <c r="CB43" s="30"/>
      <c r="CC43" s="953"/>
      <c r="CD43" s="203"/>
      <c r="CE43" s="203"/>
      <c r="CF43" s="953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</row>
    <row r="44" spans="1:97" s="113" customFormat="1">
      <c r="A44"/>
      <c r="B44" s="193"/>
      <c r="C44"/>
      <c r="D44" s="232"/>
      <c r="F44" s="155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26"/>
      <c r="AF44" s="194"/>
      <c r="AG44"/>
      <c r="AH44"/>
      <c r="AL44" s="440"/>
      <c r="AM44" s="440"/>
      <c r="AN44" s="118"/>
      <c r="AO44" s="115"/>
      <c r="AP44" s="119"/>
      <c r="AQ44" s="120"/>
      <c r="AR44" s="499"/>
      <c r="AS44" s="504"/>
      <c r="AT44" s="905"/>
      <c r="AU44" s="554"/>
      <c r="AV44" s="575"/>
      <c r="AW44" s="517"/>
      <c r="AX44" s="559"/>
      <c r="AY44" s="562"/>
      <c r="AZ44" s="565"/>
      <c r="BA44" s="570"/>
      <c r="BB44" s="875"/>
      <c r="BC44" s="881"/>
      <c r="BD44" s="887"/>
      <c r="BE44" s="893"/>
      <c r="BF44" s="899"/>
      <c r="BG44" s="178"/>
      <c r="BH44" s="928"/>
      <c r="BI44" s="155"/>
      <c r="BJ44" s="928"/>
      <c r="BK44" s="155"/>
      <c r="BL44" s="928"/>
      <c r="BM44" s="155"/>
      <c r="BN44" s="946"/>
      <c r="BO44" s="155"/>
      <c r="BP44" s="177"/>
      <c r="BR44" s="177"/>
      <c r="BT44" s="937"/>
      <c r="BU44" s="30"/>
      <c r="BV44" s="30"/>
      <c r="BW44" s="30"/>
      <c r="BX44" s="30"/>
      <c r="BY44" s="30"/>
      <c r="BZ44" s="30"/>
      <c r="CA44" s="30"/>
      <c r="CB44" s="30"/>
      <c r="CC44" s="953"/>
      <c r="CD44" s="203"/>
      <c r="CE44" s="203"/>
      <c r="CF44" s="953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203"/>
    </row>
    <row r="45" spans="1:97" s="113" customFormat="1">
      <c r="A45"/>
      <c r="B45" s="193"/>
      <c r="C45"/>
      <c r="D45" s="232"/>
      <c r="F45" s="155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26"/>
      <c r="AF45" s="194"/>
      <c r="AG45"/>
      <c r="AH45"/>
      <c r="AL45" s="440"/>
      <c r="AM45" s="440"/>
      <c r="AN45" s="118"/>
      <c r="AO45" s="115"/>
      <c r="AP45" s="119"/>
      <c r="AQ45" s="120"/>
      <c r="AR45" s="499"/>
      <c r="AS45" s="504"/>
      <c r="AT45" s="905"/>
      <c r="AU45" s="554"/>
      <c r="AV45" s="575"/>
      <c r="AW45" s="517"/>
      <c r="AX45" s="559"/>
      <c r="AY45" s="562"/>
      <c r="AZ45" s="565"/>
      <c r="BA45" s="570"/>
      <c r="BB45" s="875"/>
      <c r="BC45" s="881"/>
      <c r="BD45" s="887"/>
      <c r="BE45" s="893"/>
      <c r="BF45" s="899"/>
      <c r="BG45" s="178"/>
      <c r="BH45" s="928"/>
      <c r="BI45" s="155"/>
      <c r="BJ45" s="928"/>
      <c r="BK45" s="155"/>
      <c r="BL45" s="928"/>
      <c r="BM45" s="155"/>
      <c r="BN45" s="946"/>
      <c r="BO45" s="155"/>
      <c r="BP45" s="177"/>
      <c r="BR45" s="177"/>
      <c r="BT45" s="937"/>
      <c r="BU45" s="30"/>
      <c r="BV45" s="30"/>
      <c r="BW45" s="30"/>
      <c r="BX45" s="30"/>
      <c r="BY45" s="30"/>
      <c r="BZ45" s="30"/>
      <c r="CA45" s="30"/>
      <c r="CB45" s="30"/>
      <c r="CC45" s="953"/>
      <c r="CD45" s="203"/>
      <c r="CE45" s="203"/>
      <c r="CF45" s="953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</row>
    <row r="46" spans="1:97" s="113" customFormat="1">
      <c r="A46"/>
      <c r="B46" s="193"/>
      <c r="C46"/>
      <c r="D46" s="232"/>
      <c r="F46" s="155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26"/>
      <c r="AF46" s="194"/>
      <c r="AG46"/>
      <c r="AH46"/>
      <c r="AL46" s="440"/>
      <c r="AM46" s="440"/>
      <c r="AN46" s="118"/>
      <c r="AO46" s="115"/>
      <c r="AP46" s="119"/>
      <c r="AQ46" s="120"/>
      <c r="AR46" s="499"/>
      <c r="AS46" s="504"/>
      <c r="AT46" s="905"/>
      <c r="AU46" s="554"/>
      <c r="AV46" s="575"/>
      <c r="AW46" s="517"/>
      <c r="AX46" s="559"/>
      <c r="AY46" s="562"/>
      <c r="AZ46" s="565"/>
      <c r="BA46" s="570"/>
      <c r="BB46" s="875"/>
      <c r="BC46" s="881"/>
      <c r="BD46" s="887"/>
      <c r="BE46" s="893"/>
      <c r="BF46" s="899"/>
      <c r="BG46" s="178"/>
      <c r="BH46" s="928"/>
      <c r="BI46" s="155"/>
      <c r="BJ46" s="928"/>
      <c r="BK46" s="155"/>
      <c r="BL46" s="928"/>
      <c r="BM46" s="155"/>
      <c r="BN46" s="946"/>
      <c r="BO46" s="155"/>
      <c r="BP46" s="177"/>
      <c r="BR46" s="177"/>
      <c r="BT46" s="937"/>
      <c r="BU46" s="30"/>
      <c r="BV46" s="30"/>
      <c r="BW46" s="30"/>
      <c r="BX46" s="30"/>
      <c r="BY46" s="30"/>
      <c r="BZ46" s="30"/>
      <c r="CA46" s="30"/>
      <c r="CB46" s="30"/>
      <c r="CC46" s="953"/>
      <c r="CD46" s="203"/>
      <c r="CE46" s="203"/>
      <c r="CF46" s="953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</row>
    <row r="47" spans="1:97" s="113" customFormat="1">
      <c r="A47"/>
      <c r="B47" s="193"/>
      <c r="C47"/>
      <c r="D47" s="232"/>
      <c r="F47" s="155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26"/>
      <c r="AF47" s="194"/>
      <c r="AG47"/>
      <c r="AH47"/>
      <c r="AL47" s="440"/>
      <c r="AM47" s="440"/>
      <c r="AN47" s="118"/>
      <c r="AO47" s="115"/>
      <c r="AP47" s="119"/>
      <c r="AQ47" s="120"/>
      <c r="AR47" s="499"/>
      <c r="AS47" s="504"/>
      <c r="AT47" s="905"/>
      <c r="AU47" s="554"/>
      <c r="AV47" s="575"/>
      <c r="AW47" s="517"/>
      <c r="AX47" s="559"/>
      <c r="AY47" s="562"/>
      <c r="AZ47" s="565"/>
      <c r="BA47" s="570"/>
      <c r="BB47" s="875"/>
      <c r="BC47" s="881"/>
      <c r="BD47" s="887"/>
      <c r="BE47" s="893"/>
      <c r="BF47" s="899"/>
      <c r="BG47" s="178"/>
      <c r="BH47" s="928"/>
      <c r="BI47" s="155"/>
      <c r="BJ47" s="928"/>
      <c r="BK47" s="155"/>
      <c r="BL47" s="928"/>
      <c r="BM47" s="155"/>
      <c r="BN47" s="946"/>
      <c r="BO47" s="155"/>
      <c r="BP47" s="177"/>
      <c r="BR47" s="177"/>
      <c r="BT47" s="937"/>
      <c r="BU47" s="30"/>
      <c r="BV47" s="30"/>
      <c r="BW47" s="30"/>
      <c r="BX47" s="30"/>
      <c r="BY47" s="30"/>
      <c r="BZ47" s="30"/>
      <c r="CA47" s="30"/>
      <c r="CB47" s="30"/>
      <c r="CC47" s="953"/>
      <c r="CD47" s="203"/>
      <c r="CE47" s="203"/>
      <c r="CF47" s="953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</row>
    <row r="48" spans="1:97" s="113" customFormat="1">
      <c r="A48"/>
      <c r="B48" s="193"/>
      <c r="C48"/>
      <c r="D48" s="232"/>
      <c r="F48" s="155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26"/>
      <c r="AF48" s="194"/>
      <c r="AG48"/>
      <c r="AH48"/>
      <c r="AL48" s="440"/>
      <c r="AM48" s="440"/>
      <c r="AN48" s="118"/>
      <c r="AO48" s="115"/>
      <c r="AP48" s="119"/>
      <c r="AQ48" s="120"/>
      <c r="AR48" s="499"/>
      <c r="AS48" s="504"/>
      <c r="AT48" s="905"/>
      <c r="AU48" s="554"/>
      <c r="AV48" s="575"/>
      <c r="AW48" s="517"/>
      <c r="AX48" s="559"/>
      <c r="AY48" s="562"/>
      <c r="AZ48" s="565"/>
      <c r="BA48" s="570"/>
      <c r="BB48" s="875"/>
      <c r="BC48" s="881"/>
      <c r="BD48" s="887"/>
      <c r="BE48" s="893"/>
      <c r="BF48" s="899"/>
      <c r="BG48" s="178"/>
      <c r="BH48" s="928"/>
      <c r="BI48" s="155"/>
      <c r="BJ48" s="928"/>
      <c r="BK48" s="155"/>
      <c r="BL48" s="928"/>
      <c r="BM48" s="155"/>
      <c r="BN48" s="946"/>
      <c r="BO48" s="155"/>
      <c r="BP48" s="177"/>
      <c r="BR48" s="177"/>
      <c r="BT48" s="937"/>
      <c r="BU48" s="30"/>
      <c r="BV48" s="30"/>
      <c r="BW48" s="30"/>
      <c r="BX48" s="30"/>
      <c r="BY48" s="30"/>
      <c r="BZ48" s="30"/>
      <c r="CA48" s="30"/>
      <c r="CB48" s="30"/>
      <c r="CC48" s="953"/>
      <c r="CD48" s="203"/>
      <c r="CE48" s="203"/>
      <c r="CF48" s="953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</row>
    <row r="49" spans="1:97" s="113" customFormat="1">
      <c r="A49"/>
      <c r="B49" s="193"/>
      <c r="C49"/>
      <c r="D49" s="232"/>
      <c r="F49" s="155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26"/>
      <c r="AF49" s="194"/>
      <c r="AG49"/>
      <c r="AH49"/>
      <c r="AL49" s="440"/>
      <c r="AM49" s="440"/>
      <c r="AN49" s="118"/>
      <c r="AO49" s="115"/>
      <c r="AP49" s="119"/>
      <c r="AQ49" s="120"/>
      <c r="AR49" s="499"/>
      <c r="AS49" s="504"/>
      <c r="AT49" s="905"/>
      <c r="AU49" s="554"/>
      <c r="AV49" s="575"/>
      <c r="AW49" s="517"/>
      <c r="AX49" s="559"/>
      <c r="AY49" s="562"/>
      <c r="AZ49" s="565"/>
      <c r="BA49" s="570"/>
      <c r="BB49" s="875"/>
      <c r="BC49" s="881"/>
      <c r="BD49" s="887"/>
      <c r="BE49" s="893"/>
      <c r="BF49" s="899"/>
      <c r="BG49" s="178"/>
      <c r="BH49" s="928"/>
      <c r="BI49" s="155"/>
      <c r="BJ49" s="928"/>
      <c r="BK49" s="155"/>
      <c r="BL49" s="928"/>
      <c r="BM49" s="155"/>
      <c r="BN49" s="946"/>
      <c r="BO49" s="155"/>
      <c r="BP49" s="177"/>
      <c r="BR49" s="177"/>
      <c r="BT49" s="937"/>
      <c r="BU49" s="30"/>
      <c r="BV49" s="30"/>
      <c r="BW49" s="30"/>
      <c r="BX49" s="30"/>
      <c r="BY49" s="30"/>
      <c r="BZ49" s="30"/>
      <c r="CA49" s="30"/>
      <c r="CB49" s="30"/>
      <c r="CC49" s="953"/>
      <c r="CD49" s="203"/>
      <c r="CE49" s="203"/>
      <c r="CF49" s="953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</row>
    <row r="50" spans="1:97" s="113" customFormat="1">
      <c r="A50"/>
      <c r="B50" s="193"/>
      <c r="C50"/>
      <c r="D50" s="232"/>
      <c r="F50" s="155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26"/>
      <c r="AF50" s="194"/>
      <c r="AG50"/>
      <c r="AH50"/>
      <c r="AL50" s="440"/>
      <c r="AM50" s="440"/>
      <c r="AN50" s="118"/>
      <c r="AO50" s="115"/>
      <c r="AP50" s="119"/>
      <c r="AQ50" s="120"/>
      <c r="AR50" s="499"/>
      <c r="AS50" s="504"/>
      <c r="AT50" s="905"/>
      <c r="AU50" s="554"/>
      <c r="AV50" s="575"/>
      <c r="AW50" s="517"/>
      <c r="AX50" s="559"/>
      <c r="AY50" s="562"/>
      <c r="AZ50" s="565"/>
      <c r="BA50" s="570"/>
      <c r="BB50" s="875"/>
      <c r="BC50" s="881"/>
      <c r="BD50" s="887"/>
      <c r="BE50" s="893"/>
      <c r="BF50" s="899"/>
      <c r="BG50" s="178"/>
      <c r="BH50" s="928"/>
      <c r="BI50" s="155"/>
      <c r="BJ50" s="928"/>
      <c r="BK50" s="155"/>
      <c r="BL50" s="928"/>
      <c r="BM50" s="155"/>
      <c r="BN50" s="946"/>
      <c r="BO50" s="155"/>
      <c r="BP50" s="177"/>
      <c r="BR50" s="177"/>
      <c r="BT50" s="937"/>
      <c r="BU50" s="30"/>
      <c r="BV50" s="30"/>
      <c r="BW50" s="30"/>
      <c r="BX50" s="30"/>
      <c r="BY50" s="30"/>
      <c r="BZ50" s="30"/>
      <c r="CA50" s="30"/>
      <c r="CB50" s="30"/>
      <c r="CC50" s="953"/>
      <c r="CD50" s="203"/>
      <c r="CE50" s="203"/>
      <c r="CF50" s="953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203"/>
    </row>
    <row r="51" spans="1:97" s="113" customFormat="1">
      <c r="A51"/>
      <c r="B51" s="193"/>
      <c r="C51"/>
      <c r="D51" s="232"/>
      <c r="F51" s="155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26"/>
      <c r="AF51" s="194"/>
      <c r="AG51"/>
      <c r="AH51"/>
      <c r="AL51" s="440"/>
      <c r="AM51" s="440"/>
      <c r="AN51" s="118"/>
      <c r="AO51" s="115"/>
      <c r="AP51" s="119"/>
      <c r="AQ51" s="120"/>
      <c r="AR51" s="499"/>
      <c r="AS51" s="504"/>
      <c r="AT51" s="905"/>
      <c r="AU51" s="554"/>
      <c r="AV51" s="575"/>
      <c r="AW51" s="517"/>
      <c r="AX51" s="559"/>
      <c r="AY51" s="562"/>
      <c r="AZ51" s="565"/>
      <c r="BA51" s="570"/>
      <c r="BB51" s="875"/>
      <c r="BC51" s="881"/>
      <c r="BD51" s="887"/>
      <c r="BE51" s="893"/>
      <c r="BF51" s="899"/>
      <c r="BG51" s="178"/>
      <c r="BH51" s="928"/>
      <c r="BI51" s="155"/>
      <c r="BJ51" s="928"/>
      <c r="BK51" s="155"/>
      <c r="BL51" s="928"/>
      <c r="BM51" s="155"/>
      <c r="BN51" s="946"/>
      <c r="BO51" s="155"/>
      <c r="BP51" s="177"/>
      <c r="BR51" s="177"/>
      <c r="BT51" s="937"/>
      <c r="BU51" s="30"/>
      <c r="BV51" s="30"/>
      <c r="BW51" s="30"/>
      <c r="BX51" s="30"/>
      <c r="BY51" s="30"/>
      <c r="BZ51" s="30"/>
      <c r="CA51" s="30"/>
      <c r="CB51" s="30"/>
      <c r="CC51" s="953"/>
      <c r="CD51" s="203"/>
      <c r="CE51" s="203"/>
      <c r="CF51" s="953"/>
      <c r="CG51" s="30"/>
      <c r="CH51" s="30"/>
      <c r="CI51" s="30"/>
      <c r="CJ51" s="30"/>
      <c r="CK51" s="30"/>
      <c r="CL51" s="30"/>
      <c r="CM51" s="30"/>
      <c r="CN51" s="30"/>
      <c r="CO51" s="30"/>
      <c r="CP51" s="30"/>
      <c r="CQ51" s="30"/>
      <c r="CR51" s="30"/>
      <c r="CS51" s="203"/>
    </row>
    <row r="52" spans="1:97" s="113" customFormat="1">
      <c r="A52"/>
      <c r="B52" s="193"/>
      <c r="C52"/>
      <c r="D52" s="232"/>
      <c r="F52" s="155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26"/>
      <c r="AF52" s="194"/>
      <c r="AG52"/>
      <c r="AH52"/>
      <c r="AL52" s="440"/>
      <c r="AM52" s="440"/>
      <c r="AN52" s="118"/>
      <c r="AO52" s="115"/>
      <c r="AP52" s="119"/>
      <c r="AQ52" s="120"/>
      <c r="AR52" s="499"/>
      <c r="AS52" s="504"/>
      <c r="AT52" s="905"/>
      <c r="AU52" s="554"/>
      <c r="AV52" s="575"/>
      <c r="AW52" s="517"/>
      <c r="AX52" s="559"/>
      <c r="AY52" s="562"/>
      <c r="AZ52" s="565"/>
      <c r="BA52" s="570"/>
      <c r="BB52" s="875"/>
      <c r="BC52" s="881"/>
      <c r="BD52" s="887"/>
      <c r="BE52" s="893"/>
      <c r="BF52" s="899"/>
      <c r="BG52" s="178"/>
      <c r="BH52" s="928"/>
      <c r="BI52" s="155"/>
      <c r="BJ52" s="928"/>
      <c r="BK52" s="155"/>
      <c r="BL52" s="928"/>
      <c r="BM52" s="155"/>
      <c r="BN52" s="946"/>
      <c r="BO52" s="155"/>
      <c r="BP52" s="177"/>
      <c r="BR52" s="177"/>
      <c r="BT52" s="937"/>
      <c r="BU52" s="30"/>
      <c r="BV52" s="30"/>
      <c r="BW52" s="30"/>
      <c r="BX52" s="30"/>
      <c r="BY52" s="30"/>
      <c r="BZ52" s="30"/>
      <c r="CA52" s="30"/>
      <c r="CB52" s="30"/>
      <c r="CC52" s="953"/>
      <c r="CD52" s="203"/>
      <c r="CE52" s="203"/>
      <c r="CF52" s="953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203"/>
    </row>
    <row r="53" spans="1:97" s="113" customFormat="1">
      <c r="A53"/>
      <c r="B53" s="193"/>
      <c r="C53"/>
      <c r="D53" s="232"/>
      <c r="F53" s="155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26"/>
      <c r="AF53" s="194"/>
      <c r="AG53"/>
      <c r="AH53"/>
      <c r="AL53" s="440"/>
      <c r="AM53" s="440"/>
      <c r="AN53" s="118"/>
      <c r="AO53" s="115"/>
      <c r="AP53" s="119"/>
      <c r="AQ53" s="120"/>
      <c r="AR53" s="499"/>
      <c r="AS53" s="504"/>
      <c r="AT53" s="905"/>
      <c r="AU53" s="554"/>
      <c r="AV53" s="575"/>
      <c r="AW53" s="517"/>
      <c r="AX53" s="559"/>
      <c r="AY53" s="562"/>
      <c r="AZ53" s="565"/>
      <c r="BA53" s="570"/>
      <c r="BB53" s="875"/>
      <c r="BC53" s="881"/>
      <c r="BD53" s="887"/>
      <c r="BE53" s="893"/>
      <c r="BF53" s="899"/>
      <c r="BG53" s="178"/>
      <c r="BH53" s="928"/>
      <c r="BI53" s="155"/>
      <c r="BJ53" s="928"/>
      <c r="BK53" s="155"/>
      <c r="BL53" s="928"/>
      <c r="BM53" s="155"/>
      <c r="BN53" s="946"/>
      <c r="BO53" s="155"/>
      <c r="BP53" s="177"/>
      <c r="BR53" s="177"/>
      <c r="BT53" s="937"/>
      <c r="BU53" s="30"/>
      <c r="BV53" s="30"/>
      <c r="BW53" s="30"/>
      <c r="BX53" s="30"/>
      <c r="BY53" s="30"/>
      <c r="BZ53" s="30"/>
      <c r="CA53" s="30"/>
      <c r="CB53" s="30"/>
      <c r="CC53" s="953"/>
      <c r="CD53" s="203"/>
      <c r="CE53" s="203"/>
      <c r="CF53" s="953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203"/>
    </row>
    <row r="54" spans="1:97" s="113" customFormat="1">
      <c r="A54"/>
      <c r="B54" s="193"/>
      <c r="C54"/>
      <c r="D54" s="232"/>
      <c r="F54" s="155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26"/>
      <c r="AF54" s="194"/>
      <c r="AG54"/>
      <c r="AH54"/>
      <c r="AL54" s="440"/>
      <c r="AM54" s="440"/>
      <c r="AN54" s="118"/>
      <c r="AO54" s="115"/>
      <c r="AP54" s="119"/>
      <c r="AQ54" s="120"/>
      <c r="AR54" s="499"/>
      <c r="AS54" s="504"/>
      <c r="AT54" s="905"/>
      <c r="AU54" s="554"/>
      <c r="AV54" s="575"/>
      <c r="AW54" s="517"/>
      <c r="AX54" s="559"/>
      <c r="AY54" s="562"/>
      <c r="AZ54" s="565"/>
      <c r="BA54" s="570"/>
      <c r="BB54" s="875"/>
      <c r="BC54" s="881"/>
      <c r="BD54" s="887"/>
      <c r="BE54" s="893"/>
      <c r="BF54" s="899"/>
      <c r="BG54" s="178"/>
      <c r="BH54" s="928"/>
      <c r="BI54" s="155"/>
      <c r="BJ54" s="928"/>
      <c r="BK54" s="155"/>
      <c r="BL54" s="928"/>
      <c r="BM54" s="155"/>
      <c r="BN54" s="946"/>
      <c r="BO54" s="155"/>
      <c r="BP54" s="177"/>
      <c r="BR54" s="177"/>
      <c r="BT54" s="937"/>
      <c r="BU54" s="30"/>
      <c r="BV54" s="30"/>
      <c r="BW54" s="30"/>
      <c r="BX54" s="30"/>
      <c r="BY54" s="30"/>
      <c r="BZ54" s="30"/>
      <c r="CA54" s="30"/>
      <c r="CB54" s="30"/>
      <c r="CC54" s="953"/>
      <c r="CD54" s="203"/>
      <c r="CE54" s="203"/>
      <c r="CF54" s="953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</row>
    <row r="55" spans="1:97" s="113" customFormat="1">
      <c r="A55"/>
      <c r="B55" s="193"/>
      <c r="C55"/>
      <c r="D55" s="232"/>
      <c r="F55" s="155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26"/>
      <c r="AF55" s="194"/>
      <c r="AG55"/>
      <c r="AH55"/>
      <c r="AL55" s="440"/>
      <c r="AM55" s="440"/>
      <c r="AN55" s="118"/>
      <c r="AO55" s="115"/>
      <c r="AP55" s="119"/>
      <c r="AQ55" s="120"/>
      <c r="AR55" s="499"/>
      <c r="AS55" s="504"/>
      <c r="AT55" s="905"/>
      <c r="AU55" s="554"/>
      <c r="AV55" s="575"/>
      <c r="AW55" s="517"/>
      <c r="AX55" s="559"/>
      <c r="AY55" s="562"/>
      <c r="AZ55" s="565"/>
      <c r="BA55" s="570"/>
      <c r="BB55" s="875"/>
      <c r="BC55" s="881"/>
      <c r="BD55" s="887"/>
      <c r="BE55" s="893"/>
      <c r="BF55" s="899"/>
      <c r="BG55" s="178"/>
      <c r="BH55" s="928"/>
      <c r="BI55" s="155"/>
      <c r="BJ55" s="928"/>
      <c r="BK55" s="155"/>
      <c r="BL55" s="928"/>
      <c r="BM55" s="155"/>
      <c r="BN55" s="946"/>
      <c r="BO55" s="155"/>
      <c r="BP55" s="177"/>
      <c r="BR55" s="177"/>
      <c r="BT55" s="937"/>
      <c r="BU55" s="30"/>
      <c r="BV55" s="30"/>
      <c r="BW55" s="30"/>
      <c r="BX55" s="30"/>
      <c r="BY55" s="30"/>
      <c r="BZ55" s="30"/>
      <c r="CA55" s="30"/>
      <c r="CB55" s="30"/>
      <c r="CC55" s="953"/>
      <c r="CD55" s="203"/>
      <c r="CE55" s="203"/>
      <c r="CF55" s="953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</row>
    <row r="56" spans="1:97" s="113" customFormat="1">
      <c r="A56"/>
      <c r="B56" s="193"/>
      <c r="C56"/>
      <c r="D56" s="232"/>
      <c r="F56" s="155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26"/>
      <c r="AF56" s="194"/>
      <c r="AG56"/>
      <c r="AH56"/>
      <c r="AL56" s="440"/>
      <c r="AM56" s="440"/>
      <c r="AN56" s="118"/>
      <c r="AO56" s="115"/>
      <c r="AP56" s="119"/>
      <c r="AQ56" s="120"/>
      <c r="AR56" s="499"/>
      <c r="AS56" s="504"/>
      <c r="AT56" s="905"/>
      <c r="AU56" s="554"/>
      <c r="AV56" s="575"/>
      <c r="AW56" s="517"/>
      <c r="AX56" s="559"/>
      <c r="AY56" s="562"/>
      <c r="AZ56" s="565"/>
      <c r="BA56" s="570"/>
      <c r="BB56" s="875"/>
      <c r="BC56" s="881"/>
      <c r="BD56" s="887"/>
      <c r="BE56" s="893"/>
      <c r="BF56" s="899"/>
      <c r="BG56" s="178"/>
      <c r="BH56" s="928"/>
      <c r="BI56" s="155"/>
      <c r="BJ56" s="928"/>
      <c r="BK56" s="155"/>
      <c r="BL56" s="928"/>
      <c r="BM56" s="155"/>
      <c r="BN56" s="946"/>
      <c r="BO56" s="155"/>
      <c r="BP56" s="177"/>
      <c r="BR56" s="177"/>
      <c r="BT56" s="937"/>
      <c r="BU56" s="30"/>
      <c r="BV56" s="30"/>
      <c r="BW56" s="30"/>
      <c r="BX56" s="30"/>
      <c r="BY56" s="30"/>
      <c r="BZ56" s="30"/>
      <c r="CA56" s="30"/>
      <c r="CB56" s="30"/>
      <c r="CC56" s="953"/>
      <c r="CD56" s="203"/>
      <c r="CE56" s="203"/>
      <c r="CF56" s="953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203"/>
    </row>
    <row r="57" spans="1:97">
      <c r="BU57" s="30"/>
      <c r="BV57" s="30"/>
      <c r="BW57" s="30"/>
      <c r="BX57" s="30"/>
      <c r="BY57" s="30"/>
      <c r="BZ57" s="30"/>
      <c r="CA57" s="30"/>
      <c r="CB57" s="30"/>
      <c r="CC57" s="953"/>
      <c r="CD57" s="203"/>
      <c r="CE57" s="203"/>
      <c r="CF57" s="953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203"/>
    </row>
    <row r="58" spans="1:97">
      <c r="BU58" s="30"/>
      <c r="BV58" s="30"/>
      <c r="BW58" s="30"/>
      <c r="BX58" s="30"/>
      <c r="BY58" s="30"/>
      <c r="BZ58" s="30"/>
      <c r="CA58" s="30"/>
      <c r="CB58" s="30"/>
      <c r="CD58" s="203"/>
      <c r="CE58" s="203"/>
      <c r="CG58" s="30"/>
      <c r="CH58" s="30"/>
      <c r="CI58" s="30"/>
      <c r="CJ58" s="30"/>
      <c r="CK58" s="30"/>
      <c r="CL58" s="30"/>
      <c r="CM58" s="30"/>
      <c r="CN58" s="30"/>
      <c r="CO58" s="30"/>
      <c r="CP58" s="30"/>
      <c r="CQ58" s="30"/>
      <c r="CR58" s="30"/>
    </row>
    <row r="59" spans="1:97">
      <c r="BU59" s="30"/>
      <c r="BV59" s="30"/>
      <c r="BW59" s="30"/>
      <c r="BX59" s="30"/>
      <c r="BY59" s="30"/>
      <c r="BZ59" s="30"/>
      <c r="CA59" s="30"/>
      <c r="CB59" s="30"/>
      <c r="CD59" s="203"/>
      <c r="CE59" s="203"/>
      <c r="CG59" s="30"/>
      <c r="CH59" s="30"/>
      <c r="CI59" s="30"/>
      <c r="CJ59" s="30"/>
      <c r="CK59" s="30"/>
      <c r="CL59" s="30"/>
      <c r="CM59" s="30"/>
      <c r="CN59" s="30"/>
      <c r="CO59" s="30"/>
      <c r="CP59" s="30"/>
      <c r="CQ59" s="30"/>
      <c r="CR59" s="30"/>
    </row>
    <row r="60" spans="1:97">
      <c r="BU60" s="30"/>
      <c r="BV60" s="30"/>
      <c r="BW60" s="30"/>
      <c r="BX60" s="30"/>
      <c r="BY60" s="30"/>
      <c r="BZ60" s="30"/>
      <c r="CA60" s="30"/>
      <c r="CB60" s="30"/>
      <c r="CD60" s="203"/>
      <c r="CE60" s="203"/>
      <c r="CG60" s="30"/>
      <c r="CH60" s="30"/>
      <c r="CI60" s="30"/>
      <c r="CJ60" s="30"/>
      <c r="CK60" s="30"/>
      <c r="CL60" s="30"/>
      <c r="CM60" s="30"/>
      <c r="CN60" s="30"/>
      <c r="CO60" s="30"/>
      <c r="CP60" s="30"/>
      <c r="CQ60" s="30"/>
      <c r="CR60" s="30"/>
    </row>
    <row r="61" spans="1:97">
      <c r="BU61" s="30"/>
      <c r="BV61" s="30"/>
      <c r="BW61" s="30"/>
      <c r="BX61" s="30"/>
      <c r="BY61" s="30"/>
      <c r="BZ61" s="30"/>
      <c r="CA61" s="30"/>
      <c r="CB61" s="30"/>
      <c r="CD61" s="203"/>
      <c r="CE61" s="203"/>
      <c r="CG61" s="30"/>
      <c r="CH61" s="30"/>
      <c r="CI61" s="30"/>
      <c r="CJ61" s="30"/>
      <c r="CK61" s="30"/>
      <c r="CL61" s="30"/>
      <c r="CM61" s="30"/>
      <c r="CN61" s="30"/>
      <c r="CO61" s="30"/>
      <c r="CP61" s="30"/>
      <c r="CQ61" s="30"/>
      <c r="CR61" s="30"/>
    </row>
    <row r="62" spans="1:97">
      <c r="BU62" s="30"/>
      <c r="BV62" s="30"/>
      <c r="BW62" s="30"/>
      <c r="BX62" s="30"/>
      <c r="BY62" s="30"/>
      <c r="BZ62" s="30"/>
      <c r="CA62" s="30"/>
      <c r="CB62" s="30"/>
      <c r="CD62" s="203"/>
      <c r="CE62" s="203"/>
      <c r="CG62" s="30"/>
      <c r="CH62" s="30"/>
      <c r="CI62" s="30"/>
      <c r="CJ62" s="30"/>
      <c r="CK62" s="30"/>
      <c r="CL62" s="30"/>
      <c r="CM62" s="30"/>
      <c r="CN62" s="30"/>
      <c r="CO62" s="30"/>
      <c r="CP62" s="30"/>
      <c r="CQ62" s="30"/>
      <c r="CR62" s="30"/>
    </row>
    <row r="63" spans="1:97">
      <c r="BU63" s="30"/>
      <c r="BV63" s="30"/>
      <c r="BW63" s="30"/>
      <c r="BX63" s="30"/>
      <c r="BY63" s="30"/>
      <c r="BZ63" s="30"/>
      <c r="CA63" s="30"/>
      <c r="CB63" s="30"/>
      <c r="CD63" s="203"/>
      <c r="CE63" s="203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</row>
    <row r="64" spans="1:97">
      <c r="BU64" s="30"/>
      <c r="BV64" s="30"/>
      <c r="BW64" s="30"/>
      <c r="BX64" s="30"/>
      <c r="BY64" s="30"/>
      <c r="BZ64" s="30"/>
      <c r="CA64" s="30"/>
      <c r="CB64" s="30"/>
      <c r="CD64" s="203"/>
      <c r="CE64" s="203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</row>
    <row r="65" spans="73:96">
      <c r="BU65" s="30"/>
      <c r="BV65" s="30"/>
      <c r="BW65" s="30"/>
      <c r="BX65" s="30"/>
      <c r="BY65" s="30"/>
      <c r="BZ65" s="30"/>
      <c r="CA65" s="30"/>
      <c r="CB65" s="30"/>
      <c r="CD65" s="203"/>
      <c r="CE65" s="203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</row>
    <row r="66" spans="73:96">
      <c r="BU66" s="30"/>
      <c r="BV66" s="30"/>
      <c r="BW66" s="30"/>
      <c r="BX66" s="30"/>
      <c r="BY66" s="30"/>
      <c r="BZ66" s="30"/>
      <c r="CA66" s="30"/>
      <c r="CB66" s="30"/>
      <c r="CD66" s="203"/>
      <c r="CE66" s="203"/>
      <c r="CG66" s="30"/>
      <c r="CH66" s="30"/>
      <c r="CI66" s="30"/>
      <c r="CJ66" s="30"/>
      <c r="CK66" s="30"/>
      <c r="CL66" s="30"/>
      <c r="CM66" s="30"/>
      <c r="CN66" s="30"/>
      <c r="CO66" s="30"/>
      <c r="CP66" s="30"/>
      <c r="CQ66" s="30"/>
      <c r="CR66" s="30"/>
    </row>
    <row r="67" spans="73:96">
      <c r="BU67" s="30"/>
      <c r="BV67" s="30"/>
      <c r="BW67" s="30"/>
      <c r="BX67" s="30"/>
      <c r="BY67" s="30"/>
      <c r="BZ67" s="30"/>
      <c r="CA67" s="30"/>
      <c r="CB67" s="30"/>
      <c r="CD67" s="203"/>
      <c r="CE67" s="203"/>
      <c r="CG67" s="30"/>
      <c r="CH67" s="30"/>
      <c r="CI67" s="30"/>
      <c r="CJ67" s="30"/>
      <c r="CK67" s="30"/>
      <c r="CL67" s="30"/>
      <c r="CM67" s="30"/>
      <c r="CN67" s="30"/>
      <c r="CO67" s="30"/>
      <c r="CP67" s="30"/>
      <c r="CQ67" s="30"/>
      <c r="CR67" s="30"/>
    </row>
    <row r="68" spans="73:96">
      <c r="BU68" s="30"/>
      <c r="BV68" s="30"/>
      <c r="BW68" s="30"/>
      <c r="BX68" s="30"/>
      <c r="BY68" s="30"/>
      <c r="BZ68" s="30"/>
      <c r="CA68" s="30"/>
      <c r="CB68" s="30"/>
      <c r="CD68" s="203"/>
      <c r="CE68" s="203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30"/>
    </row>
    <row r="69" spans="73:96">
      <c r="BU69" s="30"/>
      <c r="BV69" s="30"/>
      <c r="BW69" s="30"/>
      <c r="BX69" s="30"/>
      <c r="BY69" s="30"/>
      <c r="BZ69" s="30"/>
      <c r="CA69" s="30"/>
      <c r="CB69" s="30"/>
      <c r="CD69" s="203"/>
      <c r="CE69" s="203"/>
      <c r="CG69" s="30"/>
      <c r="CH69" s="30"/>
      <c r="CI69" s="30"/>
      <c r="CJ69" s="30"/>
      <c r="CK69" s="30"/>
      <c r="CL69" s="30"/>
      <c r="CM69" s="30"/>
      <c r="CN69" s="30"/>
      <c r="CO69" s="30"/>
      <c r="CP69" s="30"/>
      <c r="CQ69" s="30"/>
      <c r="CR69" s="30"/>
    </row>
    <row r="70" spans="73:96">
      <c r="BU70" s="30"/>
      <c r="BV70" s="30"/>
      <c r="BW70" s="30"/>
      <c r="BX70" s="30"/>
      <c r="BY70" s="30"/>
      <c r="BZ70" s="30"/>
      <c r="CA70" s="30"/>
      <c r="CB70" s="30"/>
      <c r="CD70" s="203"/>
      <c r="CE70" s="203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</row>
    <row r="71" spans="73:96">
      <c r="BU71" s="30"/>
      <c r="BV71" s="30"/>
      <c r="BW71" s="30"/>
      <c r="BX71" s="30"/>
      <c r="BY71" s="30"/>
      <c r="BZ71" s="30"/>
      <c r="CA71" s="30"/>
      <c r="CB71" s="30"/>
      <c r="CD71" s="203"/>
      <c r="CE71" s="203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</row>
    <row r="72" spans="73:96">
      <c r="BU72" s="30"/>
      <c r="BV72" s="30"/>
      <c r="BW72" s="30"/>
      <c r="BX72" s="30"/>
      <c r="BY72" s="30"/>
      <c r="BZ72" s="30"/>
      <c r="CA72" s="30"/>
      <c r="CB72" s="30"/>
      <c r="CD72" s="203"/>
      <c r="CE72" s="203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</row>
    <row r="73" spans="73:96">
      <c r="BU73" s="30"/>
      <c r="BV73" s="30"/>
      <c r="BW73" s="30"/>
      <c r="BX73" s="30"/>
      <c r="BY73" s="30"/>
      <c r="BZ73" s="30"/>
      <c r="CA73" s="30"/>
      <c r="CB73" s="30"/>
      <c r="CD73" s="203"/>
      <c r="CE73" s="203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</row>
    <row r="74" spans="73:96">
      <c r="BU74" s="30"/>
      <c r="BV74" s="30"/>
      <c r="BW74" s="30"/>
      <c r="BX74" s="30"/>
      <c r="BY74" s="30"/>
      <c r="BZ74" s="30"/>
      <c r="CA74" s="30"/>
      <c r="CB74" s="30"/>
      <c r="CD74" s="203"/>
      <c r="CE74" s="203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</row>
    <row r="75" spans="73:96">
      <c r="BU75" s="30"/>
      <c r="BV75" s="30"/>
      <c r="BW75" s="30"/>
      <c r="BX75" s="30"/>
      <c r="BY75" s="30"/>
      <c r="BZ75" s="30"/>
      <c r="CA75" s="30"/>
      <c r="CB75" s="30"/>
      <c r="CD75" s="203"/>
      <c r="CE75" s="203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</row>
    <row r="76" spans="73:96">
      <c r="BU76" s="30"/>
      <c r="BV76" s="30"/>
      <c r="BW76" s="30"/>
      <c r="BX76" s="30"/>
      <c r="BY76" s="30"/>
      <c r="BZ76" s="30"/>
      <c r="CA76" s="30"/>
      <c r="CB76" s="30"/>
      <c r="CD76" s="203"/>
      <c r="CE76" s="203"/>
      <c r="CG76" s="30"/>
      <c r="CH76" s="30"/>
      <c r="CI76" s="30"/>
      <c r="CJ76" s="30"/>
      <c r="CK76" s="30"/>
      <c r="CL76" s="30"/>
      <c r="CM76" s="30"/>
      <c r="CN76" s="30"/>
      <c r="CO76" s="30"/>
      <c r="CP76" s="30"/>
      <c r="CQ76" s="30"/>
      <c r="CR76" s="30"/>
    </row>
    <row r="77" spans="73:96">
      <c r="BU77" s="30"/>
      <c r="BV77" s="30"/>
      <c r="BW77" s="30"/>
      <c r="BX77" s="30"/>
      <c r="BY77" s="30"/>
      <c r="BZ77" s="30"/>
      <c r="CA77" s="30"/>
      <c r="CB77" s="30"/>
      <c r="CD77" s="203"/>
      <c r="CE77" s="203"/>
      <c r="CG77" s="30"/>
      <c r="CH77" s="30"/>
      <c r="CI77" s="30"/>
      <c r="CJ77" s="30"/>
      <c r="CK77" s="30"/>
      <c r="CL77" s="30"/>
      <c r="CM77" s="30"/>
      <c r="CN77" s="30"/>
      <c r="CO77" s="30"/>
      <c r="CP77" s="30"/>
      <c r="CQ77" s="30"/>
      <c r="CR77" s="30"/>
    </row>
    <row r="78" spans="73:96">
      <c r="BU78" s="30"/>
      <c r="BV78" s="30"/>
      <c r="BW78" s="30"/>
      <c r="BX78" s="30"/>
      <c r="BY78" s="30"/>
      <c r="BZ78" s="30"/>
      <c r="CA78" s="30"/>
      <c r="CB78" s="30"/>
      <c r="CD78" s="203"/>
      <c r="CE78" s="203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</row>
    <row r="79" spans="73:96">
      <c r="BU79" s="30"/>
      <c r="BV79" s="30"/>
      <c r="BW79" s="30"/>
      <c r="BX79" s="30"/>
      <c r="BY79" s="30"/>
      <c r="BZ79" s="30"/>
      <c r="CA79" s="30"/>
      <c r="CB79" s="30"/>
      <c r="CD79" s="203"/>
      <c r="CE79" s="203"/>
      <c r="CG79" s="30"/>
      <c r="CH79" s="30"/>
      <c r="CI79" s="30"/>
      <c r="CJ79" s="30"/>
      <c r="CK79" s="30"/>
      <c r="CL79" s="30"/>
      <c r="CM79" s="30"/>
      <c r="CN79" s="30"/>
      <c r="CO79" s="30"/>
      <c r="CP79" s="30"/>
      <c r="CQ79" s="30"/>
      <c r="CR79" s="30"/>
    </row>
    <row r="80" spans="73:96">
      <c r="BU80" s="30"/>
      <c r="BV80" s="30"/>
      <c r="BW80" s="30"/>
      <c r="BX80" s="30"/>
      <c r="BY80" s="30"/>
      <c r="BZ80" s="30"/>
      <c r="CA80" s="30"/>
      <c r="CB80" s="30"/>
      <c r="CD80" s="203"/>
      <c r="CE80" s="203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</row>
    <row r="81" spans="82:83">
      <c r="CD81" s="203"/>
      <c r="CE81" s="203"/>
    </row>
  </sheetData>
  <sheetProtection algorithmName="SHA-512" hashValue="61Bvm9la5mQBg+E8itLSbUSBWShowAucPb7ex5oizu6PA+oo3gikduFscOp4yncJhKvtdjXeOKkWNlZu548iTA==" saltValue="OamY97uQp9FBirjnD5TDZQ==" spinCount="100000" sheet="1" sort="0" autoFilter="0"/>
  <autoFilter ref="AF8:AG32" xr:uid="{027EC499-A3C9-AB45-AE38-19758472AA7E}"/>
  <mergeCells count="9">
    <mergeCell ref="D10:J10"/>
    <mergeCell ref="CS3:CS5"/>
    <mergeCell ref="K1:L1"/>
    <mergeCell ref="B2:B4"/>
    <mergeCell ref="C2:C4"/>
    <mergeCell ref="K2:L2"/>
    <mergeCell ref="K3:L3"/>
    <mergeCell ref="AE2:AF2"/>
    <mergeCell ref="AA1:AD4"/>
  </mergeCells>
  <conditionalFormatting sqref="L11:L12">
    <cfRule type="notContainsBlanks" dxfId="69" priority="39">
      <formula>LEN(TRIM(L11))&gt;0</formula>
    </cfRule>
  </conditionalFormatting>
  <conditionalFormatting sqref="L14:L32">
    <cfRule type="notContainsBlanks" dxfId="68" priority="14">
      <formula>LEN(TRIM(L14))&gt;0</formula>
    </cfRule>
  </conditionalFormatting>
  <conditionalFormatting sqref="M11:M12">
    <cfRule type="notContainsBlanks" dxfId="67" priority="40">
      <formula>LEN(TRIM(M11))&gt;0</formula>
    </cfRule>
  </conditionalFormatting>
  <conditionalFormatting sqref="M14:M32">
    <cfRule type="notContainsBlanks" dxfId="66" priority="13">
      <formula>LEN(TRIM(M14))&gt;0</formula>
    </cfRule>
  </conditionalFormatting>
  <conditionalFormatting sqref="N11:N12">
    <cfRule type="notContainsBlanks" dxfId="65" priority="31">
      <formula>LEN(TRIM(N11))&gt;0</formula>
    </cfRule>
  </conditionalFormatting>
  <conditionalFormatting sqref="N14:N32">
    <cfRule type="notContainsBlanks" dxfId="64" priority="18">
      <formula>LEN(TRIM(N14))&gt;0</formula>
    </cfRule>
  </conditionalFormatting>
  <conditionalFormatting sqref="O11:O12">
    <cfRule type="notContainsBlanks" dxfId="63" priority="32">
      <formula>LEN(TRIM(O11))&gt;0</formula>
    </cfRule>
  </conditionalFormatting>
  <conditionalFormatting sqref="O14:O32">
    <cfRule type="notContainsBlanks" dxfId="62" priority="17">
      <formula>LEN(TRIM(O14))&gt;0</formula>
    </cfRule>
  </conditionalFormatting>
  <conditionalFormatting sqref="P11:P12">
    <cfRule type="notContainsBlanks" dxfId="61" priority="33">
      <formula>LEN(TRIM(P11))&gt;0</formula>
    </cfRule>
  </conditionalFormatting>
  <conditionalFormatting sqref="P14:P32">
    <cfRule type="notContainsBlanks" dxfId="60" priority="20">
      <formula>LEN(TRIM(P14))&gt;0</formula>
    </cfRule>
  </conditionalFormatting>
  <conditionalFormatting sqref="Q11:Q12">
    <cfRule type="notContainsBlanks" dxfId="59" priority="34">
      <formula>LEN(TRIM(Q11))&gt;0</formula>
    </cfRule>
  </conditionalFormatting>
  <conditionalFormatting sqref="Q14:Q32">
    <cfRule type="notContainsBlanks" dxfId="58" priority="19">
      <formula>LEN(TRIM(Q14))&gt;0</formula>
    </cfRule>
  </conditionalFormatting>
  <conditionalFormatting sqref="R11:R12">
    <cfRule type="notContainsBlanks" dxfId="57" priority="30">
      <formula>LEN(TRIM(R11))&gt;0</formula>
    </cfRule>
    <cfRule type="notContainsBlanks" dxfId="56" priority="35">
      <formula>LEN(TRIM(R11))&gt;0</formula>
    </cfRule>
  </conditionalFormatting>
  <conditionalFormatting sqref="R14:R32">
    <cfRule type="notContainsBlanks" dxfId="55" priority="7">
      <formula>LEN(TRIM(R14))&gt;0</formula>
    </cfRule>
  </conditionalFormatting>
  <conditionalFormatting sqref="S11:S12">
    <cfRule type="notContainsBlanks" dxfId="54" priority="38">
      <formula>LEN(TRIM(S11))&gt;0</formula>
    </cfRule>
    <cfRule type="notContainsBlanks" dxfId="53" priority="23">
      <formula>LEN(TRIM(S11))&gt;0</formula>
    </cfRule>
    <cfRule type="notContainsBlanks" dxfId="52" priority="29">
      <formula>LEN(TRIM(S11))&gt;0</formula>
    </cfRule>
  </conditionalFormatting>
  <conditionalFormatting sqref="S14:T32">
    <cfRule type="notContainsBlanks" dxfId="51" priority="16">
      <formula>LEN(TRIM(S14))&gt;0</formula>
    </cfRule>
  </conditionalFormatting>
  <conditionalFormatting sqref="T11:T12">
    <cfRule type="notContainsBlanks" dxfId="50" priority="37">
      <formula>LEN(TRIM(T11))&gt;0</formula>
    </cfRule>
    <cfRule type="notContainsBlanks" dxfId="49" priority="28">
      <formula>LEN(TRIM(T11))&gt;0</formula>
    </cfRule>
  </conditionalFormatting>
  <conditionalFormatting sqref="T14:T32">
    <cfRule type="notContainsBlanks" dxfId="48" priority="8">
      <formula>LEN(TRIM(T14))&gt;0</formula>
    </cfRule>
  </conditionalFormatting>
  <conditionalFormatting sqref="U11:U12">
    <cfRule type="notContainsBlanks" dxfId="47" priority="41">
      <formula>LEN(TRIM(U11))&gt;0</formula>
    </cfRule>
    <cfRule type="notContainsBlanks" dxfId="46" priority="24">
      <formula>LEN(TRIM(U11))&gt;0</formula>
    </cfRule>
  </conditionalFormatting>
  <conditionalFormatting sqref="U14:U32">
    <cfRule type="notContainsBlanks" dxfId="45" priority="15">
      <formula>LEN(TRIM(U14))&gt;0</formula>
    </cfRule>
  </conditionalFormatting>
  <conditionalFormatting sqref="V14:V32">
    <cfRule type="notContainsBlanks" dxfId="44" priority="12">
      <formula>LEN(TRIM(V14))&gt;0</formula>
    </cfRule>
  </conditionalFormatting>
  <conditionalFormatting sqref="V11:W12">
    <cfRule type="notContainsBlanks" dxfId="43" priority="22">
      <formula>LEN(TRIM(V11))&gt;0</formula>
    </cfRule>
  </conditionalFormatting>
  <conditionalFormatting sqref="W11:W12">
    <cfRule type="notContainsBlanks" dxfId="42" priority="27">
      <formula>LEN(TRIM(W11))&gt;0</formula>
    </cfRule>
    <cfRule type="notContainsBlanks" dxfId="41" priority="21">
      <formula>LEN(TRIM(W11))&gt;0</formula>
    </cfRule>
  </conditionalFormatting>
  <conditionalFormatting sqref="W14:W32">
    <cfRule type="notContainsBlanks" dxfId="40" priority="11">
      <formula>LEN(TRIM(W14))&gt;0</formula>
    </cfRule>
  </conditionalFormatting>
  <conditionalFormatting sqref="X11:X12">
    <cfRule type="notContainsBlanks" dxfId="39" priority="26">
      <formula>LEN(TRIM(X11))&gt;0</formula>
    </cfRule>
  </conditionalFormatting>
  <conditionalFormatting sqref="X14:X32">
    <cfRule type="notContainsBlanks" dxfId="38" priority="10">
      <formula>LEN(TRIM(X14))&gt;0</formula>
    </cfRule>
  </conditionalFormatting>
  <conditionalFormatting sqref="Y11:Y12">
    <cfRule type="notContainsBlanks" dxfId="37" priority="25">
      <formula>LEN(TRIM(Y11))&gt;0</formula>
    </cfRule>
  </conditionalFormatting>
  <conditionalFormatting sqref="Z11:Z32">
    <cfRule type="notContainsBlanks" dxfId="36" priority="4">
      <formula>LEN(TRIM(Z11))&gt;0</formula>
    </cfRule>
  </conditionalFormatting>
  <conditionalFormatting sqref="AA11:AA32">
    <cfRule type="notContainsBlanks" dxfId="35" priority="5">
      <formula>LEN(TRIM(AA11))&gt;0</formula>
    </cfRule>
  </conditionalFormatting>
  <conditionalFormatting sqref="AB11:AB32">
    <cfRule type="notContainsBlanks" dxfId="34" priority="3">
      <formula>LEN(TRIM(AB11))&gt;0</formula>
    </cfRule>
  </conditionalFormatting>
  <conditionalFormatting sqref="AC11:AC32">
    <cfRule type="notContainsBlanks" dxfId="33" priority="2">
      <formula>LEN(TRIM(AC11))&gt;0</formula>
    </cfRule>
  </conditionalFormatting>
  <conditionalFormatting sqref="AD11:AD32">
    <cfRule type="notContainsBlanks" dxfId="32" priority="1">
      <formula>LEN(TRIM(AD11))&gt;0</formula>
    </cfRule>
  </conditionalFormatting>
  <pageMargins left="0.25" right="0.25" top="0.75" bottom="0.75" header="0.3" footer="0.3"/>
  <pageSetup paperSize="9" scale="10" fitToHeight="0" orientation="portrait" horizontalDpi="4294967292" verticalDpi="4294967292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FD1C9-2963-FD41-B7E6-2E98DC6F24FE}">
  <sheetPr codeName="Sheet8" filterMode="1">
    <pageSetUpPr fitToPage="1"/>
  </sheetPr>
  <dimension ref="A1:AA27"/>
  <sheetViews>
    <sheetView showGridLines="0" zoomScaleNormal="100" workbookViewId="0">
      <selection activeCell="D6" sqref="D6"/>
    </sheetView>
  </sheetViews>
  <sheetFormatPr baseColWidth="10" defaultColWidth="12.296875" defaultRowHeight="23.25" customHeight="1"/>
  <cols>
    <col min="1" max="1" width="10" style="9" customWidth="1"/>
    <col min="2" max="3" width="4.5" style="9" customWidth="1"/>
    <col min="4" max="22" width="6.796875" style="16" customWidth="1"/>
    <col min="23" max="23" width="6" style="9" customWidth="1"/>
    <col min="24" max="24" width="5.796875" style="9" customWidth="1"/>
    <col min="25" max="25" width="8" style="9" customWidth="1"/>
    <col min="26" max="29" width="12.296875" style="9" customWidth="1"/>
    <col min="30" max="16384" width="12.296875" style="9"/>
  </cols>
  <sheetData>
    <row r="1" spans="1:27" ht="29.2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65" t="s">
        <v>68</v>
      </c>
      <c r="L1" s="70" t="s">
        <v>4</v>
      </c>
      <c r="N1" s="68"/>
      <c r="W1" s="21"/>
      <c r="X1" s="22"/>
    </row>
    <row r="2" spans="1:27" ht="22.05" customHeight="1">
      <c r="D2" s="21"/>
      <c r="E2" s="21"/>
      <c r="F2" s="21"/>
      <c r="G2" s="21"/>
      <c r="H2" s="21"/>
      <c r="I2" s="21"/>
      <c r="J2" s="21"/>
      <c r="K2" s="18">
        <f>X4</f>
        <v>0</v>
      </c>
      <c r="L2" s="104">
        <f>'Lynx PE'!K3:L3</f>
        <v>0</v>
      </c>
      <c r="N2" s="69"/>
      <c r="P2" s="64"/>
      <c r="Q2" s="64"/>
      <c r="R2" s="64"/>
      <c r="S2" s="64"/>
      <c r="T2" s="64"/>
      <c r="U2" s="64"/>
      <c r="V2" s="64"/>
      <c r="W2" s="21"/>
    </row>
    <row r="3" spans="1:27" ht="44.25" customHeight="1">
      <c r="A3" s="105"/>
      <c r="B3" s="106" t="s">
        <v>150</v>
      </c>
      <c r="C3" s="106"/>
      <c r="D3" s="1048">
        <f>'PROD. lynx GRP'!C3:H3</f>
        <v>0</v>
      </c>
      <c r="E3" s="1049"/>
      <c r="F3" s="1049"/>
      <c r="G3" s="1049"/>
      <c r="H3" s="1049"/>
      <c r="I3" s="1050"/>
      <c r="J3" s="625"/>
      <c r="K3" s="105"/>
      <c r="L3" s="105"/>
      <c r="M3" s="17"/>
      <c r="N3" s="19" t="s">
        <v>33</v>
      </c>
      <c r="O3" s="1062">
        <f>'PROD. lynx GRP'!N3:U3</f>
        <v>0</v>
      </c>
      <c r="P3" s="1063"/>
      <c r="Q3" s="1063"/>
      <c r="R3" s="1063"/>
      <c r="S3" s="1063"/>
      <c r="T3" s="1063"/>
      <c r="U3" s="1063"/>
      <c r="V3" s="1063"/>
      <c r="W3" s="1064"/>
    </row>
    <row r="4" spans="1:27" ht="21" customHeight="1">
      <c r="A4" s="23" t="s">
        <v>2054</v>
      </c>
      <c r="B4" s="23"/>
      <c r="C4" s="23"/>
      <c r="K4" s="11"/>
      <c r="L4" s="11"/>
      <c r="M4" s="1024"/>
      <c r="N4" s="1024"/>
      <c r="W4" s="15">
        <f>SUM(W6:W27)</f>
        <v>0</v>
      </c>
      <c r="X4" s="15">
        <f>SUM(X6:X27)</f>
        <v>0</v>
      </c>
      <c r="Y4" s="9">
        <f>SUM(Y6:Y27)</f>
        <v>0</v>
      </c>
    </row>
    <row r="5" spans="1:27" ht="43.05" customHeight="1">
      <c r="A5" s="96" t="s">
        <v>13</v>
      </c>
      <c r="B5" s="1" t="s">
        <v>252</v>
      </c>
      <c r="C5" s="994" t="s">
        <v>3062</v>
      </c>
      <c r="D5" s="996" t="str">
        <f>'Lynx PE'!L8</f>
        <v>BLACK
RAL 9005</v>
      </c>
      <c r="E5" s="957" t="str">
        <f>'Lynx PE'!M8</f>
        <v>WHITE</v>
      </c>
      <c r="F5" s="957" t="str">
        <f>'Lynx PE'!N8</f>
        <v xml:space="preserve">RED
RAL 3000 </v>
      </c>
      <c r="G5" s="957" t="str">
        <f>'Lynx PE'!O8</f>
        <v xml:space="preserve">YELLOW
RAL 1018 </v>
      </c>
      <c r="H5" s="957" t="str">
        <f>'Lynx PE'!P8</f>
        <v>BLUE
RAL 5015</v>
      </c>
      <c r="I5" s="957" t="str">
        <f>'Lynx PE'!Q8</f>
        <v>BRIGHT
GREEN
RAL 6018</v>
      </c>
      <c r="J5" s="957" t="str">
        <f>'Lynx PE'!R8</f>
        <v>PURE GREEN 
RAL 6037</v>
      </c>
      <c r="K5" s="957" t="str">
        <f>'Lynx PE'!S8</f>
        <v>APRICOT
ORANGE 
RAL 1033</v>
      </c>
      <c r="L5" s="957" t="str">
        <f>'Lynx PE'!T8</f>
        <v>DEEP ORANGE          
RAL 2011</v>
      </c>
      <c r="M5" s="957" t="str">
        <f>'Lynx PE'!U8</f>
        <v>PINK
RAL 4003</v>
      </c>
      <c r="N5" s="957" t="str">
        <f>'Lynx PE'!V8</f>
        <v>GREY  
RAL 7001</v>
      </c>
      <c r="O5" s="957" t="str">
        <f>'Lynx PE'!W8</f>
        <v>PURPLE
S4050-R60B/M</v>
      </c>
      <c r="P5" s="957" t="str">
        <f>'Lynx PE'!X8</f>
        <v>MINT   
RAL 6027</v>
      </c>
      <c r="Q5" s="957" t="str">
        <f>'Lynx PE'!Y8</f>
        <v>DEEP ROSE 
RAL 4008</v>
      </c>
      <c r="R5" s="989" t="str">
        <f>'Lynx PE'!Z8</f>
        <v>BROWN
RAL 8003</v>
      </c>
      <c r="S5" s="993" t="str">
        <f>'Lynx PE'!AA8</f>
        <v>FLUORO PINK</v>
      </c>
      <c r="T5" s="957" t="str">
        <f>'Lynx PE'!AB8</f>
        <v>FLUORO ORANGE</v>
      </c>
      <c r="U5" s="957" t="str">
        <f>'Lynx PE'!AC8</f>
        <v>FLUORO YELLOW</v>
      </c>
      <c r="V5" s="989" t="str">
        <f>'Lynx PE'!AD8</f>
        <v>FLUORO GREEN</v>
      </c>
      <c r="W5" s="998" t="s">
        <v>16</v>
      </c>
      <c r="X5" s="643" t="s">
        <v>17</v>
      </c>
      <c r="Y5" s="830" t="s">
        <v>2247</v>
      </c>
    </row>
    <row r="6" spans="1:27" ht="23.25" customHeight="1">
      <c r="A6" s="38" t="str">
        <f>'Lynx PE'!D11</f>
        <v>DCJ-PE</v>
      </c>
      <c r="B6" s="97" t="str">
        <f>'Lynx PE'!E11</f>
        <v>Dual Tex.</v>
      </c>
      <c r="C6" s="995">
        <f>'Lynx PE'!I11</f>
        <v>6</v>
      </c>
      <c r="D6" s="997" t="str">
        <f>IF('Lynx PE'!L11=0,"",'Lynx PE'!L11)</f>
        <v/>
      </c>
      <c r="E6" s="20" t="str">
        <f>IF('Lynx PE'!M11=0,"",'Lynx PE'!M11)</f>
        <v/>
      </c>
      <c r="F6" s="20" t="str">
        <f>IF('Lynx PE'!N11=0,"",'Lynx PE'!N11)</f>
        <v/>
      </c>
      <c r="G6" s="20" t="str">
        <f>IF('Lynx PE'!O11=0,"",'Lynx PE'!O11)</f>
        <v/>
      </c>
      <c r="H6" s="20" t="str">
        <f>IF('Lynx PE'!P11=0,"",'Lynx PE'!P11)</f>
        <v/>
      </c>
      <c r="I6" s="20" t="str">
        <f>IF('Lynx PE'!Q11=0,"",'Lynx PE'!Q11)</f>
        <v/>
      </c>
      <c r="J6" s="20" t="str">
        <f>IF('Lynx PE'!R11=0,"",'Lynx PE'!R11)</f>
        <v/>
      </c>
      <c r="K6" s="20" t="str">
        <f>IF('Lynx PE'!S11=0,"",'Lynx PE'!S11)</f>
        <v/>
      </c>
      <c r="L6" s="20" t="str">
        <f>IF('Lynx PE'!T11=0,"",'Lynx PE'!T11)</f>
        <v/>
      </c>
      <c r="M6" s="20" t="str">
        <f>IF('Lynx PE'!U11=0,"",'Lynx PE'!U11)</f>
        <v/>
      </c>
      <c r="N6" s="20" t="str">
        <f>IF('Lynx PE'!V11=0,"",'Lynx PE'!V11)</f>
        <v/>
      </c>
      <c r="O6" s="20" t="str">
        <f>IF('Lynx PE'!W11=0,"",'Lynx PE'!W11)</f>
        <v/>
      </c>
      <c r="P6" s="20" t="str">
        <f>IF('Lynx PE'!X11=0,"",'Lynx PE'!X11)</f>
        <v/>
      </c>
      <c r="Q6" s="20" t="str">
        <f>IF('Lynx PE'!Y11=0,"",'Lynx PE'!Y11)</f>
        <v/>
      </c>
      <c r="R6" s="990" t="str">
        <f>IF('Lynx PE'!Z11=0,"",'Lynx PE'!Z11)</f>
        <v/>
      </c>
      <c r="S6" s="992" t="str">
        <f>IF('Lynx PE'!AA11=0,"",'Lynx PE'!AA11)</f>
        <v/>
      </c>
      <c r="T6" s="20" t="str">
        <f>IF('Lynx PE'!AB11=0,"",'Lynx PE'!AB11)</f>
        <v/>
      </c>
      <c r="U6" s="20" t="str">
        <f>IF('Lynx PE'!AC11=0,"",'Lynx PE'!AC11)</f>
        <v/>
      </c>
      <c r="V6" s="990" t="str">
        <f>IF('Lynx PE'!AD11=0,"",'Lynx PE'!AD11)</f>
        <v/>
      </c>
      <c r="W6" s="999">
        <f>SUM(D6:V6)</f>
        <v>0</v>
      </c>
      <c r="X6" s="644">
        <f>W6*'Lynx PE'!I11</f>
        <v>0</v>
      </c>
      <c r="Y6" s="829">
        <f>W6*'Lynx PE'!BG11</f>
        <v>0</v>
      </c>
    </row>
    <row r="7" spans="1:27" ht="23.25" customHeight="1">
      <c r="A7" s="38" t="str">
        <f>'Lynx PE'!D12</f>
        <v>DCF-PE</v>
      </c>
      <c r="B7" s="97">
        <f>'Lynx PE'!E12</f>
        <v>0</v>
      </c>
      <c r="C7" s="995">
        <f>'Lynx PE'!I12</f>
        <v>10</v>
      </c>
      <c r="D7" s="997" t="str">
        <f>IF('Lynx PE'!L12=0,"",'Lynx PE'!L12)</f>
        <v/>
      </c>
      <c r="E7" s="20" t="str">
        <f>IF('Lynx PE'!M12=0,"",'Lynx PE'!M12)</f>
        <v/>
      </c>
      <c r="F7" s="20" t="str">
        <f>IF('Lynx PE'!N12=0,"",'Lynx PE'!N12)</f>
        <v/>
      </c>
      <c r="G7" s="20" t="str">
        <f>IF('Lynx PE'!O12=0,"",'Lynx PE'!O12)</f>
        <v/>
      </c>
      <c r="H7" s="20" t="str">
        <f>IF('Lynx PE'!P12=0,"",'Lynx PE'!P12)</f>
        <v/>
      </c>
      <c r="I7" s="20" t="str">
        <f>IF('Lynx PE'!Q12=0,"",'Lynx PE'!Q12)</f>
        <v/>
      </c>
      <c r="J7" s="20" t="str">
        <f>IF('Lynx PE'!R12=0,"",'Lynx PE'!R12)</f>
        <v/>
      </c>
      <c r="K7" s="20" t="str">
        <f>IF('Lynx PE'!S12=0,"",'Lynx PE'!S12)</f>
        <v/>
      </c>
      <c r="L7" s="20" t="str">
        <f>IF('Lynx PE'!T12=0,"",'Lynx PE'!T12)</f>
        <v/>
      </c>
      <c r="M7" s="20" t="str">
        <f>IF('Lynx PE'!U12=0,"",'Lynx PE'!U12)</f>
        <v/>
      </c>
      <c r="N7" s="20" t="str">
        <f>IF('Lynx PE'!V12=0,"",'Lynx PE'!V12)</f>
        <v/>
      </c>
      <c r="O7" s="20" t="str">
        <f>IF('Lynx PE'!W12=0,"",'Lynx PE'!W12)</f>
        <v/>
      </c>
      <c r="P7" s="20" t="str">
        <f>IF('Lynx PE'!X12=0,"",'Lynx PE'!X12)</f>
        <v/>
      </c>
      <c r="Q7" s="20" t="str">
        <f>IF('Lynx PE'!Y12=0,"",'Lynx PE'!Y12)</f>
        <v/>
      </c>
      <c r="R7" s="990" t="str">
        <f>IF('Lynx PE'!Z12=0,"",'Lynx PE'!Z12)</f>
        <v/>
      </c>
      <c r="S7" s="992" t="str">
        <f>IF('Lynx PE'!AA12=0,"",'Lynx PE'!AA12)</f>
        <v/>
      </c>
      <c r="T7" s="20" t="str">
        <f>IF('Lynx PE'!AB12=0,"",'Lynx PE'!AB12)</f>
        <v/>
      </c>
      <c r="U7" s="20" t="str">
        <f>IF('Lynx PE'!AC12=0,"",'Lynx PE'!AC12)</f>
        <v/>
      </c>
      <c r="V7" s="990" t="str">
        <f>IF('Lynx PE'!AD12=0,"",'Lynx PE'!AD12)</f>
        <v/>
      </c>
      <c r="W7" s="999">
        <f t="shared" ref="W7:W27" si="0">SUM(D7:V7)</f>
        <v>0</v>
      </c>
      <c r="X7" s="644">
        <f>W7*'Lynx PE'!I12</f>
        <v>0</v>
      </c>
      <c r="Y7" s="829">
        <f>W7*'Lynx PE'!BG12</f>
        <v>0</v>
      </c>
    </row>
    <row r="8" spans="1:27" ht="23.25" customHeight="1">
      <c r="A8" s="38"/>
      <c r="B8" s="97"/>
      <c r="C8" s="995">
        <f>'Lynx PE'!I13</f>
        <v>0</v>
      </c>
      <c r="D8" s="997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990"/>
      <c r="S8" s="992"/>
      <c r="T8" s="20"/>
      <c r="U8" s="20"/>
      <c r="V8" s="990"/>
      <c r="W8" s="999"/>
      <c r="X8" s="644"/>
      <c r="Y8" s="829"/>
    </row>
    <row r="9" spans="1:27" ht="23.25" customHeight="1">
      <c r="A9" s="38" t="str">
        <f>'Lynx PE'!D14</f>
        <v>L30-PE</v>
      </c>
      <c r="B9" s="97" t="str">
        <f>'Lynx PE'!E14</f>
        <v>all tex.</v>
      </c>
      <c r="C9" s="995">
        <f>'Lynx PE'!I14</f>
        <v>12</v>
      </c>
      <c r="D9" s="997" t="str">
        <f>IF('Lynx PE'!L14=0,"",'Lynx PE'!L14)</f>
        <v/>
      </c>
      <c r="E9" s="20" t="str">
        <f>IF('Lynx PE'!M14=0,"",'Lynx PE'!M14)</f>
        <v/>
      </c>
      <c r="F9" s="20" t="str">
        <f>IF('Lynx PE'!N14=0,"",'Lynx PE'!N14)</f>
        <v/>
      </c>
      <c r="G9" s="20" t="str">
        <f>IF('Lynx PE'!O14=0,"",'Lynx PE'!O14)</f>
        <v/>
      </c>
      <c r="H9" s="20" t="str">
        <f>IF('Lynx PE'!P14=0,"",'Lynx PE'!P14)</f>
        <v/>
      </c>
      <c r="I9" s="20" t="str">
        <f>IF('Lynx PE'!Q14=0,"",'Lynx PE'!Q14)</f>
        <v/>
      </c>
      <c r="J9" s="20" t="str">
        <f>IF('Lynx PE'!R14=0,"",'Lynx PE'!R14)</f>
        <v/>
      </c>
      <c r="K9" s="20" t="str">
        <f>IF('Lynx PE'!S14=0,"",'Lynx PE'!S14)</f>
        <v/>
      </c>
      <c r="L9" s="20" t="str">
        <f>IF('Lynx PE'!T14=0,"",'Lynx PE'!T14)</f>
        <v/>
      </c>
      <c r="M9" s="20" t="str">
        <f>IF('Lynx PE'!U14=0,"",'Lynx PE'!U14)</f>
        <v/>
      </c>
      <c r="N9" s="20" t="str">
        <f>IF('Lynx PE'!V14=0,"",'Lynx PE'!V14)</f>
        <v/>
      </c>
      <c r="O9" s="20" t="str">
        <f>IF('Lynx PE'!W14=0,"",'Lynx PE'!W14)</f>
        <v/>
      </c>
      <c r="P9" s="20" t="str">
        <f>IF('Lynx PE'!X14=0,"",'Lynx PE'!X14)</f>
        <v/>
      </c>
      <c r="Q9" s="20" t="str">
        <f>IF('Lynx PE'!Y14=0,"",'Lynx PE'!Y14)</f>
        <v/>
      </c>
      <c r="R9" s="990" t="str">
        <f>IF('Lynx PE'!Z14=0,"",'Lynx PE'!Z14)</f>
        <v/>
      </c>
      <c r="S9" s="992" t="str">
        <f>IF('Lynx PE'!AA14=0,"",'Lynx PE'!AA14)</f>
        <v/>
      </c>
      <c r="T9" s="20" t="str">
        <f>IF('Lynx PE'!AB14=0,"",'Lynx PE'!AB14)</f>
        <v/>
      </c>
      <c r="U9" s="20" t="str">
        <f>IF('Lynx PE'!AC14=0,"",'Lynx PE'!AC14)</f>
        <v/>
      </c>
      <c r="V9" s="990" t="str">
        <f>IF('Lynx PE'!AD14=0,"",'Lynx PE'!AD14)</f>
        <v/>
      </c>
      <c r="W9" s="999">
        <f>SUM(D9:V9)</f>
        <v>0</v>
      </c>
      <c r="X9" s="644">
        <f>W9*'Lynx PE'!I14</f>
        <v>0</v>
      </c>
      <c r="Y9" s="829">
        <f>W9*'Lynx PE'!BG14</f>
        <v>0</v>
      </c>
    </row>
    <row r="10" spans="1:27" ht="23.25" customHeight="1">
      <c r="A10" s="38" t="str">
        <f>'Lynx PE'!D15</f>
        <v>L32-PE</v>
      </c>
      <c r="B10" s="97" t="str">
        <f>'Lynx PE'!E15</f>
        <v>all tex.</v>
      </c>
      <c r="C10" s="995">
        <f>'Lynx PE'!I15</f>
        <v>12</v>
      </c>
      <c r="D10" s="997" t="str">
        <f>IF('Lynx PE'!L15=0,"",'Lynx PE'!L15)</f>
        <v/>
      </c>
      <c r="E10" s="20" t="str">
        <f>IF('Lynx PE'!M15=0,"",'Lynx PE'!M15)</f>
        <v/>
      </c>
      <c r="F10" s="20" t="str">
        <f>IF('Lynx PE'!N15=0,"",'Lynx PE'!N15)</f>
        <v/>
      </c>
      <c r="G10" s="20" t="str">
        <f>IF('Lynx PE'!O15=0,"",'Lynx PE'!O15)</f>
        <v/>
      </c>
      <c r="H10" s="20" t="str">
        <f>IF('Lynx PE'!P15=0,"",'Lynx PE'!P15)</f>
        <v/>
      </c>
      <c r="I10" s="20" t="str">
        <f>IF('Lynx PE'!Q15=0,"",'Lynx PE'!Q15)</f>
        <v/>
      </c>
      <c r="J10" s="20" t="str">
        <f>IF('Lynx PE'!R15=0,"",'Lynx PE'!R15)</f>
        <v/>
      </c>
      <c r="K10" s="20" t="str">
        <f>IF('Lynx PE'!S15=0,"",'Lynx PE'!S15)</f>
        <v/>
      </c>
      <c r="L10" s="20" t="str">
        <f>IF('Lynx PE'!T15=0,"",'Lynx PE'!T15)</f>
        <v/>
      </c>
      <c r="M10" s="20" t="str">
        <f>IF('Lynx PE'!U15=0,"",'Lynx PE'!U15)</f>
        <v/>
      </c>
      <c r="N10" s="20" t="str">
        <f>IF('Lynx PE'!V15=0,"",'Lynx PE'!V15)</f>
        <v/>
      </c>
      <c r="O10" s="20" t="str">
        <f>IF('Lynx PE'!W15=0,"",'Lynx PE'!W15)</f>
        <v/>
      </c>
      <c r="P10" s="20" t="str">
        <f>IF('Lynx PE'!X15=0,"",'Lynx PE'!X15)</f>
        <v/>
      </c>
      <c r="Q10" s="20" t="str">
        <f>IF('Lynx PE'!Y15=0,"",'Lynx PE'!Y15)</f>
        <v/>
      </c>
      <c r="R10" s="990" t="str">
        <f>IF('Lynx PE'!Z15=0,"",'Lynx PE'!Z15)</f>
        <v/>
      </c>
      <c r="S10" s="992" t="str">
        <f>IF('Lynx PE'!AA15=0,"",'Lynx PE'!AA15)</f>
        <v/>
      </c>
      <c r="T10" s="20" t="str">
        <f>IF('Lynx PE'!AB15=0,"",'Lynx PE'!AB15)</f>
        <v/>
      </c>
      <c r="U10" s="20" t="str">
        <f>IF('Lynx PE'!AC15=0,"",'Lynx PE'!AC15)</f>
        <v/>
      </c>
      <c r="V10" s="990" t="str">
        <f>IF('Lynx PE'!AD15=0,"",'Lynx PE'!AD15)</f>
        <v/>
      </c>
      <c r="W10" s="999">
        <f t="shared" si="0"/>
        <v>0</v>
      </c>
      <c r="X10" s="644">
        <f>W10*'Lynx PE'!I15</f>
        <v>0</v>
      </c>
      <c r="Y10" s="829">
        <f>W10*'Lynx PE'!BG15</f>
        <v>0</v>
      </c>
    </row>
    <row r="11" spans="1:27" ht="23.25" customHeight="1">
      <c r="A11" s="38" t="str">
        <f>'Lynx PE'!D16</f>
        <v>L34-PE</v>
      </c>
      <c r="B11" s="97" t="str">
        <f>'Lynx PE'!E16</f>
        <v>all tex.</v>
      </c>
      <c r="C11" s="995">
        <f>'Lynx PE'!I16</f>
        <v>9</v>
      </c>
      <c r="D11" s="997" t="str">
        <f>IF('Lynx PE'!L16=0,"",'Lynx PE'!L16)</f>
        <v/>
      </c>
      <c r="E11" s="20" t="str">
        <f>IF('Lynx PE'!M16=0,"",'Lynx PE'!M16)</f>
        <v/>
      </c>
      <c r="F11" s="20" t="str">
        <f>IF('Lynx PE'!N16=0,"",'Lynx PE'!N16)</f>
        <v/>
      </c>
      <c r="G11" s="20" t="str">
        <f>IF('Lynx PE'!O16=0,"",'Lynx PE'!O16)</f>
        <v/>
      </c>
      <c r="H11" s="20" t="str">
        <f>IF('Lynx PE'!P16=0,"",'Lynx PE'!P16)</f>
        <v/>
      </c>
      <c r="I11" s="20" t="str">
        <f>IF('Lynx PE'!Q16=0,"",'Lynx PE'!Q16)</f>
        <v/>
      </c>
      <c r="J11" s="20" t="str">
        <f>IF('Lynx PE'!R16=0,"",'Lynx PE'!R16)</f>
        <v/>
      </c>
      <c r="K11" s="20" t="str">
        <f>IF('Lynx PE'!S16=0,"",'Lynx PE'!S16)</f>
        <v/>
      </c>
      <c r="L11" s="20" t="str">
        <f>IF('Lynx PE'!T16=0,"",'Lynx PE'!T16)</f>
        <v/>
      </c>
      <c r="M11" s="20" t="str">
        <f>IF('Lynx PE'!U16=0,"",'Lynx PE'!U16)</f>
        <v/>
      </c>
      <c r="N11" s="20" t="str">
        <f>IF('Lynx PE'!V16=0,"",'Lynx PE'!V16)</f>
        <v/>
      </c>
      <c r="O11" s="20" t="str">
        <f>IF('Lynx PE'!W16=0,"",'Lynx PE'!W16)</f>
        <v/>
      </c>
      <c r="P11" s="20" t="str">
        <f>IF('Lynx PE'!X16=0,"",'Lynx PE'!X16)</f>
        <v/>
      </c>
      <c r="Q11" s="20" t="str">
        <f>IF('Lynx PE'!Y16=0,"",'Lynx PE'!Y16)</f>
        <v/>
      </c>
      <c r="R11" s="990" t="str">
        <f>IF('Lynx PE'!Z16=0,"",'Lynx PE'!Z16)</f>
        <v/>
      </c>
      <c r="S11" s="992" t="str">
        <f>IF('Lynx PE'!AA16=0,"",'Lynx PE'!AA16)</f>
        <v/>
      </c>
      <c r="T11" s="20" t="str">
        <f>IF('Lynx PE'!AB16=0,"",'Lynx PE'!AB16)</f>
        <v/>
      </c>
      <c r="U11" s="20" t="str">
        <f>IF('Lynx PE'!AC16=0,"",'Lynx PE'!AC16)</f>
        <v/>
      </c>
      <c r="V11" s="990" t="str">
        <f>IF('Lynx PE'!AD16=0,"",'Lynx PE'!AD16)</f>
        <v/>
      </c>
      <c r="W11" s="999">
        <f t="shared" si="0"/>
        <v>0</v>
      </c>
      <c r="X11" s="644">
        <f>W11*'Lynx PE'!I16</f>
        <v>0</v>
      </c>
      <c r="Y11" s="829">
        <f>W11*'Lynx PE'!BG16</f>
        <v>0</v>
      </c>
      <c r="Z11" s="16"/>
      <c r="AA11" s="16"/>
    </row>
    <row r="12" spans="1:27" ht="23.25" customHeight="1">
      <c r="A12" s="38" t="str">
        <f>'Lynx PE'!D17</f>
        <v>L36-PE</v>
      </c>
      <c r="B12" s="97" t="str">
        <f>'Lynx PE'!E17</f>
        <v>all tex.</v>
      </c>
      <c r="C12" s="995">
        <f>'Lynx PE'!I17</f>
        <v>9</v>
      </c>
      <c r="D12" s="997" t="str">
        <f>IF('Lynx PE'!L17=0,"",'Lynx PE'!L17)</f>
        <v/>
      </c>
      <c r="E12" s="20" t="str">
        <f>IF('Lynx PE'!M17=0,"",'Lynx PE'!M17)</f>
        <v/>
      </c>
      <c r="F12" s="20" t="str">
        <f>IF('Lynx PE'!N17=0,"",'Lynx PE'!N17)</f>
        <v/>
      </c>
      <c r="G12" s="20" t="str">
        <f>IF('Lynx PE'!O17=0,"",'Lynx PE'!O17)</f>
        <v/>
      </c>
      <c r="H12" s="20" t="str">
        <f>IF('Lynx PE'!P17=0,"",'Lynx PE'!P17)</f>
        <v/>
      </c>
      <c r="I12" s="20" t="str">
        <f>IF('Lynx PE'!Q17=0,"",'Lynx PE'!Q17)</f>
        <v/>
      </c>
      <c r="J12" s="20" t="str">
        <f>IF('Lynx PE'!R17=0,"",'Lynx PE'!R17)</f>
        <v/>
      </c>
      <c r="K12" s="20" t="str">
        <f>IF('Lynx PE'!S17=0,"",'Lynx PE'!S17)</f>
        <v/>
      </c>
      <c r="L12" s="20" t="str">
        <f>IF('Lynx PE'!T17=0,"",'Lynx PE'!T17)</f>
        <v/>
      </c>
      <c r="M12" s="20" t="str">
        <f>IF('Lynx PE'!U17=0,"",'Lynx PE'!U17)</f>
        <v/>
      </c>
      <c r="N12" s="20" t="str">
        <f>IF('Lynx PE'!V17=0,"",'Lynx PE'!V17)</f>
        <v/>
      </c>
      <c r="O12" s="20" t="str">
        <f>IF('Lynx PE'!W17=0,"",'Lynx PE'!W17)</f>
        <v/>
      </c>
      <c r="P12" s="20" t="str">
        <f>IF('Lynx PE'!X17=0,"",'Lynx PE'!X17)</f>
        <v/>
      </c>
      <c r="Q12" s="20" t="str">
        <f>IF('Lynx PE'!Y17=0,"",'Lynx PE'!Y17)</f>
        <v/>
      </c>
      <c r="R12" s="990" t="str">
        <f>IF('Lynx PE'!Z17=0,"",'Lynx PE'!Z17)</f>
        <v/>
      </c>
      <c r="S12" s="992" t="str">
        <f>IF('Lynx PE'!AA17=0,"",'Lynx PE'!AA17)</f>
        <v/>
      </c>
      <c r="T12" s="20" t="str">
        <f>IF('Lynx PE'!AB17=0,"",'Lynx PE'!AB17)</f>
        <v/>
      </c>
      <c r="U12" s="20" t="str">
        <f>IF('Lynx PE'!AC17=0,"",'Lynx PE'!AC17)</f>
        <v/>
      </c>
      <c r="V12" s="990" t="str">
        <f>IF('Lynx PE'!AD17=0,"",'Lynx PE'!AD17)</f>
        <v/>
      </c>
      <c r="W12" s="999">
        <f t="shared" si="0"/>
        <v>0</v>
      </c>
      <c r="X12" s="644">
        <f>W12*'Lynx PE'!I17</f>
        <v>0</v>
      </c>
      <c r="Y12" s="829">
        <f>W12*'Lynx PE'!BG17</f>
        <v>0</v>
      </c>
      <c r="Z12" s="24"/>
      <c r="AA12" s="16"/>
    </row>
    <row r="13" spans="1:27" ht="23.25" customHeight="1">
      <c r="A13" s="38" t="str">
        <f>'Lynx PE'!D18</f>
        <v>L38-PE</v>
      </c>
      <c r="B13" s="97" t="str">
        <f>'Lynx PE'!E18</f>
        <v>all tex.</v>
      </c>
      <c r="C13" s="995">
        <f>'Lynx PE'!I18</f>
        <v>8</v>
      </c>
      <c r="D13" s="997" t="str">
        <f>IF('Lynx PE'!L18=0,"",'Lynx PE'!L18)</f>
        <v/>
      </c>
      <c r="E13" s="20" t="str">
        <f>IF('Lynx PE'!M18=0,"",'Lynx PE'!M18)</f>
        <v/>
      </c>
      <c r="F13" s="20" t="str">
        <f>IF('Lynx PE'!N18=0,"",'Lynx PE'!N18)</f>
        <v/>
      </c>
      <c r="G13" s="20" t="str">
        <f>IF('Lynx PE'!O18=0,"",'Lynx PE'!O18)</f>
        <v/>
      </c>
      <c r="H13" s="20" t="str">
        <f>IF('Lynx PE'!P18=0,"",'Lynx PE'!P18)</f>
        <v/>
      </c>
      <c r="I13" s="20" t="str">
        <f>IF('Lynx PE'!Q18=0,"",'Lynx PE'!Q18)</f>
        <v/>
      </c>
      <c r="J13" s="20" t="str">
        <f>IF('Lynx PE'!R18=0,"",'Lynx PE'!R18)</f>
        <v/>
      </c>
      <c r="K13" s="20" t="str">
        <f>IF('Lynx PE'!S18=0,"",'Lynx PE'!S18)</f>
        <v/>
      </c>
      <c r="L13" s="20" t="str">
        <f>IF('Lynx PE'!T18=0,"",'Lynx PE'!T18)</f>
        <v/>
      </c>
      <c r="M13" s="20" t="str">
        <f>IF('Lynx PE'!U18=0,"",'Lynx PE'!U18)</f>
        <v/>
      </c>
      <c r="N13" s="20" t="str">
        <f>IF('Lynx PE'!V18=0,"",'Lynx PE'!V18)</f>
        <v/>
      </c>
      <c r="O13" s="20" t="str">
        <f>IF('Lynx PE'!W18=0,"",'Lynx PE'!W18)</f>
        <v/>
      </c>
      <c r="P13" s="20" t="str">
        <f>IF('Lynx PE'!X18=0,"",'Lynx PE'!X18)</f>
        <v/>
      </c>
      <c r="Q13" s="20" t="str">
        <f>IF('Lynx PE'!Y18=0,"",'Lynx PE'!Y18)</f>
        <v/>
      </c>
      <c r="R13" s="990" t="str">
        <f>IF('Lynx PE'!Z18=0,"",'Lynx PE'!Z18)</f>
        <v/>
      </c>
      <c r="S13" s="992" t="str">
        <f>IF('Lynx PE'!AA18=0,"",'Lynx PE'!AA18)</f>
        <v/>
      </c>
      <c r="T13" s="20" t="str">
        <f>IF('Lynx PE'!AB18=0,"",'Lynx PE'!AB18)</f>
        <v/>
      </c>
      <c r="U13" s="20" t="str">
        <f>IF('Lynx PE'!AC18=0,"",'Lynx PE'!AC18)</f>
        <v/>
      </c>
      <c r="V13" s="990" t="str">
        <f>IF('Lynx PE'!AD18=0,"",'Lynx PE'!AD18)</f>
        <v/>
      </c>
      <c r="W13" s="999">
        <f t="shared" si="0"/>
        <v>0</v>
      </c>
      <c r="X13" s="644">
        <f>W13*'Lynx PE'!I18</f>
        <v>0</v>
      </c>
      <c r="Y13" s="829">
        <f>W13*'Lynx PE'!BG18</f>
        <v>0</v>
      </c>
    </row>
    <row r="14" spans="1:27" ht="23.25" customHeight="1">
      <c r="A14" s="38" t="str">
        <f>'Lynx PE'!D19</f>
        <v>L40-PE</v>
      </c>
      <c r="B14" s="97" t="str">
        <f>'Lynx PE'!E19</f>
        <v>all tex.</v>
      </c>
      <c r="C14" s="995">
        <f>'Lynx PE'!I19</f>
        <v>8</v>
      </c>
      <c r="D14" s="997" t="str">
        <f>IF('Lynx PE'!L19=0,"",'Lynx PE'!L19)</f>
        <v/>
      </c>
      <c r="E14" s="20" t="str">
        <f>IF('Lynx PE'!M19=0,"",'Lynx PE'!M19)</f>
        <v/>
      </c>
      <c r="F14" s="20" t="str">
        <f>IF('Lynx PE'!N19=0,"",'Lynx PE'!N19)</f>
        <v/>
      </c>
      <c r="G14" s="20" t="str">
        <f>IF('Lynx PE'!O19=0,"",'Lynx PE'!O19)</f>
        <v/>
      </c>
      <c r="H14" s="20" t="str">
        <f>IF('Lynx PE'!P19=0,"",'Lynx PE'!P19)</f>
        <v/>
      </c>
      <c r="I14" s="20" t="str">
        <f>IF('Lynx PE'!Q19=0,"",'Lynx PE'!Q19)</f>
        <v/>
      </c>
      <c r="J14" s="20" t="str">
        <f>IF('Lynx PE'!R19=0,"",'Lynx PE'!R19)</f>
        <v/>
      </c>
      <c r="K14" s="20" t="str">
        <f>IF('Lynx PE'!S19=0,"",'Lynx PE'!S19)</f>
        <v/>
      </c>
      <c r="L14" s="20" t="str">
        <f>IF('Lynx PE'!T19=0,"",'Lynx PE'!T19)</f>
        <v/>
      </c>
      <c r="M14" s="20" t="str">
        <f>IF('Lynx PE'!U19=0,"",'Lynx PE'!U19)</f>
        <v/>
      </c>
      <c r="N14" s="20" t="str">
        <f>IF('Lynx PE'!V19=0,"",'Lynx PE'!V19)</f>
        <v/>
      </c>
      <c r="O14" s="20" t="str">
        <f>IF('Lynx PE'!W19=0,"",'Lynx PE'!W19)</f>
        <v/>
      </c>
      <c r="P14" s="20" t="str">
        <f>IF('Lynx PE'!X19=0,"",'Lynx PE'!X19)</f>
        <v/>
      </c>
      <c r="Q14" s="20" t="str">
        <f>IF('Lynx PE'!Y19=0,"",'Lynx PE'!Y19)</f>
        <v/>
      </c>
      <c r="R14" s="990" t="str">
        <f>IF('Lynx PE'!Z19=0,"",'Lynx PE'!Z19)</f>
        <v/>
      </c>
      <c r="S14" s="992" t="str">
        <f>IF('Lynx PE'!AA19=0,"",'Lynx PE'!AA19)</f>
        <v/>
      </c>
      <c r="T14" s="20" t="str">
        <f>IF('Lynx PE'!AB19=0,"",'Lynx PE'!AB19)</f>
        <v/>
      </c>
      <c r="U14" s="20" t="str">
        <f>IF('Lynx PE'!AC19=0,"",'Lynx PE'!AC19)</f>
        <v/>
      </c>
      <c r="V14" s="990" t="str">
        <f>IF('Lynx PE'!AD19=0,"",'Lynx PE'!AD19)</f>
        <v/>
      </c>
      <c r="W14" s="999">
        <f t="shared" si="0"/>
        <v>0</v>
      </c>
      <c r="X14" s="644">
        <f>W14*'Lynx PE'!I19</f>
        <v>0</v>
      </c>
      <c r="Y14" s="829">
        <f>W14*'Lynx PE'!BG19</f>
        <v>0</v>
      </c>
    </row>
    <row r="15" spans="1:27" ht="23.25" customHeight="1">
      <c r="A15" s="38" t="str">
        <f>'Lynx PE'!D20</f>
        <v>L42-PE</v>
      </c>
      <c r="B15" s="97" t="str">
        <f>'Lynx PE'!E20</f>
        <v>all tex.</v>
      </c>
      <c r="C15" s="995">
        <f>'Lynx PE'!I20</f>
        <v>5</v>
      </c>
      <c r="D15" s="997" t="str">
        <f>IF('Lynx PE'!L20=0,"",'Lynx PE'!L20)</f>
        <v/>
      </c>
      <c r="E15" s="20" t="str">
        <f>IF('Lynx PE'!M20=0,"",'Lynx PE'!M20)</f>
        <v/>
      </c>
      <c r="F15" s="20" t="str">
        <f>IF('Lynx PE'!N20=0,"",'Lynx PE'!N20)</f>
        <v/>
      </c>
      <c r="G15" s="20" t="str">
        <f>IF('Lynx PE'!O20=0,"",'Lynx PE'!O20)</f>
        <v/>
      </c>
      <c r="H15" s="20" t="str">
        <f>IF('Lynx PE'!P20=0,"",'Lynx PE'!P20)</f>
        <v/>
      </c>
      <c r="I15" s="20" t="str">
        <f>IF('Lynx PE'!Q20=0,"",'Lynx PE'!Q20)</f>
        <v/>
      </c>
      <c r="J15" s="20" t="str">
        <f>IF('Lynx PE'!R20=0,"",'Lynx PE'!R20)</f>
        <v/>
      </c>
      <c r="K15" s="20" t="str">
        <f>IF('Lynx PE'!S20=0,"",'Lynx PE'!S20)</f>
        <v/>
      </c>
      <c r="L15" s="20" t="str">
        <f>IF('Lynx PE'!T20=0,"",'Lynx PE'!T20)</f>
        <v/>
      </c>
      <c r="M15" s="20" t="str">
        <f>IF('Lynx PE'!U20=0,"",'Lynx PE'!U20)</f>
        <v/>
      </c>
      <c r="N15" s="20" t="str">
        <f>IF('Lynx PE'!V20=0,"",'Lynx PE'!V20)</f>
        <v/>
      </c>
      <c r="O15" s="20" t="str">
        <f>IF('Lynx PE'!W20=0,"",'Lynx PE'!W20)</f>
        <v/>
      </c>
      <c r="P15" s="20" t="str">
        <f>IF('Lynx PE'!X20=0,"",'Lynx PE'!X20)</f>
        <v/>
      </c>
      <c r="Q15" s="20" t="str">
        <f>IF('Lynx PE'!Y20=0,"",'Lynx PE'!Y20)</f>
        <v/>
      </c>
      <c r="R15" s="990" t="str">
        <f>IF('Lynx PE'!Z20=0,"",'Lynx PE'!Z20)</f>
        <v/>
      </c>
      <c r="S15" s="992" t="str">
        <f>IF('Lynx PE'!AA20=0,"",'Lynx PE'!AA20)</f>
        <v/>
      </c>
      <c r="T15" s="20" t="str">
        <f>IF('Lynx PE'!AB20=0,"",'Lynx PE'!AB20)</f>
        <v/>
      </c>
      <c r="U15" s="20" t="str">
        <f>IF('Lynx PE'!AC20=0,"",'Lynx PE'!AC20)</f>
        <v/>
      </c>
      <c r="V15" s="990" t="str">
        <f>IF('Lynx PE'!AD20=0,"",'Lynx PE'!AD20)</f>
        <v/>
      </c>
      <c r="W15" s="999">
        <f t="shared" si="0"/>
        <v>0</v>
      </c>
      <c r="X15" s="644">
        <f>W15*'Lynx PE'!I20</f>
        <v>0</v>
      </c>
      <c r="Y15" s="829">
        <f>W15*'Lynx PE'!BG20</f>
        <v>0</v>
      </c>
    </row>
    <row r="16" spans="1:27" ht="23.25" customHeight="1">
      <c r="A16" s="38" t="str">
        <f>'Lynx PE'!D21</f>
        <v>L44-PE</v>
      </c>
      <c r="B16" s="97" t="str">
        <f>'Lynx PE'!E21</f>
        <v>all tex.</v>
      </c>
      <c r="C16" s="995">
        <f>'Lynx PE'!I21</f>
        <v>5</v>
      </c>
      <c r="D16" s="997" t="str">
        <f>IF('Lynx PE'!L21=0,"",'Lynx PE'!L21)</f>
        <v/>
      </c>
      <c r="E16" s="20" t="str">
        <f>IF('Lynx PE'!M21=0,"",'Lynx PE'!M21)</f>
        <v/>
      </c>
      <c r="F16" s="20" t="str">
        <f>IF('Lynx PE'!N21=0,"",'Lynx PE'!N21)</f>
        <v/>
      </c>
      <c r="G16" s="20" t="str">
        <f>IF('Lynx PE'!O21=0,"",'Lynx PE'!O21)</f>
        <v/>
      </c>
      <c r="H16" s="20" t="str">
        <f>IF('Lynx PE'!P21=0,"",'Lynx PE'!P21)</f>
        <v/>
      </c>
      <c r="I16" s="20" t="str">
        <f>IF('Lynx PE'!Q21=0,"",'Lynx PE'!Q21)</f>
        <v/>
      </c>
      <c r="J16" s="20" t="str">
        <f>IF('Lynx PE'!R21=0,"",'Lynx PE'!R21)</f>
        <v/>
      </c>
      <c r="K16" s="20" t="str">
        <f>IF('Lynx PE'!S21=0,"",'Lynx PE'!S21)</f>
        <v/>
      </c>
      <c r="L16" s="20" t="str">
        <f>IF('Lynx PE'!T21=0,"",'Lynx PE'!T21)</f>
        <v/>
      </c>
      <c r="M16" s="20" t="str">
        <f>IF('Lynx PE'!U21=0,"",'Lynx PE'!U21)</f>
        <v/>
      </c>
      <c r="N16" s="20" t="str">
        <f>IF('Lynx PE'!V21=0,"",'Lynx PE'!V21)</f>
        <v/>
      </c>
      <c r="O16" s="20" t="str">
        <f>IF('Lynx PE'!W21=0,"",'Lynx PE'!W21)</f>
        <v/>
      </c>
      <c r="P16" s="20" t="str">
        <f>IF('Lynx PE'!X21=0,"",'Lynx PE'!X21)</f>
        <v/>
      </c>
      <c r="Q16" s="20" t="str">
        <f>IF('Lynx PE'!Y21=0,"",'Lynx PE'!Y21)</f>
        <v/>
      </c>
      <c r="R16" s="990" t="str">
        <f>IF('Lynx PE'!Z21=0,"",'Lynx PE'!Z21)</f>
        <v/>
      </c>
      <c r="S16" s="992" t="str">
        <f>IF('Lynx PE'!AA21=0,"",'Lynx PE'!AA21)</f>
        <v/>
      </c>
      <c r="T16" s="20" t="str">
        <f>IF('Lynx PE'!AB21=0,"",'Lynx PE'!AB21)</f>
        <v/>
      </c>
      <c r="U16" s="20" t="str">
        <f>IF('Lynx PE'!AC21=0,"",'Lynx PE'!AC21)</f>
        <v/>
      </c>
      <c r="V16" s="990" t="str">
        <f>IF('Lynx PE'!AD21=0,"",'Lynx PE'!AD21)</f>
        <v/>
      </c>
      <c r="W16" s="999">
        <f t="shared" si="0"/>
        <v>0</v>
      </c>
      <c r="X16" s="644">
        <f>W16*'Lynx PE'!I21</f>
        <v>0</v>
      </c>
      <c r="Y16" s="829">
        <f>W16*'Lynx PE'!BG21</f>
        <v>0</v>
      </c>
    </row>
    <row r="17" spans="1:25" ht="23.25" customHeight="1">
      <c r="A17" s="38" t="str">
        <f>'Lynx PE'!D22</f>
        <v>L48-PE</v>
      </c>
      <c r="B17" s="97" t="str">
        <f>'Lynx PE'!E22</f>
        <v>all tex.</v>
      </c>
      <c r="C17" s="995">
        <f>'Lynx PE'!I22</f>
        <v>4</v>
      </c>
      <c r="D17" s="997" t="str">
        <f>IF('Lynx PE'!L22=0,"",'Lynx PE'!L22)</f>
        <v/>
      </c>
      <c r="E17" s="20" t="str">
        <f>IF('Lynx PE'!M22=0,"",'Lynx PE'!M22)</f>
        <v/>
      </c>
      <c r="F17" s="20" t="str">
        <f>IF('Lynx PE'!N22=0,"",'Lynx PE'!N22)</f>
        <v/>
      </c>
      <c r="G17" s="20" t="str">
        <f>IF('Lynx PE'!O22=0,"",'Lynx PE'!O22)</f>
        <v/>
      </c>
      <c r="H17" s="20" t="str">
        <f>IF('Lynx PE'!P22=0,"",'Lynx PE'!P22)</f>
        <v/>
      </c>
      <c r="I17" s="20" t="str">
        <f>IF('Lynx PE'!Q22=0,"",'Lynx PE'!Q22)</f>
        <v/>
      </c>
      <c r="J17" s="20" t="str">
        <f>IF('Lynx PE'!R22=0,"",'Lynx PE'!R22)</f>
        <v/>
      </c>
      <c r="K17" s="20" t="str">
        <f>IF('Lynx PE'!S22=0,"",'Lynx PE'!S22)</f>
        <v/>
      </c>
      <c r="L17" s="20" t="str">
        <f>IF('Lynx PE'!T22=0,"",'Lynx PE'!T22)</f>
        <v/>
      </c>
      <c r="M17" s="20" t="str">
        <f>IF('Lynx PE'!U22=0,"",'Lynx PE'!U22)</f>
        <v/>
      </c>
      <c r="N17" s="20" t="str">
        <f>IF('Lynx PE'!V22=0,"",'Lynx PE'!V22)</f>
        <v/>
      </c>
      <c r="O17" s="20" t="str">
        <f>IF('Lynx PE'!W22=0,"",'Lynx PE'!W22)</f>
        <v/>
      </c>
      <c r="P17" s="20" t="str">
        <f>IF('Lynx PE'!X22=0,"",'Lynx PE'!X22)</f>
        <v/>
      </c>
      <c r="Q17" s="20" t="str">
        <f>IF('Lynx PE'!Y22=0,"",'Lynx PE'!Y22)</f>
        <v/>
      </c>
      <c r="R17" s="990" t="str">
        <f>IF('Lynx PE'!Z22=0,"",'Lynx PE'!Z22)</f>
        <v/>
      </c>
      <c r="S17" s="992" t="str">
        <f>IF('Lynx PE'!AA22=0,"",'Lynx PE'!AA22)</f>
        <v/>
      </c>
      <c r="T17" s="20" t="str">
        <f>IF('Lynx PE'!AB22=0,"",'Lynx PE'!AB22)</f>
        <v/>
      </c>
      <c r="U17" s="20" t="str">
        <f>IF('Lynx PE'!AC22=0,"",'Lynx PE'!AC22)</f>
        <v/>
      </c>
      <c r="V17" s="990" t="str">
        <f>IF('Lynx PE'!AD22=0,"",'Lynx PE'!AD22)</f>
        <v/>
      </c>
      <c r="W17" s="999">
        <f t="shared" si="0"/>
        <v>0</v>
      </c>
      <c r="X17" s="644">
        <f>W17*'Lynx PE'!I22</f>
        <v>0</v>
      </c>
      <c r="Y17" s="829">
        <f>W17*'Lynx PE'!BG22</f>
        <v>0</v>
      </c>
    </row>
    <row r="18" spans="1:25" ht="23.25" customHeight="1">
      <c r="A18" s="38" t="str">
        <f>'Lynx PE'!D23</f>
        <v>L50-PE</v>
      </c>
      <c r="B18" s="97" t="str">
        <f>'Lynx PE'!E23</f>
        <v>all tex.</v>
      </c>
      <c r="C18" s="995">
        <f>'Lynx PE'!I23</f>
        <v>4</v>
      </c>
      <c r="D18" s="997" t="str">
        <f>IF('Lynx PE'!L23=0,"",'Lynx PE'!L23)</f>
        <v/>
      </c>
      <c r="E18" s="20" t="str">
        <f>IF('Lynx PE'!M23=0,"",'Lynx PE'!M23)</f>
        <v/>
      </c>
      <c r="F18" s="20" t="str">
        <f>IF('Lynx PE'!N23=0,"",'Lynx PE'!N23)</f>
        <v/>
      </c>
      <c r="G18" s="20" t="str">
        <f>IF('Lynx PE'!O23=0,"",'Lynx PE'!O23)</f>
        <v/>
      </c>
      <c r="H18" s="20" t="str">
        <f>IF('Lynx PE'!P23=0,"",'Lynx PE'!P23)</f>
        <v/>
      </c>
      <c r="I18" s="20" t="str">
        <f>IF('Lynx PE'!Q23=0,"",'Lynx PE'!Q23)</f>
        <v/>
      </c>
      <c r="J18" s="20" t="str">
        <f>IF('Lynx PE'!R23=0,"",'Lynx PE'!R23)</f>
        <v/>
      </c>
      <c r="K18" s="20" t="str">
        <f>IF('Lynx PE'!S23=0,"",'Lynx PE'!S23)</f>
        <v/>
      </c>
      <c r="L18" s="20" t="str">
        <f>IF('Lynx PE'!T23=0,"",'Lynx PE'!T23)</f>
        <v/>
      </c>
      <c r="M18" s="20" t="str">
        <f>IF('Lynx PE'!U23=0,"",'Lynx PE'!U23)</f>
        <v/>
      </c>
      <c r="N18" s="20" t="str">
        <f>IF('Lynx PE'!V23=0,"",'Lynx PE'!V23)</f>
        <v/>
      </c>
      <c r="O18" s="20" t="str">
        <f>IF('Lynx PE'!W23=0,"",'Lynx PE'!W23)</f>
        <v/>
      </c>
      <c r="P18" s="20" t="str">
        <f>IF('Lynx PE'!X23=0,"",'Lynx PE'!X23)</f>
        <v/>
      </c>
      <c r="Q18" s="20" t="str">
        <f>IF('Lynx PE'!Y23=0,"",'Lynx PE'!Y23)</f>
        <v/>
      </c>
      <c r="R18" s="990" t="str">
        <f>IF('Lynx PE'!Z23=0,"",'Lynx PE'!Z23)</f>
        <v/>
      </c>
      <c r="S18" s="992" t="str">
        <f>IF('Lynx PE'!AA23=0,"",'Lynx PE'!AA23)</f>
        <v/>
      </c>
      <c r="T18" s="20" t="str">
        <f>IF('Lynx PE'!AB23=0,"",'Lynx PE'!AB23)</f>
        <v/>
      </c>
      <c r="U18" s="20" t="str">
        <f>IF('Lynx PE'!AC23=0,"",'Lynx PE'!AC23)</f>
        <v/>
      </c>
      <c r="V18" s="990" t="str">
        <f>IF('Lynx PE'!AD23=0,"",'Lynx PE'!AD23)</f>
        <v/>
      </c>
      <c r="W18" s="999">
        <f t="shared" si="0"/>
        <v>0</v>
      </c>
      <c r="X18" s="644">
        <f>W18*'Lynx PE'!I23</f>
        <v>0</v>
      </c>
      <c r="Y18" s="829">
        <f>W18*'Lynx PE'!BG23</f>
        <v>0</v>
      </c>
    </row>
    <row r="19" spans="1:25" ht="23.25" customHeight="1">
      <c r="A19" s="38" t="str">
        <f>'Lynx PE'!D24</f>
        <v>L52-PE</v>
      </c>
      <c r="B19" s="97" t="str">
        <f>'Lynx PE'!E24</f>
        <v>all tex.</v>
      </c>
      <c r="C19" s="995">
        <f>'Lynx PE'!I24</f>
        <v>4</v>
      </c>
      <c r="D19" s="997" t="str">
        <f>IF('Lynx PE'!L24=0,"",'Lynx PE'!L24)</f>
        <v/>
      </c>
      <c r="E19" s="20" t="str">
        <f>IF('Lynx PE'!M24=0,"",'Lynx PE'!M24)</f>
        <v/>
      </c>
      <c r="F19" s="20" t="str">
        <f>IF('Lynx PE'!N24=0,"",'Lynx PE'!N24)</f>
        <v/>
      </c>
      <c r="G19" s="20" t="str">
        <f>IF('Lynx PE'!O24=0,"",'Lynx PE'!O24)</f>
        <v/>
      </c>
      <c r="H19" s="20" t="str">
        <f>IF('Lynx PE'!P24=0,"",'Lynx PE'!P24)</f>
        <v/>
      </c>
      <c r="I19" s="20" t="str">
        <f>IF('Lynx PE'!Q24=0,"",'Lynx PE'!Q24)</f>
        <v/>
      </c>
      <c r="J19" s="20" t="str">
        <f>IF('Lynx PE'!R24=0,"",'Lynx PE'!R24)</f>
        <v/>
      </c>
      <c r="K19" s="20" t="str">
        <f>IF('Lynx PE'!S24=0,"",'Lynx PE'!S24)</f>
        <v/>
      </c>
      <c r="L19" s="20" t="str">
        <f>IF('Lynx PE'!T24=0,"",'Lynx PE'!T24)</f>
        <v/>
      </c>
      <c r="M19" s="20" t="str">
        <f>IF('Lynx PE'!U24=0,"",'Lynx PE'!U24)</f>
        <v/>
      </c>
      <c r="N19" s="20" t="str">
        <f>IF('Lynx PE'!V24=0,"",'Lynx PE'!V24)</f>
        <v/>
      </c>
      <c r="O19" s="20" t="str">
        <f>IF('Lynx PE'!W24=0,"",'Lynx PE'!W24)</f>
        <v/>
      </c>
      <c r="P19" s="20" t="str">
        <f>IF('Lynx PE'!X24=0,"",'Lynx PE'!X24)</f>
        <v/>
      </c>
      <c r="Q19" s="20" t="str">
        <f>IF('Lynx PE'!Y24=0,"",'Lynx PE'!Y24)</f>
        <v/>
      </c>
      <c r="R19" s="990" t="str">
        <f>IF('Lynx PE'!Z24=0,"",'Lynx PE'!Z24)</f>
        <v/>
      </c>
      <c r="S19" s="992" t="str">
        <f>IF('Lynx PE'!AA24=0,"",'Lynx PE'!AA24)</f>
        <v/>
      </c>
      <c r="T19" s="20" t="str">
        <f>IF('Lynx PE'!AB24=0,"",'Lynx PE'!AB24)</f>
        <v/>
      </c>
      <c r="U19" s="20" t="str">
        <f>IF('Lynx PE'!AC24=0,"",'Lynx PE'!AC24)</f>
        <v/>
      </c>
      <c r="V19" s="990" t="str">
        <f>IF('Lynx PE'!AD24=0,"",'Lynx PE'!AD24)</f>
        <v/>
      </c>
      <c r="W19" s="999">
        <f t="shared" si="0"/>
        <v>0</v>
      </c>
      <c r="X19" s="644">
        <f>W19*'Lynx PE'!I24</f>
        <v>0</v>
      </c>
      <c r="Y19" s="829">
        <f>W19*'Lynx PE'!BG24</f>
        <v>0</v>
      </c>
    </row>
    <row r="20" spans="1:25" ht="23.25" customHeight="1">
      <c r="A20" s="38" t="str">
        <f>'Lynx PE'!D25</f>
        <v>L1-PE</v>
      </c>
      <c r="B20" s="97" t="str">
        <f>'Lynx PE'!E25</f>
        <v>all tex.</v>
      </c>
      <c r="C20" s="995">
        <f>'Lynx PE'!I25</f>
        <v>6</v>
      </c>
      <c r="D20" s="997" t="str">
        <f>IF('Lynx PE'!L25=0,"",'Lynx PE'!L25)</f>
        <v/>
      </c>
      <c r="E20" s="20" t="str">
        <f>IF('Lynx PE'!M25=0,"",'Lynx PE'!M25)</f>
        <v/>
      </c>
      <c r="F20" s="20" t="str">
        <f>IF('Lynx PE'!N25=0,"",'Lynx PE'!N25)</f>
        <v/>
      </c>
      <c r="G20" s="20" t="str">
        <f>IF('Lynx PE'!O25=0,"",'Lynx PE'!O25)</f>
        <v/>
      </c>
      <c r="H20" s="20" t="str">
        <f>IF('Lynx PE'!P25=0,"",'Lynx PE'!P25)</f>
        <v/>
      </c>
      <c r="I20" s="20" t="str">
        <f>IF('Lynx PE'!Q25=0,"",'Lynx PE'!Q25)</f>
        <v/>
      </c>
      <c r="J20" s="20" t="str">
        <f>IF('Lynx PE'!R25=0,"",'Lynx PE'!R25)</f>
        <v/>
      </c>
      <c r="K20" s="20" t="str">
        <f>IF('Lynx PE'!S25=0,"",'Lynx PE'!S25)</f>
        <v/>
      </c>
      <c r="L20" s="20" t="str">
        <f>IF('Lynx PE'!T25=0,"",'Lynx PE'!T25)</f>
        <v/>
      </c>
      <c r="M20" s="20" t="str">
        <f>IF('Lynx PE'!U25=0,"",'Lynx PE'!U25)</f>
        <v/>
      </c>
      <c r="N20" s="20" t="str">
        <f>IF('Lynx PE'!V25=0,"",'Lynx PE'!V25)</f>
        <v/>
      </c>
      <c r="O20" s="20" t="str">
        <f>IF('Lynx PE'!W25=0,"",'Lynx PE'!W25)</f>
        <v/>
      </c>
      <c r="P20" s="20" t="str">
        <f>IF('Lynx PE'!X25=0,"",'Lynx PE'!X25)</f>
        <v/>
      </c>
      <c r="Q20" s="20" t="str">
        <f>IF('Lynx PE'!Y25=0,"",'Lynx PE'!Y25)</f>
        <v/>
      </c>
      <c r="R20" s="990" t="str">
        <f>IF('Lynx PE'!Z25=0,"",'Lynx PE'!Z25)</f>
        <v/>
      </c>
      <c r="S20" s="992" t="str">
        <f>IF('Lynx PE'!AA25=0,"",'Lynx PE'!AA25)</f>
        <v/>
      </c>
      <c r="T20" s="20" t="str">
        <f>IF('Lynx PE'!AB25=0,"",'Lynx PE'!AB25)</f>
        <v/>
      </c>
      <c r="U20" s="20" t="str">
        <f>IF('Lynx PE'!AC25=0,"",'Lynx PE'!AC25)</f>
        <v/>
      </c>
      <c r="V20" s="990" t="str">
        <f>IF('Lynx PE'!AD25=0,"",'Lynx PE'!AD25)</f>
        <v/>
      </c>
      <c r="W20" s="999">
        <f t="shared" si="0"/>
        <v>0</v>
      </c>
      <c r="X20" s="644">
        <f>W20*'Lynx PE'!I25</f>
        <v>0</v>
      </c>
      <c r="Y20" s="829">
        <f>W20*'Lynx PE'!BG25</f>
        <v>0</v>
      </c>
    </row>
    <row r="21" spans="1:25" ht="23.25" customHeight="1">
      <c r="A21" s="38" t="str">
        <f>'Lynx PE'!D26</f>
        <v>L19-PE</v>
      </c>
      <c r="B21" s="97" t="str">
        <f>'Lynx PE'!E26</f>
        <v>all tex.</v>
      </c>
      <c r="C21" s="995">
        <f>'Lynx PE'!I26</f>
        <v>2</v>
      </c>
      <c r="D21" s="997" t="str">
        <f>IF('Lynx PE'!L26=0,"",'Lynx PE'!L26)</f>
        <v/>
      </c>
      <c r="E21" s="20" t="str">
        <f>IF('Lynx PE'!M26=0,"",'Lynx PE'!M26)</f>
        <v/>
      </c>
      <c r="F21" s="20" t="str">
        <f>IF('Lynx PE'!N26=0,"",'Lynx PE'!N26)</f>
        <v/>
      </c>
      <c r="G21" s="20" t="str">
        <f>IF('Lynx PE'!O26=0,"",'Lynx PE'!O26)</f>
        <v/>
      </c>
      <c r="H21" s="20" t="str">
        <f>IF('Lynx PE'!P26=0,"",'Lynx PE'!P26)</f>
        <v/>
      </c>
      <c r="I21" s="20" t="str">
        <f>IF('Lynx PE'!Q26=0,"",'Lynx PE'!Q26)</f>
        <v/>
      </c>
      <c r="J21" s="20" t="str">
        <f>IF('Lynx PE'!R26=0,"",'Lynx PE'!R26)</f>
        <v/>
      </c>
      <c r="K21" s="20" t="str">
        <f>IF('Lynx PE'!S26=0,"",'Lynx PE'!S26)</f>
        <v/>
      </c>
      <c r="L21" s="20" t="str">
        <f>IF('Lynx PE'!T26=0,"",'Lynx PE'!T26)</f>
        <v/>
      </c>
      <c r="M21" s="20" t="str">
        <f>IF('Lynx PE'!U26=0,"",'Lynx PE'!U26)</f>
        <v/>
      </c>
      <c r="N21" s="20" t="str">
        <f>IF('Lynx PE'!V26=0,"",'Lynx PE'!V26)</f>
        <v/>
      </c>
      <c r="O21" s="20" t="str">
        <f>IF('Lynx PE'!W26=0,"",'Lynx PE'!W26)</f>
        <v/>
      </c>
      <c r="P21" s="20" t="str">
        <f>IF('Lynx PE'!X26=0,"",'Lynx PE'!X26)</f>
        <v/>
      </c>
      <c r="Q21" s="20" t="str">
        <f>IF('Lynx PE'!Y26=0,"",'Lynx PE'!Y26)</f>
        <v/>
      </c>
      <c r="R21" s="990" t="str">
        <f>IF('Lynx PE'!Z26=0,"",'Lynx PE'!Z26)</f>
        <v/>
      </c>
      <c r="S21" s="992" t="str">
        <f>IF('Lynx PE'!AA26=0,"",'Lynx PE'!AA26)</f>
        <v/>
      </c>
      <c r="T21" s="20" t="str">
        <f>IF('Lynx PE'!AB26=0,"",'Lynx PE'!AB26)</f>
        <v/>
      </c>
      <c r="U21" s="20" t="str">
        <f>IF('Lynx PE'!AC26=0,"",'Lynx PE'!AC26)</f>
        <v/>
      </c>
      <c r="V21" s="990" t="str">
        <f>IF('Lynx PE'!AD26=0,"",'Lynx PE'!AD26)</f>
        <v/>
      </c>
      <c r="W21" s="999">
        <f t="shared" si="0"/>
        <v>0</v>
      </c>
      <c r="X21" s="644">
        <f>W21*'Lynx PE'!I26</f>
        <v>0</v>
      </c>
      <c r="Y21" s="829">
        <f>W21*'Lynx PE'!BG26</f>
        <v>0</v>
      </c>
    </row>
    <row r="22" spans="1:25" ht="23.25" customHeight="1">
      <c r="A22" s="38" t="str">
        <f>'Lynx PE'!D27</f>
        <v>L20-PE</v>
      </c>
      <c r="B22" s="97" t="str">
        <f>'Lynx PE'!E27</f>
        <v>all tex.</v>
      </c>
      <c r="C22" s="995">
        <f>'Lynx PE'!I27</f>
        <v>4</v>
      </c>
      <c r="D22" s="997" t="str">
        <f>IF('Lynx PE'!L27=0,"",'Lynx PE'!L27)</f>
        <v/>
      </c>
      <c r="E22" s="20" t="str">
        <f>IF('Lynx PE'!M27=0,"",'Lynx PE'!M27)</f>
        <v/>
      </c>
      <c r="F22" s="20" t="str">
        <f>IF('Lynx PE'!N27=0,"",'Lynx PE'!N27)</f>
        <v/>
      </c>
      <c r="G22" s="20" t="str">
        <f>IF('Lynx PE'!O27=0,"",'Lynx PE'!O27)</f>
        <v/>
      </c>
      <c r="H22" s="20" t="str">
        <f>IF('Lynx PE'!P27=0,"",'Lynx PE'!P27)</f>
        <v/>
      </c>
      <c r="I22" s="20" t="str">
        <f>IF('Lynx PE'!Q27=0,"",'Lynx PE'!Q27)</f>
        <v/>
      </c>
      <c r="J22" s="20" t="str">
        <f>IF('Lynx PE'!R27=0,"",'Lynx PE'!R27)</f>
        <v/>
      </c>
      <c r="K22" s="20" t="str">
        <f>IF('Lynx PE'!S27=0,"",'Lynx PE'!S27)</f>
        <v/>
      </c>
      <c r="L22" s="20" t="str">
        <f>IF('Lynx PE'!T27=0,"",'Lynx PE'!T27)</f>
        <v/>
      </c>
      <c r="M22" s="20" t="str">
        <f>IF('Lynx PE'!U27=0,"",'Lynx PE'!U27)</f>
        <v/>
      </c>
      <c r="N22" s="20" t="str">
        <f>IF('Lynx PE'!V27=0,"",'Lynx PE'!V27)</f>
        <v/>
      </c>
      <c r="O22" s="20" t="str">
        <f>IF('Lynx PE'!W27=0,"",'Lynx PE'!W27)</f>
        <v/>
      </c>
      <c r="P22" s="20" t="str">
        <f>IF('Lynx PE'!X27=0,"",'Lynx PE'!X27)</f>
        <v/>
      </c>
      <c r="Q22" s="20" t="str">
        <f>IF('Lynx PE'!Y27=0,"",'Lynx PE'!Y27)</f>
        <v/>
      </c>
      <c r="R22" s="990" t="str">
        <f>IF('Lynx PE'!Z27=0,"",'Lynx PE'!Z27)</f>
        <v/>
      </c>
      <c r="S22" s="992" t="str">
        <f>IF('Lynx PE'!AA27=0,"",'Lynx PE'!AA27)</f>
        <v/>
      </c>
      <c r="T22" s="20" t="str">
        <f>IF('Lynx PE'!AB27=0,"",'Lynx PE'!AB27)</f>
        <v/>
      </c>
      <c r="U22" s="20" t="str">
        <f>IF('Lynx PE'!AC27=0,"",'Lynx PE'!AC27)</f>
        <v/>
      </c>
      <c r="V22" s="990" t="str">
        <f>IF('Lynx PE'!AD27=0,"",'Lynx PE'!AD27)</f>
        <v/>
      </c>
      <c r="W22" s="999">
        <f t="shared" si="0"/>
        <v>0</v>
      </c>
      <c r="X22" s="644">
        <f>W22*'Lynx PE'!I27</f>
        <v>0</v>
      </c>
      <c r="Y22" s="829">
        <f>W22*'Lynx PE'!BG27</f>
        <v>0</v>
      </c>
    </row>
    <row r="23" spans="1:25" ht="23.25" customHeight="1">
      <c r="A23" s="38" t="str">
        <f>'Lynx PE'!D28</f>
        <v>L21-PE</v>
      </c>
      <c r="B23" s="97" t="str">
        <f>'Lynx PE'!E28</f>
        <v>all tex.</v>
      </c>
      <c r="C23" s="995">
        <f>'Lynx PE'!I28</f>
        <v>1</v>
      </c>
      <c r="D23" s="997" t="str">
        <f>IF('Lynx PE'!L28=0,"",'Lynx PE'!L28)</f>
        <v/>
      </c>
      <c r="E23" s="20" t="str">
        <f>IF('Lynx PE'!M28=0,"",'Lynx PE'!M28)</f>
        <v/>
      </c>
      <c r="F23" s="20" t="str">
        <f>IF('Lynx PE'!N28=0,"",'Lynx PE'!N28)</f>
        <v/>
      </c>
      <c r="G23" s="20" t="str">
        <f>IF('Lynx PE'!O28=0,"",'Lynx PE'!O28)</f>
        <v/>
      </c>
      <c r="H23" s="20" t="str">
        <f>IF('Lynx PE'!P28=0,"",'Lynx PE'!P28)</f>
        <v/>
      </c>
      <c r="I23" s="20" t="str">
        <f>IF('Lynx PE'!Q28=0,"",'Lynx PE'!Q28)</f>
        <v/>
      </c>
      <c r="J23" s="20" t="str">
        <f>IF('Lynx PE'!R28=0,"",'Lynx PE'!R28)</f>
        <v/>
      </c>
      <c r="K23" s="20" t="str">
        <f>IF('Lynx PE'!S28=0,"",'Lynx PE'!S28)</f>
        <v/>
      </c>
      <c r="L23" s="20" t="str">
        <f>IF('Lynx PE'!T28=0,"",'Lynx PE'!T28)</f>
        <v/>
      </c>
      <c r="M23" s="20" t="str">
        <f>IF('Lynx PE'!U28=0,"",'Lynx PE'!U28)</f>
        <v/>
      </c>
      <c r="N23" s="20" t="str">
        <f>IF('Lynx PE'!V28=0,"",'Lynx PE'!V28)</f>
        <v/>
      </c>
      <c r="O23" s="20" t="str">
        <f>IF('Lynx PE'!W28=0,"",'Lynx PE'!W28)</f>
        <v/>
      </c>
      <c r="P23" s="20" t="str">
        <f>IF('Lynx PE'!X28=0,"",'Lynx PE'!X28)</f>
        <v/>
      </c>
      <c r="Q23" s="20" t="str">
        <f>IF('Lynx PE'!Y28=0,"",'Lynx PE'!Y28)</f>
        <v/>
      </c>
      <c r="R23" s="990" t="str">
        <f>IF('Lynx PE'!Z28=0,"",'Lynx PE'!Z28)</f>
        <v/>
      </c>
      <c r="S23" s="992" t="str">
        <f>IF('Lynx PE'!AA28=0,"",'Lynx PE'!AA28)</f>
        <v/>
      </c>
      <c r="T23" s="20" t="str">
        <f>IF('Lynx PE'!AB28=0,"",'Lynx PE'!AB28)</f>
        <v/>
      </c>
      <c r="U23" s="20" t="str">
        <f>IF('Lynx PE'!AC28=0,"",'Lynx PE'!AC28)</f>
        <v/>
      </c>
      <c r="V23" s="990" t="str">
        <f>IF('Lynx PE'!AD28=0,"",'Lynx PE'!AD28)</f>
        <v/>
      </c>
      <c r="W23" s="999">
        <f t="shared" si="0"/>
        <v>0</v>
      </c>
      <c r="X23" s="644">
        <f>W23*'Lynx PE'!I28</f>
        <v>0</v>
      </c>
      <c r="Y23" s="829">
        <f>W23*'Lynx PE'!BG28</f>
        <v>0</v>
      </c>
    </row>
    <row r="24" spans="1:25" ht="23.25" customHeight="1">
      <c r="A24" s="38" t="str">
        <f>'Lynx PE'!D29</f>
        <v>L22-PE</v>
      </c>
      <c r="B24" s="97" t="str">
        <f>'Lynx PE'!E29</f>
        <v>all tex.</v>
      </c>
      <c r="C24" s="995">
        <f>'Lynx PE'!I29</f>
        <v>1</v>
      </c>
      <c r="D24" s="997" t="str">
        <f>IF('Lynx PE'!L29=0,"",'Lynx PE'!L29)</f>
        <v/>
      </c>
      <c r="E24" s="20" t="str">
        <f>IF('Lynx PE'!M29=0,"",'Lynx PE'!M29)</f>
        <v/>
      </c>
      <c r="F24" s="20" t="str">
        <f>IF('Lynx PE'!N29=0,"",'Lynx PE'!N29)</f>
        <v/>
      </c>
      <c r="G24" s="20" t="str">
        <f>IF('Lynx PE'!O29=0,"",'Lynx PE'!O29)</f>
        <v/>
      </c>
      <c r="H24" s="20" t="str">
        <f>IF('Lynx PE'!P29=0,"",'Lynx PE'!P29)</f>
        <v/>
      </c>
      <c r="I24" s="20" t="str">
        <f>IF('Lynx PE'!Q29=0,"",'Lynx PE'!Q29)</f>
        <v/>
      </c>
      <c r="J24" s="20" t="str">
        <f>IF('Lynx PE'!R29=0,"",'Lynx PE'!R29)</f>
        <v/>
      </c>
      <c r="K24" s="20" t="str">
        <f>IF('Lynx PE'!S29=0,"",'Lynx PE'!S29)</f>
        <v/>
      </c>
      <c r="L24" s="20" t="str">
        <f>IF('Lynx PE'!T29=0,"",'Lynx PE'!T29)</f>
        <v/>
      </c>
      <c r="M24" s="20" t="str">
        <f>IF('Lynx PE'!U29=0,"",'Lynx PE'!U29)</f>
        <v/>
      </c>
      <c r="N24" s="20" t="str">
        <f>IF('Lynx PE'!V29=0,"",'Lynx PE'!V29)</f>
        <v/>
      </c>
      <c r="O24" s="20" t="str">
        <f>IF('Lynx PE'!W29=0,"",'Lynx PE'!W29)</f>
        <v/>
      </c>
      <c r="P24" s="20" t="str">
        <f>IF('Lynx PE'!X29=0,"",'Lynx PE'!X29)</f>
        <v/>
      </c>
      <c r="Q24" s="20" t="str">
        <f>IF('Lynx PE'!Y29=0,"",'Lynx PE'!Y29)</f>
        <v/>
      </c>
      <c r="R24" s="990" t="str">
        <f>IF('Lynx PE'!Z29=0,"",'Lynx PE'!Z29)</f>
        <v/>
      </c>
      <c r="S24" s="992" t="str">
        <f>IF('Lynx PE'!AA29=0,"",'Lynx PE'!AA29)</f>
        <v/>
      </c>
      <c r="T24" s="20" t="str">
        <f>IF('Lynx PE'!AB29=0,"",'Lynx PE'!AB29)</f>
        <v/>
      </c>
      <c r="U24" s="20" t="str">
        <f>IF('Lynx PE'!AC29=0,"",'Lynx PE'!AC29)</f>
        <v/>
      </c>
      <c r="V24" s="990" t="str">
        <f>IF('Lynx PE'!AD29=0,"",'Lynx PE'!AD29)</f>
        <v/>
      </c>
      <c r="W24" s="999">
        <f t="shared" si="0"/>
        <v>0</v>
      </c>
      <c r="X24" s="644">
        <f>W24*'Lynx PE'!I29</f>
        <v>0</v>
      </c>
      <c r="Y24" s="829">
        <f>W24*'Lynx PE'!BG29</f>
        <v>0</v>
      </c>
    </row>
    <row r="25" spans="1:25" ht="23.25" customHeight="1">
      <c r="A25" s="38" t="str">
        <f>'Lynx PE'!D30</f>
        <v>L23-PE</v>
      </c>
      <c r="B25" s="97" t="str">
        <f>'Lynx PE'!E30</f>
        <v>all tex.</v>
      </c>
      <c r="C25" s="995">
        <f>'Lynx PE'!I30</f>
        <v>1</v>
      </c>
      <c r="D25" s="997" t="str">
        <f>IF('Lynx PE'!L30=0,"",'Lynx PE'!L30)</f>
        <v/>
      </c>
      <c r="E25" s="20" t="str">
        <f>IF('Lynx PE'!M30=0,"",'Lynx PE'!M30)</f>
        <v/>
      </c>
      <c r="F25" s="20" t="str">
        <f>IF('Lynx PE'!N30=0,"",'Lynx PE'!N30)</f>
        <v/>
      </c>
      <c r="G25" s="20" t="str">
        <f>IF('Lynx PE'!O30=0,"",'Lynx PE'!O30)</f>
        <v/>
      </c>
      <c r="H25" s="20" t="str">
        <f>IF('Lynx PE'!P30=0,"",'Lynx PE'!P30)</f>
        <v/>
      </c>
      <c r="I25" s="20" t="str">
        <f>IF('Lynx PE'!Q30=0,"",'Lynx PE'!Q30)</f>
        <v/>
      </c>
      <c r="J25" s="20" t="str">
        <f>IF('Lynx PE'!R30=0,"",'Lynx PE'!R30)</f>
        <v/>
      </c>
      <c r="K25" s="20" t="str">
        <f>IF('Lynx PE'!S30=0,"",'Lynx PE'!S30)</f>
        <v/>
      </c>
      <c r="L25" s="20" t="str">
        <f>IF('Lynx PE'!T30=0,"",'Lynx PE'!T30)</f>
        <v/>
      </c>
      <c r="M25" s="20" t="str">
        <f>IF('Lynx PE'!U30=0,"",'Lynx PE'!U30)</f>
        <v/>
      </c>
      <c r="N25" s="20" t="str">
        <f>IF('Lynx PE'!V30=0,"",'Lynx PE'!V30)</f>
        <v/>
      </c>
      <c r="O25" s="20" t="str">
        <f>IF('Lynx PE'!W30=0,"",'Lynx PE'!W30)</f>
        <v/>
      </c>
      <c r="P25" s="20" t="str">
        <f>IF('Lynx PE'!X30=0,"",'Lynx PE'!X30)</f>
        <v/>
      </c>
      <c r="Q25" s="20" t="str">
        <f>IF('Lynx PE'!Y30=0,"",'Lynx PE'!Y30)</f>
        <v/>
      </c>
      <c r="R25" s="990" t="str">
        <f>IF('Lynx PE'!Z30=0,"",'Lynx PE'!Z30)</f>
        <v/>
      </c>
      <c r="S25" s="992" t="str">
        <f>IF('Lynx PE'!AA30=0,"",'Lynx PE'!AA30)</f>
        <v/>
      </c>
      <c r="T25" s="20" t="str">
        <f>IF('Lynx PE'!AB30=0,"",'Lynx PE'!AB30)</f>
        <v/>
      </c>
      <c r="U25" s="20" t="str">
        <f>IF('Lynx PE'!AC30=0,"",'Lynx PE'!AC30)</f>
        <v/>
      </c>
      <c r="V25" s="990" t="str">
        <f>IF('Lynx PE'!AD30=0,"",'Lynx PE'!AD30)</f>
        <v/>
      </c>
      <c r="W25" s="999">
        <f t="shared" si="0"/>
        <v>0</v>
      </c>
      <c r="X25" s="644">
        <f>W25*'Lynx PE'!I30</f>
        <v>0</v>
      </c>
      <c r="Y25" s="829">
        <f>W25*'Lynx PE'!BG30</f>
        <v>0</v>
      </c>
    </row>
    <row r="26" spans="1:25" ht="23.25" customHeight="1">
      <c r="A26" s="38" t="str">
        <f>'Lynx PE'!D31</f>
        <v>L24-PE</v>
      </c>
      <c r="B26" s="97" t="str">
        <f>'Lynx PE'!E31</f>
        <v>all tex.</v>
      </c>
      <c r="C26" s="995">
        <f>'Lynx PE'!I31</f>
        <v>1</v>
      </c>
      <c r="D26" s="997" t="str">
        <f>IF('Lynx PE'!L31=0,"",'Lynx PE'!L31)</f>
        <v/>
      </c>
      <c r="E26" s="20" t="str">
        <f>IF('Lynx PE'!M31=0,"",'Lynx PE'!M31)</f>
        <v/>
      </c>
      <c r="F26" s="20" t="str">
        <f>IF('Lynx PE'!N31=0,"",'Lynx PE'!N31)</f>
        <v/>
      </c>
      <c r="G26" s="20" t="str">
        <f>IF('Lynx PE'!O31=0,"",'Lynx PE'!O31)</f>
        <v/>
      </c>
      <c r="H26" s="20" t="str">
        <f>IF('Lynx PE'!P31=0,"",'Lynx PE'!P31)</f>
        <v/>
      </c>
      <c r="I26" s="20" t="str">
        <f>IF('Lynx PE'!Q31=0,"",'Lynx PE'!Q31)</f>
        <v/>
      </c>
      <c r="J26" s="20" t="str">
        <f>IF('Lynx PE'!R31=0,"",'Lynx PE'!R31)</f>
        <v/>
      </c>
      <c r="K26" s="20" t="str">
        <f>IF('Lynx PE'!S31=0,"",'Lynx PE'!S31)</f>
        <v/>
      </c>
      <c r="L26" s="20" t="str">
        <f>IF('Lynx PE'!T31=0,"",'Lynx PE'!T31)</f>
        <v/>
      </c>
      <c r="M26" s="20" t="str">
        <f>IF('Lynx PE'!U31=0,"",'Lynx PE'!U31)</f>
        <v/>
      </c>
      <c r="N26" s="20" t="str">
        <f>IF('Lynx PE'!V31=0,"",'Lynx PE'!V31)</f>
        <v/>
      </c>
      <c r="O26" s="20" t="str">
        <f>IF('Lynx PE'!W31=0,"",'Lynx PE'!W31)</f>
        <v/>
      </c>
      <c r="P26" s="20" t="str">
        <f>IF('Lynx PE'!X31=0,"",'Lynx PE'!X31)</f>
        <v/>
      </c>
      <c r="Q26" s="20" t="str">
        <f>IF('Lynx PE'!Y31=0,"",'Lynx PE'!Y31)</f>
        <v/>
      </c>
      <c r="R26" s="990" t="str">
        <f>IF('Lynx PE'!Z31=0,"",'Lynx PE'!Z31)</f>
        <v/>
      </c>
      <c r="S26" s="992" t="str">
        <f>IF('Lynx PE'!AA31=0,"",'Lynx PE'!AA31)</f>
        <v/>
      </c>
      <c r="T26" s="20" t="str">
        <f>IF('Lynx PE'!AB31=0,"",'Lynx PE'!AB31)</f>
        <v/>
      </c>
      <c r="U26" s="20" t="str">
        <f>IF('Lynx PE'!AC31=0,"",'Lynx PE'!AC31)</f>
        <v/>
      </c>
      <c r="V26" s="990" t="str">
        <f>IF('Lynx PE'!AD31=0,"",'Lynx PE'!AD31)</f>
        <v/>
      </c>
      <c r="W26" s="999">
        <f t="shared" si="0"/>
        <v>0</v>
      </c>
      <c r="X26" s="644">
        <f>W26*'Lynx PE'!I31</f>
        <v>0</v>
      </c>
      <c r="Y26" s="829">
        <f>W26*'Lynx PE'!BG31</f>
        <v>0</v>
      </c>
    </row>
    <row r="27" spans="1:25" ht="23.25" customHeight="1">
      <c r="A27" s="38" t="str">
        <f>'Lynx PE'!D32</f>
        <v>L25-PE</v>
      </c>
      <c r="B27" s="97" t="str">
        <f>'Lynx PE'!E32</f>
        <v>all tex.</v>
      </c>
      <c r="C27" s="995">
        <f>'Lynx PE'!I32</f>
        <v>1</v>
      </c>
      <c r="D27" s="997" t="str">
        <f>IF('Lynx PE'!L32=0,"",'Lynx PE'!L32)</f>
        <v/>
      </c>
      <c r="E27" s="20" t="str">
        <f>IF('Lynx PE'!M32=0,"",'Lynx PE'!M32)</f>
        <v/>
      </c>
      <c r="F27" s="20" t="str">
        <f>IF('Lynx PE'!N32=0,"",'Lynx PE'!N32)</f>
        <v/>
      </c>
      <c r="G27" s="20" t="str">
        <f>IF('Lynx PE'!O32=0,"",'Lynx PE'!O32)</f>
        <v/>
      </c>
      <c r="H27" s="20" t="str">
        <f>IF('Lynx PE'!P32=0,"",'Lynx PE'!P32)</f>
        <v/>
      </c>
      <c r="I27" s="20" t="str">
        <f>IF('Lynx PE'!Q32=0,"",'Lynx PE'!Q32)</f>
        <v/>
      </c>
      <c r="J27" s="20" t="str">
        <f>IF('Lynx PE'!R32=0,"",'Lynx PE'!R32)</f>
        <v/>
      </c>
      <c r="K27" s="20" t="str">
        <f>IF('Lynx PE'!S32=0,"",'Lynx PE'!S32)</f>
        <v/>
      </c>
      <c r="L27" s="20" t="str">
        <f>IF('Lynx PE'!T32=0,"",'Lynx PE'!T32)</f>
        <v/>
      </c>
      <c r="M27" s="20" t="str">
        <f>IF('Lynx PE'!U32=0,"",'Lynx PE'!U32)</f>
        <v/>
      </c>
      <c r="N27" s="20" t="str">
        <f>IF('Lynx PE'!V32=0,"",'Lynx PE'!V32)</f>
        <v/>
      </c>
      <c r="O27" s="20" t="str">
        <f>IF('Lynx PE'!W32=0,"",'Lynx PE'!W32)</f>
        <v/>
      </c>
      <c r="P27" s="20" t="str">
        <f>IF('Lynx PE'!X32=0,"",'Lynx PE'!X32)</f>
        <v/>
      </c>
      <c r="Q27" s="20" t="str">
        <f>IF('Lynx PE'!Y32=0,"",'Lynx PE'!Y32)</f>
        <v/>
      </c>
      <c r="R27" s="990" t="str">
        <f>IF('Lynx PE'!Z32=0,"",'Lynx PE'!Z32)</f>
        <v/>
      </c>
      <c r="S27" s="992" t="str">
        <f>IF('Lynx PE'!AA32=0,"",'Lynx PE'!AA32)</f>
        <v/>
      </c>
      <c r="T27" s="20" t="str">
        <f>IF('Lynx PE'!AB32=0,"",'Lynx PE'!AB32)</f>
        <v/>
      </c>
      <c r="U27" s="20" t="str">
        <f>IF('Lynx PE'!AC32=0,"",'Lynx PE'!AC32)</f>
        <v/>
      </c>
      <c r="V27" s="990" t="str">
        <f>IF('Lynx PE'!AD32=0,"",'Lynx PE'!AD32)</f>
        <v/>
      </c>
      <c r="W27" s="999">
        <f t="shared" si="0"/>
        <v>0</v>
      </c>
      <c r="X27" s="644">
        <f>W27*'Lynx PE'!I32</f>
        <v>0</v>
      </c>
      <c r="Y27" s="829">
        <f>W27*'Lynx PE'!BG32</f>
        <v>0</v>
      </c>
    </row>
  </sheetData>
  <sheetProtection selectLockedCells="1" selectUnlockedCells="1"/>
  <autoFilter ref="W5:Y27" xr:uid="{213FD1C9-2963-FD41-B7E6-2E98DC6F24FE}">
    <filterColumn colId="0">
      <filters>
        <filter val="1"/>
        <filter val="2"/>
        <filter val="3"/>
      </filters>
    </filterColumn>
  </autoFilter>
  <mergeCells count="3">
    <mergeCell ref="D3:I3"/>
    <mergeCell ref="O3:W3"/>
    <mergeCell ref="M4:N4"/>
  </mergeCells>
  <conditionalFormatting sqref="A5:V5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{F1832020-F143-2F49-A6E6-160257228D75}</x14:id>
        </ext>
      </extLst>
    </cfRule>
  </conditionalFormatting>
  <pageMargins left="0.25" right="0.25" top="0.75" bottom="0.75" header="0.3" footer="0.3"/>
  <pageSetup paperSize="9" scale="79" orientation="landscape" r:id="rId1"/>
  <headerFooter differentFirst="1">
    <oddFooter>Stran &amp;P od &amp;N</oddFooter>
    <firstFooter>&amp;CStran &amp;P od &amp;N</first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1832020-F143-2F49-A6E6-160257228D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A5:V5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8EB0F-42A3-7542-9891-28AD523B5F1A}">
  <sheetPr codeName="Sheet9"/>
  <dimension ref="A1:W30"/>
  <sheetViews>
    <sheetView showGridLines="0" topLeftCell="C1" zoomScaleNormal="100" zoomScalePageLayoutView="125" workbookViewId="0">
      <selection activeCell="D4" sqref="D4"/>
    </sheetView>
  </sheetViews>
  <sheetFormatPr baseColWidth="10" defaultColWidth="12.296875" defaultRowHeight="23.25" customHeight="1"/>
  <cols>
    <col min="1" max="1" width="7" style="9" hidden="1" customWidth="1"/>
    <col min="2" max="2" width="6.296875" style="9" hidden="1" customWidth="1"/>
    <col min="3" max="3" width="10.296875" style="9" customWidth="1"/>
    <col min="4" max="22" width="5.296875" style="16" customWidth="1"/>
    <col min="23" max="23" width="5.5" style="9" customWidth="1"/>
    <col min="24" max="16384" width="12.296875" style="9"/>
  </cols>
  <sheetData>
    <row r="1" spans="1:23" ht="23.25" customHeight="1">
      <c r="C1" s="775" t="s">
        <v>2055</v>
      </c>
      <c r="E1" s="776" t="s">
        <v>2054</v>
      </c>
    </row>
    <row r="2" spans="1:23" ht="33" customHeight="1">
      <c r="A2" s="1031">
        <f>'PROD. lynx GRP'!C3</f>
        <v>0</v>
      </c>
      <c r="B2" s="1031"/>
      <c r="C2" s="1031"/>
      <c r="D2" s="1031"/>
      <c r="E2" s="1031"/>
      <c r="F2" s="1031"/>
      <c r="G2" s="1031"/>
      <c r="H2" s="17"/>
      <c r="I2" s="1032"/>
      <c r="J2" s="1032"/>
      <c r="K2" s="1032"/>
      <c r="M2" s="17"/>
      <c r="N2" s="16">
        <f>'PROD. lynx GRP'!N3</f>
        <v>0</v>
      </c>
      <c r="W2" s="16">
        <f>SUM(W4:W25)</f>
        <v>0</v>
      </c>
    </row>
    <row r="3" spans="1:23" ht="55.05" customHeight="1">
      <c r="A3" s="10" t="s">
        <v>17</v>
      </c>
      <c r="B3" s="8" t="s">
        <v>16</v>
      </c>
      <c r="C3" s="1" t="s">
        <v>232</v>
      </c>
      <c r="D3" s="958" t="str">
        <f>'PROD. Lynx PE'!D5</f>
        <v>BLACK
RAL 9005</v>
      </c>
      <c r="E3" s="958" t="str">
        <f>'PROD. Lynx PE'!E5</f>
        <v>WHITE</v>
      </c>
      <c r="F3" s="958" t="str">
        <f>'PROD. Lynx PE'!F5</f>
        <v xml:space="preserve">RED
RAL 3000 </v>
      </c>
      <c r="G3" s="958" t="str">
        <f>'PROD. Lynx PE'!G5</f>
        <v xml:space="preserve">YELLOW
RAL 1018 </v>
      </c>
      <c r="H3" s="958" t="str">
        <f>'PROD. Lynx PE'!H5</f>
        <v>BLUE
RAL 5015</v>
      </c>
      <c r="I3" s="958" t="str">
        <f>'PROD. Lynx PE'!I5</f>
        <v>BRIGHT
GREEN
RAL 6018</v>
      </c>
      <c r="J3" s="958" t="str">
        <f>'PROD. Lynx PE'!J5</f>
        <v>PURE GREEN 
RAL 6037</v>
      </c>
      <c r="K3" s="958" t="str">
        <f>'PROD. Lynx PE'!K5</f>
        <v>APRICOT
ORANGE 
RAL 1033</v>
      </c>
      <c r="L3" s="958" t="str">
        <f>'PROD. Lynx PE'!L5</f>
        <v>DEEP ORANGE          
RAL 2011</v>
      </c>
      <c r="M3" s="958" t="str">
        <f>'PROD. Lynx PE'!M5</f>
        <v>PINK
RAL 4003</v>
      </c>
      <c r="N3" s="958" t="str">
        <f>'PROD. Lynx PE'!N5</f>
        <v>GREY  
RAL 7001</v>
      </c>
      <c r="O3" s="958" t="str">
        <f>'PROD. Lynx PE'!O5</f>
        <v>PURPLE
S4050-R60B/M</v>
      </c>
      <c r="P3" s="958" t="str">
        <f>'PROD. Lynx PE'!P5</f>
        <v>MINT   
RAL 6027</v>
      </c>
      <c r="Q3" s="958" t="str">
        <f>'PROD. Lynx PE'!Q5</f>
        <v>DEEP ROSE 
RAL 4008</v>
      </c>
      <c r="R3" s="958" t="str">
        <f>'PROD. Lynx PE'!R5</f>
        <v>BROWN
RAL 8003</v>
      </c>
      <c r="S3" s="958" t="str">
        <f>'PROD. Lynx PE'!S5</f>
        <v>FLUORO PINK</v>
      </c>
      <c r="T3" s="958" t="str">
        <f>'PROD. Lynx PE'!T5</f>
        <v>FLUORO ORANGE</v>
      </c>
      <c r="U3" s="958" t="str">
        <f>'PROD. Lynx PE'!U5</f>
        <v>FLUORO YELLOW</v>
      </c>
      <c r="V3" s="958" t="str">
        <f>'PROD. Lynx PE'!V5</f>
        <v>FLUORO GREEN</v>
      </c>
      <c r="W3" s="98" t="s">
        <v>143</v>
      </c>
    </row>
    <row r="4" spans="1:23" ht="23.25" customHeight="1">
      <c r="C4" s="8" t="str">
        <f>'PROD. Lynx PE'!A6</f>
        <v>DCJ-PE</v>
      </c>
      <c r="D4" s="18" t="str">
        <f>'PROD. Lynx PE'!D6</f>
        <v/>
      </c>
      <c r="E4" s="18" t="str">
        <f>'PROD. Lynx PE'!E6</f>
        <v/>
      </c>
      <c r="F4" s="18" t="str">
        <f>'PROD. Lynx PE'!F6</f>
        <v/>
      </c>
      <c r="G4" s="18" t="str">
        <f>'PROD. Lynx PE'!G6</f>
        <v/>
      </c>
      <c r="H4" s="18" t="str">
        <f>'PROD. Lynx PE'!H6</f>
        <v/>
      </c>
      <c r="I4" s="18" t="str">
        <f>'PROD. Lynx PE'!I6</f>
        <v/>
      </c>
      <c r="J4" s="18" t="str">
        <f>'PROD. Lynx PE'!J6</f>
        <v/>
      </c>
      <c r="K4" s="18" t="str">
        <f>'PROD. Lynx PE'!K6</f>
        <v/>
      </c>
      <c r="L4" s="18" t="str">
        <f>'PROD. Lynx PE'!L6</f>
        <v/>
      </c>
      <c r="M4" s="18" t="str">
        <f>'PROD. Lynx PE'!M6</f>
        <v/>
      </c>
      <c r="N4" s="18" t="str">
        <f>'PROD. Lynx PE'!N6</f>
        <v/>
      </c>
      <c r="O4" s="18" t="str">
        <f>'PROD. Lynx PE'!O6</f>
        <v/>
      </c>
      <c r="P4" s="18" t="str">
        <f>'PROD. Lynx PE'!P6</f>
        <v/>
      </c>
      <c r="Q4" s="18" t="str">
        <f>'PROD. Lynx PE'!Q6</f>
        <v/>
      </c>
      <c r="R4" s="18" t="str">
        <f>'PROD. Lynx PE'!R6</f>
        <v/>
      </c>
      <c r="S4" s="18" t="str">
        <f>'PROD. Lynx PE'!S6</f>
        <v/>
      </c>
      <c r="T4" s="18" t="str">
        <f>'PROD. Lynx PE'!T6</f>
        <v/>
      </c>
      <c r="U4" s="18" t="str">
        <f>'PROD. Lynx PE'!U6</f>
        <v/>
      </c>
      <c r="V4" s="18" t="str">
        <f>'PROD. Lynx PE'!V6</f>
        <v/>
      </c>
      <c r="W4" s="18">
        <f>'PROD. Lynx PE'!W6</f>
        <v>0</v>
      </c>
    </row>
    <row r="5" spans="1:23" ht="23.25" customHeight="1">
      <c r="C5" s="8" t="str">
        <f>'PROD. Lynx PE'!A7</f>
        <v>DCF-PE</v>
      </c>
      <c r="D5" s="18" t="str">
        <f>'PROD. Lynx PE'!D7</f>
        <v/>
      </c>
      <c r="E5" s="18" t="str">
        <f>'PROD. Lynx PE'!E7</f>
        <v/>
      </c>
      <c r="F5" s="18" t="str">
        <f>'PROD. Lynx PE'!F7</f>
        <v/>
      </c>
      <c r="G5" s="18" t="str">
        <f>'PROD. Lynx PE'!G7</f>
        <v/>
      </c>
      <c r="H5" s="18" t="str">
        <f>'PROD. Lynx PE'!H7</f>
        <v/>
      </c>
      <c r="I5" s="18" t="str">
        <f>'PROD. Lynx PE'!I7</f>
        <v/>
      </c>
      <c r="J5" s="18" t="str">
        <f>'PROD. Lynx PE'!J7</f>
        <v/>
      </c>
      <c r="K5" s="18" t="str">
        <f>'PROD. Lynx PE'!K7</f>
        <v/>
      </c>
      <c r="L5" s="18" t="str">
        <f>'PROD. Lynx PE'!L7</f>
        <v/>
      </c>
      <c r="M5" s="18" t="str">
        <f>'PROD. Lynx PE'!M7</f>
        <v/>
      </c>
      <c r="N5" s="18" t="str">
        <f>'PROD. Lynx PE'!N7</f>
        <v/>
      </c>
      <c r="O5" s="18" t="str">
        <f>'PROD. Lynx PE'!O7</f>
        <v/>
      </c>
      <c r="P5" s="18" t="str">
        <f>'PROD. Lynx PE'!P7</f>
        <v/>
      </c>
      <c r="Q5" s="18" t="str">
        <f>'PROD. Lynx PE'!Q7</f>
        <v/>
      </c>
      <c r="R5" s="18" t="str">
        <f>'PROD. Lynx PE'!R7</f>
        <v/>
      </c>
      <c r="S5" s="18" t="str">
        <f>'PROD. Lynx PE'!S7</f>
        <v/>
      </c>
      <c r="T5" s="18" t="str">
        <f>'PROD. Lynx PE'!T7</f>
        <v/>
      </c>
      <c r="U5" s="18" t="str">
        <f>'PROD. Lynx PE'!U7</f>
        <v/>
      </c>
      <c r="V5" s="18" t="str">
        <f>'PROD. Lynx PE'!V7</f>
        <v/>
      </c>
      <c r="W5" s="18">
        <f>'PROD. Lynx PE'!W7</f>
        <v>0</v>
      </c>
    </row>
    <row r="6" spans="1:23" ht="23.25" customHeight="1">
      <c r="C6" s="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23.25" customHeight="1">
      <c r="C7" s="8" t="str">
        <f>'PROD. Lynx PE'!A9</f>
        <v>L30-PE</v>
      </c>
      <c r="D7" s="18" t="str">
        <f>'PROD. Lynx PE'!D9</f>
        <v/>
      </c>
      <c r="E7" s="18" t="str">
        <f>'PROD. Lynx PE'!E9</f>
        <v/>
      </c>
      <c r="F7" s="18" t="str">
        <f>'PROD. Lynx PE'!F9</f>
        <v/>
      </c>
      <c r="G7" s="18" t="str">
        <f>'PROD. Lynx PE'!G9</f>
        <v/>
      </c>
      <c r="H7" s="18" t="str">
        <f>'PROD. Lynx PE'!H9</f>
        <v/>
      </c>
      <c r="I7" s="18" t="str">
        <f>'PROD. Lynx PE'!I9</f>
        <v/>
      </c>
      <c r="J7" s="18" t="str">
        <f>'PROD. Lynx PE'!J9</f>
        <v/>
      </c>
      <c r="K7" s="18" t="str">
        <f>'PROD. Lynx PE'!K9</f>
        <v/>
      </c>
      <c r="L7" s="18" t="str">
        <f>'PROD. Lynx PE'!L9</f>
        <v/>
      </c>
      <c r="M7" s="18" t="str">
        <f>'PROD. Lynx PE'!M9</f>
        <v/>
      </c>
      <c r="N7" s="18" t="str">
        <f>'PROD. Lynx PE'!N9</f>
        <v/>
      </c>
      <c r="O7" s="18" t="str">
        <f>'PROD. Lynx PE'!O9</f>
        <v/>
      </c>
      <c r="P7" s="18" t="str">
        <f>'PROD. Lynx PE'!P9</f>
        <v/>
      </c>
      <c r="Q7" s="18" t="str">
        <f>'PROD. Lynx PE'!Q9</f>
        <v/>
      </c>
      <c r="R7" s="18" t="str">
        <f>'PROD. Lynx PE'!R9</f>
        <v/>
      </c>
      <c r="S7" s="18" t="str">
        <f>'PROD. Lynx PE'!S9</f>
        <v/>
      </c>
      <c r="T7" s="18" t="str">
        <f>'PROD. Lynx PE'!T9</f>
        <v/>
      </c>
      <c r="U7" s="18" t="str">
        <f>'PROD. Lynx PE'!U9</f>
        <v/>
      </c>
      <c r="V7" s="18" t="str">
        <f>'PROD. Lynx PE'!V9</f>
        <v/>
      </c>
      <c r="W7" s="18">
        <f>'PROD. Lynx PE'!W9</f>
        <v>0</v>
      </c>
    </row>
    <row r="8" spans="1:23" ht="23.25" customHeight="1">
      <c r="C8" s="8" t="str">
        <f>'PROD. Lynx PE'!A10</f>
        <v>L32-PE</v>
      </c>
      <c r="D8" s="18" t="str">
        <f>'PROD. Lynx PE'!D10</f>
        <v/>
      </c>
      <c r="E8" s="18" t="str">
        <f>'PROD. Lynx PE'!E10</f>
        <v/>
      </c>
      <c r="F8" s="18" t="str">
        <f>'PROD. Lynx PE'!F10</f>
        <v/>
      </c>
      <c r="G8" s="18" t="str">
        <f>'PROD. Lynx PE'!G10</f>
        <v/>
      </c>
      <c r="H8" s="18" t="str">
        <f>'PROD. Lynx PE'!H10</f>
        <v/>
      </c>
      <c r="I8" s="18" t="str">
        <f>'PROD. Lynx PE'!I10</f>
        <v/>
      </c>
      <c r="J8" s="18" t="str">
        <f>'PROD. Lynx PE'!J10</f>
        <v/>
      </c>
      <c r="K8" s="18" t="str">
        <f>'PROD. Lynx PE'!K10</f>
        <v/>
      </c>
      <c r="L8" s="18" t="str">
        <f>'PROD. Lynx PE'!L10</f>
        <v/>
      </c>
      <c r="M8" s="18" t="str">
        <f>'PROD. Lynx PE'!M10</f>
        <v/>
      </c>
      <c r="N8" s="18" t="str">
        <f>'PROD. Lynx PE'!N10</f>
        <v/>
      </c>
      <c r="O8" s="18" t="str">
        <f>'PROD. Lynx PE'!O10</f>
        <v/>
      </c>
      <c r="P8" s="18" t="str">
        <f>'PROD. Lynx PE'!P10</f>
        <v/>
      </c>
      <c r="Q8" s="18" t="str">
        <f>'PROD. Lynx PE'!Q10</f>
        <v/>
      </c>
      <c r="R8" s="18" t="str">
        <f>'PROD. Lynx PE'!R10</f>
        <v/>
      </c>
      <c r="S8" s="18" t="str">
        <f>'PROD. Lynx PE'!S10</f>
        <v/>
      </c>
      <c r="T8" s="18" t="str">
        <f>'PROD. Lynx PE'!T10</f>
        <v/>
      </c>
      <c r="U8" s="18" t="str">
        <f>'PROD. Lynx PE'!U10</f>
        <v/>
      </c>
      <c r="V8" s="18" t="str">
        <f>'PROD. Lynx PE'!V10</f>
        <v/>
      </c>
      <c r="W8" s="18">
        <f>'PROD. Lynx PE'!W10</f>
        <v>0</v>
      </c>
    </row>
    <row r="9" spans="1:23" ht="23.25" customHeight="1">
      <c r="C9" s="8" t="str">
        <f>'PROD. Lynx PE'!A11</f>
        <v>L34-PE</v>
      </c>
      <c r="D9" s="18" t="str">
        <f>'PROD. Lynx PE'!D11</f>
        <v/>
      </c>
      <c r="E9" s="18" t="str">
        <f>'PROD. Lynx PE'!E11</f>
        <v/>
      </c>
      <c r="F9" s="18" t="str">
        <f>'PROD. Lynx PE'!F11</f>
        <v/>
      </c>
      <c r="G9" s="18" t="str">
        <f>'PROD. Lynx PE'!G11</f>
        <v/>
      </c>
      <c r="H9" s="18" t="str">
        <f>'PROD. Lynx PE'!H11</f>
        <v/>
      </c>
      <c r="I9" s="18" t="str">
        <f>'PROD. Lynx PE'!I11</f>
        <v/>
      </c>
      <c r="J9" s="18" t="str">
        <f>'PROD. Lynx PE'!J11</f>
        <v/>
      </c>
      <c r="K9" s="18" t="str">
        <f>'PROD. Lynx PE'!K11</f>
        <v/>
      </c>
      <c r="L9" s="18" t="str">
        <f>'PROD. Lynx PE'!L11</f>
        <v/>
      </c>
      <c r="M9" s="18" t="str">
        <f>'PROD. Lynx PE'!M11</f>
        <v/>
      </c>
      <c r="N9" s="18" t="str">
        <f>'PROD. Lynx PE'!N11</f>
        <v/>
      </c>
      <c r="O9" s="18" t="str">
        <f>'PROD. Lynx PE'!O11</f>
        <v/>
      </c>
      <c r="P9" s="18" t="str">
        <f>'PROD. Lynx PE'!P11</f>
        <v/>
      </c>
      <c r="Q9" s="18" t="str">
        <f>'PROD. Lynx PE'!Q11</f>
        <v/>
      </c>
      <c r="R9" s="18" t="str">
        <f>'PROD. Lynx PE'!R11</f>
        <v/>
      </c>
      <c r="S9" s="18" t="str">
        <f>'PROD. Lynx PE'!S11</f>
        <v/>
      </c>
      <c r="T9" s="18" t="str">
        <f>'PROD. Lynx PE'!T11</f>
        <v/>
      </c>
      <c r="U9" s="18" t="str">
        <f>'PROD. Lynx PE'!U11</f>
        <v/>
      </c>
      <c r="V9" s="18" t="str">
        <f>'PROD. Lynx PE'!V11</f>
        <v/>
      </c>
      <c r="W9" s="18">
        <f>'PROD. Lynx PE'!W11</f>
        <v>0</v>
      </c>
    </row>
    <row r="10" spans="1:23" ht="23.25" customHeight="1">
      <c r="C10" s="8" t="str">
        <f>'PROD. Lynx PE'!A12</f>
        <v>L36-PE</v>
      </c>
      <c r="D10" s="18" t="str">
        <f>'PROD. Lynx PE'!D12</f>
        <v/>
      </c>
      <c r="E10" s="18" t="str">
        <f>'PROD. Lynx PE'!E12</f>
        <v/>
      </c>
      <c r="F10" s="18" t="str">
        <f>'PROD. Lynx PE'!F12</f>
        <v/>
      </c>
      <c r="G10" s="18" t="str">
        <f>'PROD. Lynx PE'!G12</f>
        <v/>
      </c>
      <c r="H10" s="18" t="str">
        <f>'PROD. Lynx PE'!H12</f>
        <v/>
      </c>
      <c r="I10" s="18" t="str">
        <f>'PROD. Lynx PE'!I12</f>
        <v/>
      </c>
      <c r="J10" s="18" t="str">
        <f>'PROD. Lynx PE'!J12</f>
        <v/>
      </c>
      <c r="K10" s="18" t="str">
        <f>'PROD. Lynx PE'!K12</f>
        <v/>
      </c>
      <c r="L10" s="18" t="str">
        <f>'PROD. Lynx PE'!L12</f>
        <v/>
      </c>
      <c r="M10" s="18" t="str">
        <f>'PROD. Lynx PE'!M12</f>
        <v/>
      </c>
      <c r="N10" s="18" t="str">
        <f>'PROD. Lynx PE'!N12</f>
        <v/>
      </c>
      <c r="O10" s="18" t="str">
        <f>'PROD. Lynx PE'!O12</f>
        <v/>
      </c>
      <c r="P10" s="18" t="str">
        <f>'PROD. Lynx PE'!P12</f>
        <v/>
      </c>
      <c r="Q10" s="18" t="str">
        <f>'PROD. Lynx PE'!Q12</f>
        <v/>
      </c>
      <c r="R10" s="18" t="str">
        <f>'PROD. Lynx PE'!R12</f>
        <v/>
      </c>
      <c r="S10" s="18" t="str">
        <f>'PROD. Lynx PE'!S12</f>
        <v/>
      </c>
      <c r="T10" s="18" t="str">
        <f>'PROD. Lynx PE'!T12</f>
        <v/>
      </c>
      <c r="U10" s="18" t="str">
        <f>'PROD. Lynx PE'!U12</f>
        <v/>
      </c>
      <c r="V10" s="18" t="str">
        <f>'PROD. Lynx PE'!V12</f>
        <v/>
      </c>
      <c r="W10" s="18">
        <f>'PROD. Lynx PE'!W12</f>
        <v>0</v>
      </c>
    </row>
    <row r="11" spans="1:23" ht="23.25" customHeight="1">
      <c r="C11" s="8" t="str">
        <f>'PROD. Lynx PE'!A13</f>
        <v>L38-PE</v>
      </c>
      <c r="D11" s="18" t="str">
        <f>'PROD. Lynx PE'!D13</f>
        <v/>
      </c>
      <c r="E11" s="18" t="str">
        <f>'PROD. Lynx PE'!E13</f>
        <v/>
      </c>
      <c r="F11" s="18" t="str">
        <f>'PROD. Lynx PE'!F13</f>
        <v/>
      </c>
      <c r="G11" s="18" t="str">
        <f>'PROD. Lynx PE'!G13</f>
        <v/>
      </c>
      <c r="H11" s="18" t="str">
        <f>'PROD. Lynx PE'!H13</f>
        <v/>
      </c>
      <c r="I11" s="18" t="str">
        <f>'PROD. Lynx PE'!I13</f>
        <v/>
      </c>
      <c r="J11" s="18" t="str">
        <f>'PROD. Lynx PE'!J13</f>
        <v/>
      </c>
      <c r="K11" s="18" t="str">
        <f>'PROD. Lynx PE'!K13</f>
        <v/>
      </c>
      <c r="L11" s="18" t="str">
        <f>'PROD. Lynx PE'!L13</f>
        <v/>
      </c>
      <c r="M11" s="18" t="str">
        <f>'PROD. Lynx PE'!M13</f>
        <v/>
      </c>
      <c r="N11" s="18" t="str">
        <f>'PROD. Lynx PE'!N13</f>
        <v/>
      </c>
      <c r="O11" s="18" t="str">
        <f>'PROD. Lynx PE'!O13</f>
        <v/>
      </c>
      <c r="P11" s="18" t="str">
        <f>'PROD. Lynx PE'!P13</f>
        <v/>
      </c>
      <c r="Q11" s="18" t="str">
        <f>'PROD. Lynx PE'!Q13</f>
        <v/>
      </c>
      <c r="R11" s="18" t="str">
        <f>'PROD. Lynx PE'!R13</f>
        <v/>
      </c>
      <c r="S11" s="18" t="str">
        <f>'PROD. Lynx PE'!S13</f>
        <v/>
      </c>
      <c r="T11" s="18" t="str">
        <f>'PROD. Lynx PE'!T13</f>
        <v/>
      </c>
      <c r="U11" s="18" t="str">
        <f>'PROD. Lynx PE'!U13</f>
        <v/>
      </c>
      <c r="V11" s="18" t="str">
        <f>'PROD. Lynx PE'!V13</f>
        <v/>
      </c>
      <c r="W11" s="18">
        <f>'PROD. Lynx PE'!W13</f>
        <v>0</v>
      </c>
    </row>
    <row r="12" spans="1:23" ht="23.25" customHeight="1">
      <c r="C12" s="8" t="str">
        <f>'PROD. Lynx PE'!A14</f>
        <v>L40-PE</v>
      </c>
      <c r="D12" s="18" t="str">
        <f>'PROD. Lynx PE'!D14</f>
        <v/>
      </c>
      <c r="E12" s="18" t="str">
        <f>'PROD. Lynx PE'!E14</f>
        <v/>
      </c>
      <c r="F12" s="18" t="str">
        <f>'PROD. Lynx PE'!F14</f>
        <v/>
      </c>
      <c r="G12" s="18" t="str">
        <f>'PROD. Lynx PE'!G14</f>
        <v/>
      </c>
      <c r="H12" s="18" t="str">
        <f>'PROD. Lynx PE'!H14</f>
        <v/>
      </c>
      <c r="I12" s="18" t="str">
        <f>'PROD. Lynx PE'!I14</f>
        <v/>
      </c>
      <c r="J12" s="18" t="str">
        <f>'PROD. Lynx PE'!J14</f>
        <v/>
      </c>
      <c r="K12" s="18" t="str">
        <f>'PROD. Lynx PE'!K14</f>
        <v/>
      </c>
      <c r="L12" s="18" t="str">
        <f>'PROD. Lynx PE'!L14</f>
        <v/>
      </c>
      <c r="M12" s="18" t="str">
        <f>'PROD. Lynx PE'!M14</f>
        <v/>
      </c>
      <c r="N12" s="18" t="str">
        <f>'PROD. Lynx PE'!N14</f>
        <v/>
      </c>
      <c r="O12" s="18" t="str">
        <f>'PROD. Lynx PE'!O14</f>
        <v/>
      </c>
      <c r="P12" s="18" t="str">
        <f>'PROD. Lynx PE'!P14</f>
        <v/>
      </c>
      <c r="Q12" s="18" t="str">
        <f>'PROD. Lynx PE'!Q14</f>
        <v/>
      </c>
      <c r="R12" s="18" t="str">
        <f>'PROD. Lynx PE'!R14</f>
        <v/>
      </c>
      <c r="S12" s="18" t="str">
        <f>'PROD. Lynx PE'!S14</f>
        <v/>
      </c>
      <c r="T12" s="18" t="str">
        <f>'PROD. Lynx PE'!T14</f>
        <v/>
      </c>
      <c r="U12" s="18" t="str">
        <f>'PROD. Lynx PE'!U14</f>
        <v/>
      </c>
      <c r="V12" s="18" t="str">
        <f>'PROD. Lynx PE'!V14</f>
        <v/>
      </c>
      <c r="W12" s="18">
        <f>'PROD. Lynx PE'!W14</f>
        <v>0</v>
      </c>
    </row>
    <row r="13" spans="1:23" ht="23.25" customHeight="1">
      <c r="C13" s="8" t="str">
        <f>'PROD. Lynx PE'!A15</f>
        <v>L42-PE</v>
      </c>
      <c r="D13" s="18" t="str">
        <f>'PROD. Lynx PE'!D15</f>
        <v/>
      </c>
      <c r="E13" s="18" t="str">
        <f>'PROD. Lynx PE'!E15</f>
        <v/>
      </c>
      <c r="F13" s="18" t="str">
        <f>'PROD. Lynx PE'!F15</f>
        <v/>
      </c>
      <c r="G13" s="18" t="str">
        <f>'PROD. Lynx PE'!G15</f>
        <v/>
      </c>
      <c r="H13" s="18" t="str">
        <f>'PROD. Lynx PE'!H15</f>
        <v/>
      </c>
      <c r="I13" s="18" t="str">
        <f>'PROD. Lynx PE'!I15</f>
        <v/>
      </c>
      <c r="J13" s="18" t="str">
        <f>'PROD. Lynx PE'!J15</f>
        <v/>
      </c>
      <c r="K13" s="18" t="str">
        <f>'PROD. Lynx PE'!K15</f>
        <v/>
      </c>
      <c r="L13" s="18" t="str">
        <f>'PROD. Lynx PE'!L15</f>
        <v/>
      </c>
      <c r="M13" s="18" t="str">
        <f>'PROD. Lynx PE'!M15</f>
        <v/>
      </c>
      <c r="N13" s="18" t="str">
        <f>'PROD. Lynx PE'!N15</f>
        <v/>
      </c>
      <c r="O13" s="18" t="str">
        <f>'PROD. Lynx PE'!O15</f>
        <v/>
      </c>
      <c r="P13" s="18" t="str">
        <f>'PROD. Lynx PE'!P15</f>
        <v/>
      </c>
      <c r="Q13" s="18" t="str">
        <f>'PROD. Lynx PE'!Q15</f>
        <v/>
      </c>
      <c r="R13" s="18" t="str">
        <f>'PROD. Lynx PE'!R15</f>
        <v/>
      </c>
      <c r="S13" s="18" t="str">
        <f>'PROD. Lynx PE'!S15</f>
        <v/>
      </c>
      <c r="T13" s="18" t="str">
        <f>'PROD. Lynx PE'!T15</f>
        <v/>
      </c>
      <c r="U13" s="18" t="str">
        <f>'PROD. Lynx PE'!U15</f>
        <v/>
      </c>
      <c r="V13" s="18" t="str">
        <f>'PROD. Lynx PE'!V15</f>
        <v/>
      </c>
      <c r="W13" s="18">
        <f>'PROD. Lynx PE'!W15</f>
        <v>0</v>
      </c>
    </row>
    <row r="14" spans="1:23" ht="23.25" customHeight="1">
      <c r="C14" s="8" t="str">
        <f>'PROD. Lynx PE'!A16</f>
        <v>L44-PE</v>
      </c>
      <c r="D14" s="18" t="str">
        <f>'PROD. Lynx PE'!D16</f>
        <v/>
      </c>
      <c r="E14" s="18" t="str">
        <f>'PROD. Lynx PE'!E16</f>
        <v/>
      </c>
      <c r="F14" s="18" t="str">
        <f>'PROD. Lynx PE'!F16</f>
        <v/>
      </c>
      <c r="G14" s="18" t="str">
        <f>'PROD. Lynx PE'!G16</f>
        <v/>
      </c>
      <c r="H14" s="18" t="str">
        <f>'PROD. Lynx PE'!H16</f>
        <v/>
      </c>
      <c r="I14" s="18" t="str">
        <f>'PROD. Lynx PE'!I16</f>
        <v/>
      </c>
      <c r="J14" s="18" t="str">
        <f>'PROD. Lynx PE'!J16</f>
        <v/>
      </c>
      <c r="K14" s="18" t="str">
        <f>'PROD. Lynx PE'!K16</f>
        <v/>
      </c>
      <c r="L14" s="18" t="str">
        <f>'PROD. Lynx PE'!L16</f>
        <v/>
      </c>
      <c r="M14" s="18" t="str">
        <f>'PROD. Lynx PE'!M16</f>
        <v/>
      </c>
      <c r="N14" s="18" t="str">
        <f>'PROD. Lynx PE'!N16</f>
        <v/>
      </c>
      <c r="O14" s="18" t="str">
        <f>'PROD. Lynx PE'!O16</f>
        <v/>
      </c>
      <c r="P14" s="18" t="str">
        <f>'PROD. Lynx PE'!P16</f>
        <v/>
      </c>
      <c r="Q14" s="18" t="str">
        <f>'PROD. Lynx PE'!Q16</f>
        <v/>
      </c>
      <c r="R14" s="18" t="str">
        <f>'PROD. Lynx PE'!R16</f>
        <v/>
      </c>
      <c r="S14" s="18" t="str">
        <f>'PROD. Lynx PE'!S16</f>
        <v/>
      </c>
      <c r="T14" s="18" t="str">
        <f>'PROD. Lynx PE'!T16</f>
        <v/>
      </c>
      <c r="U14" s="18" t="str">
        <f>'PROD. Lynx PE'!U16</f>
        <v/>
      </c>
      <c r="V14" s="18" t="str">
        <f>'PROD. Lynx PE'!V16</f>
        <v/>
      </c>
      <c r="W14" s="18">
        <f>'PROD. Lynx PE'!W16</f>
        <v>0</v>
      </c>
    </row>
    <row r="15" spans="1:23" ht="23.25" customHeight="1">
      <c r="C15" s="8" t="str">
        <f>'PROD. Lynx PE'!A17</f>
        <v>L48-PE</v>
      </c>
      <c r="D15" s="18" t="str">
        <f>'PROD. Lynx PE'!D17</f>
        <v/>
      </c>
      <c r="E15" s="18" t="str">
        <f>'PROD. Lynx PE'!E17</f>
        <v/>
      </c>
      <c r="F15" s="18" t="str">
        <f>'PROD. Lynx PE'!F17</f>
        <v/>
      </c>
      <c r="G15" s="18" t="str">
        <f>'PROD. Lynx PE'!G17</f>
        <v/>
      </c>
      <c r="H15" s="18" t="str">
        <f>'PROD. Lynx PE'!H17</f>
        <v/>
      </c>
      <c r="I15" s="18" t="str">
        <f>'PROD. Lynx PE'!I17</f>
        <v/>
      </c>
      <c r="J15" s="18" t="str">
        <f>'PROD. Lynx PE'!J17</f>
        <v/>
      </c>
      <c r="K15" s="18" t="str">
        <f>'PROD. Lynx PE'!K17</f>
        <v/>
      </c>
      <c r="L15" s="18" t="str">
        <f>'PROD. Lynx PE'!L17</f>
        <v/>
      </c>
      <c r="M15" s="18" t="str">
        <f>'PROD. Lynx PE'!M17</f>
        <v/>
      </c>
      <c r="N15" s="18" t="str">
        <f>'PROD. Lynx PE'!N17</f>
        <v/>
      </c>
      <c r="O15" s="18" t="str">
        <f>'PROD. Lynx PE'!O17</f>
        <v/>
      </c>
      <c r="P15" s="18" t="str">
        <f>'PROD. Lynx PE'!P17</f>
        <v/>
      </c>
      <c r="Q15" s="18" t="str">
        <f>'PROD. Lynx PE'!Q17</f>
        <v/>
      </c>
      <c r="R15" s="18" t="str">
        <f>'PROD. Lynx PE'!R17</f>
        <v/>
      </c>
      <c r="S15" s="18" t="str">
        <f>'PROD. Lynx PE'!S17</f>
        <v/>
      </c>
      <c r="T15" s="18" t="str">
        <f>'PROD. Lynx PE'!T17</f>
        <v/>
      </c>
      <c r="U15" s="18" t="str">
        <f>'PROD. Lynx PE'!U17</f>
        <v/>
      </c>
      <c r="V15" s="18" t="str">
        <f>'PROD. Lynx PE'!V17</f>
        <v/>
      </c>
      <c r="W15" s="18">
        <f>'PROD. Lynx PE'!W17</f>
        <v>0</v>
      </c>
    </row>
    <row r="16" spans="1:23" ht="23.25" customHeight="1">
      <c r="C16" s="8" t="str">
        <f>'PROD. Lynx PE'!A18</f>
        <v>L50-PE</v>
      </c>
      <c r="D16" s="18" t="str">
        <f>'PROD. Lynx PE'!D18</f>
        <v/>
      </c>
      <c r="E16" s="18" t="str">
        <f>'PROD. Lynx PE'!E18</f>
        <v/>
      </c>
      <c r="F16" s="18" t="str">
        <f>'PROD. Lynx PE'!F18</f>
        <v/>
      </c>
      <c r="G16" s="18" t="str">
        <f>'PROD. Lynx PE'!G18</f>
        <v/>
      </c>
      <c r="H16" s="18" t="str">
        <f>'PROD. Lynx PE'!H18</f>
        <v/>
      </c>
      <c r="I16" s="18" t="str">
        <f>'PROD. Lynx PE'!I18</f>
        <v/>
      </c>
      <c r="J16" s="18" t="str">
        <f>'PROD. Lynx PE'!J18</f>
        <v/>
      </c>
      <c r="K16" s="18" t="str">
        <f>'PROD. Lynx PE'!K18</f>
        <v/>
      </c>
      <c r="L16" s="18" t="str">
        <f>'PROD. Lynx PE'!L18</f>
        <v/>
      </c>
      <c r="M16" s="18" t="str">
        <f>'PROD. Lynx PE'!M18</f>
        <v/>
      </c>
      <c r="N16" s="18" t="str">
        <f>'PROD. Lynx PE'!N18</f>
        <v/>
      </c>
      <c r="O16" s="18" t="str">
        <f>'PROD. Lynx PE'!O18</f>
        <v/>
      </c>
      <c r="P16" s="18" t="str">
        <f>'PROD. Lynx PE'!P18</f>
        <v/>
      </c>
      <c r="Q16" s="18" t="str">
        <f>'PROD. Lynx PE'!Q18</f>
        <v/>
      </c>
      <c r="R16" s="18" t="str">
        <f>'PROD. Lynx PE'!R18</f>
        <v/>
      </c>
      <c r="S16" s="18" t="str">
        <f>'PROD. Lynx PE'!S18</f>
        <v/>
      </c>
      <c r="T16" s="18" t="str">
        <f>'PROD. Lynx PE'!T18</f>
        <v/>
      </c>
      <c r="U16" s="18" t="str">
        <f>'PROD. Lynx PE'!U18</f>
        <v/>
      </c>
      <c r="V16" s="18" t="str">
        <f>'PROD. Lynx PE'!V18</f>
        <v/>
      </c>
      <c r="W16" s="18">
        <f>'PROD. Lynx PE'!W18</f>
        <v>0</v>
      </c>
    </row>
    <row r="17" spans="3:23" ht="23.25" customHeight="1">
      <c r="C17" s="8" t="str">
        <f>'PROD. Lynx PE'!A19</f>
        <v>L52-PE</v>
      </c>
      <c r="D17" s="18" t="str">
        <f>'PROD. Lynx PE'!D19</f>
        <v/>
      </c>
      <c r="E17" s="18" t="str">
        <f>'PROD. Lynx PE'!E19</f>
        <v/>
      </c>
      <c r="F17" s="18" t="str">
        <f>'PROD. Lynx PE'!F19</f>
        <v/>
      </c>
      <c r="G17" s="18" t="str">
        <f>'PROD. Lynx PE'!G19</f>
        <v/>
      </c>
      <c r="H17" s="18" t="str">
        <f>'PROD. Lynx PE'!H19</f>
        <v/>
      </c>
      <c r="I17" s="18" t="str">
        <f>'PROD. Lynx PE'!I19</f>
        <v/>
      </c>
      <c r="J17" s="18" t="str">
        <f>'PROD. Lynx PE'!J19</f>
        <v/>
      </c>
      <c r="K17" s="18" t="str">
        <f>'PROD. Lynx PE'!K19</f>
        <v/>
      </c>
      <c r="L17" s="18" t="str">
        <f>'PROD. Lynx PE'!L19</f>
        <v/>
      </c>
      <c r="M17" s="18" t="str">
        <f>'PROD. Lynx PE'!M19</f>
        <v/>
      </c>
      <c r="N17" s="18" t="str">
        <f>'PROD. Lynx PE'!N19</f>
        <v/>
      </c>
      <c r="O17" s="18" t="str">
        <f>'PROD. Lynx PE'!O19</f>
        <v/>
      </c>
      <c r="P17" s="18" t="str">
        <f>'PROD. Lynx PE'!P19</f>
        <v/>
      </c>
      <c r="Q17" s="18" t="str">
        <f>'PROD. Lynx PE'!Q19</f>
        <v/>
      </c>
      <c r="R17" s="18" t="str">
        <f>'PROD. Lynx PE'!R19</f>
        <v/>
      </c>
      <c r="S17" s="18" t="str">
        <f>'PROD. Lynx PE'!S19</f>
        <v/>
      </c>
      <c r="T17" s="18" t="str">
        <f>'PROD. Lynx PE'!T19</f>
        <v/>
      </c>
      <c r="U17" s="18" t="str">
        <f>'PROD. Lynx PE'!U19</f>
        <v/>
      </c>
      <c r="V17" s="18" t="str">
        <f>'PROD. Lynx PE'!V19</f>
        <v/>
      </c>
      <c r="W17" s="18">
        <f>'PROD. Lynx PE'!W19</f>
        <v>0</v>
      </c>
    </row>
    <row r="18" spans="3:23" ht="23.25" customHeight="1">
      <c r="C18" s="8" t="str">
        <f>'PROD. Lynx PE'!A20</f>
        <v>L1-PE</v>
      </c>
      <c r="D18" s="18" t="str">
        <f>'PROD. Lynx PE'!D20</f>
        <v/>
      </c>
      <c r="E18" s="18" t="str">
        <f>'PROD. Lynx PE'!E20</f>
        <v/>
      </c>
      <c r="F18" s="18" t="str">
        <f>'PROD. Lynx PE'!F20</f>
        <v/>
      </c>
      <c r="G18" s="18" t="str">
        <f>'PROD. Lynx PE'!G20</f>
        <v/>
      </c>
      <c r="H18" s="18" t="str">
        <f>'PROD. Lynx PE'!H20</f>
        <v/>
      </c>
      <c r="I18" s="18" t="str">
        <f>'PROD. Lynx PE'!I20</f>
        <v/>
      </c>
      <c r="J18" s="18" t="str">
        <f>'PROD. Lynx PE'!J20</f>
        <v/>
      </c>
      <c r="K18" s="18" t="str">
        <f>'PROD. Lynx PE'!K20</f>
        <v/>
      </c>
      <c r="L18" s="18" t="str">
        <f>'PROD. Lynx PE'!L20</f>
        <v/>
      </c>
      <c r="M18" s="18" t="str">
        <f>'PROD. Lynx PE'!M20</f>
        <v/>
      </c>
      <c r="N18" s="18" t="str">
        <f>'PROD. Lynx PE'!N20</f>
        <v/>
      </c>
      <c r="O18" s="18" t="str">
        <f>'PROD. Lynx PE'!O20</f>
        <v/>
      </c>
      <c r="P18" s="18" t="str">
        <f>'PROD. Lynx PE'!P20</f>
        <v/>
      </c>
      <c r="Q18" s="18" t="str">
        <f>'PROD. Lynx PE'!Q20</f>
        <v/>
      </c>
      <c r="R18" s="18" t="str">
        <f>'PROD. Lynx PE'!R20</f>
        <v/>
      </c>
      <c r="S18" s="18" t="str">
        <f>'PROD. Lynx PE'!S20</f>
        <v/>
      </c>
      <c r="T18" s="18" t="str">
        <f>'PROD. Lynx PE'!T20</f>
        <v/>
      </c>
      <c r="U18" s="18" t="str">
        <f>'PROD. Lynx PE'!U20</f>
        <v/>
      </c>
      <c r="V18" s="18" t="str">
        <f>'PROD. Lynx PE'!V20</f>
        <v/>
      </c>
      <c r="W18" s="18">
        <f>'PROD. Lynx PE'!W20</f>
        <v>0</v>
      </c>
    </row>
    <row r="19" spans="3:23" ht="23.25" customHeight="1">
      <c r="C19" s="8" t="str">
        <f>'PROD. Lynx PE'!A21</f>
        <v>L19-PE</v>
      </c>
      <c r="D19" s="18" t="str">
        <f>'PROD. Lynx PE'!D21</f>
        <v/>
      </c>
      <c r="E19" s="18" t="str">
        <f>'PROD. Lynx PE'!E21</f>
        <v/>
      </c>
      <c r="F19" s="18" t="str">
        <f>'PROD. Lynx PE'!F21</f>
        <v/>
      </c>
      <c r="G19" s="18" t="str">
        <f>'PROD. Lynx PE'!G21</f>
        <v/>
      </c>
      <c r="H19" s="18" t="str">
        <f>'PROD. Lynx PE'!H21</f>
        <v/>
      </c>
      <c r="I19" s="18" t="str">
        <f>'PROD. Lynx PE'!I21</f>
        <v/>
      </c>
      <c r="J19" s="18" t="str">
        <f>'PROD. Lynx PE'!J21</f>
        <v/>
      </c>
      <c r="K19" s="18" t="str">
        <f>'PROD. Lynx PE'!K21</f>
        <v/>
      </c>
      <c r="L19" s="18" t="str">
        <f>'PROD. Lynx PE'!L21</f>
        <v/>
      </c>
      <c r="M19" s="18" t="str">
        <f>'PROD. Lynx PE'!M21</f>
        <v/>
      </c>
      <c r="N19" s="18" t="str">
        <f>'PROD. Lynx PE'!N21</f>
        <v/>
      </c>
      <c r="O19" s="18" t="str">
        <f>'PROD. Lynx PE'!O21</f>
        <v/>
      </c>
      <c r="P19" s="18" t="str">
        <f>'PROD. Lynx PE'!P21</f>
        <v/>
      </c>
      <c r="Q19" s="18" t="str">
        <f>'PROD. Lynx PE'!Q21</f>
        <v/>
      </c>
      <c r="R19" s="18" t="str">
        <f>'PROD. Lynx PE'!R21</f>
        <v/>
      </c>
      <c r="S19" s="18" t="str">
        <f>'PROD. Lynx PE'!S21</f>
        <v/>
      </c>
      <c r="T19" s="18" t="str">
        <f>'PROD. Lynx PE'!T21</f>
        <v/>
      </c>
      <c r="U19" s="18" t="str">
        <f>'PROD. Lynx PE'!U21</f>
        <v/>
      </c>
      <c r="V19" s="18" t="str">
        <f>'PROD. Lynx PE'!V21</f>
        <v/>
      </c>
      <c r="W19" s="18">
        <f>'PROD. Lynx PE'!W21</f>
        <v>0</v>
      </c>
    </row>
    <row r="20" spans="3:23" ht="23.25" customHeight="1">
      <c r="C20" s="8" t="str">
        <f>'PROD. Lynx PE'!A22</f>
        <v>L20-PE</v>
      </c>
      <c r="D20" s="18" t="str">
        <f>'PROD. Lynx PE'!D22</f>
        <v/>
      </c>
      <c r="E20" s="18" t="str">
        <f>'PROD. Lynx PE'!E22</f>
        <v/>
      </c>
      <c r="F20" s="18" t="str">
        <f>'PROD. Lynx PE'!F22</f>
        <v/>
      </c>
      <c r="G20" s="18" t="str">
        <f>'PROD. Lynx PE'!G22</f>
        <v/>
      </c>
      <c r="H20" s="18" t="str">
        <f>'PROD. Lynx PE'!H22</f>
        <v/>
      </c>
      <c r="I20" s="18" t="str">
        <f>'PROD. Lynx PE'!I22</f>
        <v/>
      </c>
      <c r="J20" s="18" t="str">
        <f>'PROD. Lynx PE'!J22</f>
        <v/>
      </c>
      <c r="K20" s="18" t="str">
        <f>'PROD. Lynx PE'!K22</f>
        <v/>
      </c>
      <c r="L20" s="18" t="str">
        <f>'PROD. Lynx PE'!L22</f>
        <v/>
      </c>
      <c r="M20" s="18" t="str">
        <f>'PROD. Lynx PE'!M22</f>
        <v/>
      </c>
      <c r="N20" s="18" t="str">
        <f>'PROD. Lynx PE'!N22</f>
        <v/>
      </c>
      <c r="O20" s="18" t="str">
        <f>'PROD. Lynx PE'!O22</f>
        <v/>
      </c>
      <c r="P20" s="18" t="str">
        <f>'PROD. Lynx PE'!P22</f>
        <v/>
      </c>
      <c r="Q20" s="18" t="str">
        <f>'PROD. Lynx PE'!Q22</f>
        <v/>
      </c>
      <c r="R20" s="18" t="str">
        <f>'PROD. Lynx PE'!R22</f>
        <v/>
      </c>
      <c r="S20" s="18" t="str">
        <f>'PROD. Lynx PE'!S22</f>
        <v/>
      </c>
      <c r="T20" s="18" t="str">
        <f>'PROD. Lynx PE'!T22</f>
        <v/>
      </c>
      <c r="U20" s="18" t="str">
        <f>'PROD. Lynx PE'!U22</f>
        <v/>
      </c>
      <c r="V20" s="18" t="str">
        <f>'PROD. Lynx PE'!V22</f>
        <v/>
      </c>
      <c r="W20" s="18">
        <f>'PROD. Lynx PE'!W22</f>
        <v>0</v>
      </c>
    </row>
    <row r="21" spans="3:23" ht="23.25" customHeight="1">
      <c r="C21" s="8" t="str">
        <f>'PROD. Lynx PE'!A23</f>
        <v>L21-PE</v>
      </c>
      <c r="D21" s="18" t="str">
        <f>'PROD. Lynx PE'!D23</f>
        <v/>
      </c>
      <c r="E21" s="18" t="str">
        <f>'PROD. Lynx PE'!E23</f>
        <v/>
      </c>
      <c r="F21" s="18" t="str">
        <f>'PROD. Lynx PE'!F23</f>
        <v/>
      </c>
      <c r="G21" s="18" t="str">
        <f>'PROD. Lynx PE'!G23</f>
        <v/>
      </c>
      <c r="H21" s="18" t="str">
        <f>'PROD. Lynx PE'!H23</f>
        <v/>
      </c>
      <c r="I21" s="18" t="str">
        <f>'PROD. Lynx PE'!I23</f>
        <v/>
      </c>
      <c r="J21" s="18" t="str">
        <f>'PROD. Lynx PE'!J23</f>
        <v/>
      </c>
      <c r="K21" s="18" t="str">
        <f>'PROD. Lynx PE'!K23</f>
        <v/>
      </c>
      <c r="L21" s="18" t="str">
        <f>'PROD. Lynx PE'!L23</f>
        <v/>
      </c>
      <c r="M21" s="18" t="str">
        <f>'PROD. Lynx PE'!M23</f>
        <v/>
      </c>
      <c r="N21" s="18" t="str">
        <f>'PROD. Lynx PE'!N23</f>
        <v/>
      </c>
      <c r="O21" s="18" t="str">
        <f>'PROD. Lynx PE'!O23</f>
        <v/>
      </c>
      <c r="P21" s="18" t="str">
        <f>'PROD. Lynx PE'!P23</f>
        <v/>
      </c>
      <c r="Q21" s="18" t="str">
        <f>'PROD. Lynx PE'!Q23</f>
        <v/>
      </c>
      <c r="R21" s="18" t="str">
        <f>'PROD. Lynx PE'!R23</f>
        <v/>
      </c>
      <c r="S21" s="18" t="str">
        <f>'PROD. Lynx PE'!S23</f>
        <v/>
      </c>
      <c r="T21" s="18" t="str">
        <f>'PROD. Lynx PE'!T23</f>
        <v/>
      </c>
      <c r="U21" s="18" t="str">
        <f>'PROD. Lynx PE'!U23</f>
        <v/>
      </c>
      <c r="V21" s="18" t="str">
        <f>'PROD. Lynx PE'!V23</f>
        <v/>
      </c>
      <c r="W21" s="18">
        <f>'PROD. Lynx PE'!W23</f>
        <v>0</v>
      </c>
    </row>
    <row r="22" spans="3:23" ht="23.25" customHeight="1">
      <c r="C22" s="8" t="str">
        <f>'PROD. Lynx PE'!A24</f>
        <v>L22-PE</v>
      </c>
      <c r="D22" s="18" t="str">
        <f>'PROD. Lynx PE'!D24</f>
        <v/>
      </c>
      <c r="E22" s="18" t="str">
        <f>'PROD. Lynx PE'!E24</f>
        <v/>
      </c>
      <c r="F22" s="18" t="str">
        <f>'PROD. Lynx PE'!F24</f>
        <v/>
      </c>
      <c r="G22" s="18" t="str">
        <f>'PROD. Lynx PE'!G24</f>
        <v/>
      </c>
      <c r="H22" s="18" t="str">
        <f>'PROD. Lynx PE'!H24</f>
        <v/>
      </c>
      <c r="I22" s="18" t="str">
        <f>'PROD. Lynx PE'!I24</f>
        <v/>
      </c>
      <c r="J22" s="18" t="str">
        <f>'PROD. Lynx PE'!J24</f>
        <v/>
      </c>
      <c r="K22" s="18" t="str">
        <f>'PROD. Lynx PE'!K24</f>
        <v/>
      </c>
      <c r="L22" s="18" t="str">
        <f>'PROD. Lynx PE'!L24</f>
        <v/>
      </c>
      <c r="M22" s="18" t="str">
        <f>'PROD. Lynx PE'!M24</f>
        <v/>
      </c>
      <c r="N22" s="18" t="str">
        <f>'PROD. Lynx PE'!N24</f>
        <v/>
      </c>
      <c r="O22" s="18" t="str">
        <f>'PROD. Lynx PE'!O24</f>
        <v/>
      </c>
      <c r="P22" s="18" t="str">
        <f>'PROD. Lynx PE'!P24</f>
        <v/>
      </c>
      <c r="Q22" s="18" t="str">
        <f>'PROD. Lynx PE'!Q24</f>
        <v/>
      </c>
      <c r="R22" s="18" t="str">
        <f>'PROD. Lynx PE'!R24</f>
        <v/>
      </c>
      <c r="S22" s="18" t="str">
        <f>'PROD. Lynx PE'!S24</f>
        <v/>
      </c>
      <c r="T22" s="18" t="str">
        <f>'PROD. Lynx PE'!T24</f>
        <v/>
      </c>
      <c r="U22" s="18" t="str">
        <f>'PROD. Lynx PE'!U24</f>
        <v/>
      </c>
      <c r="V22" s="18" t="str">
        <f>'PROD. Lynx PE'!V24</f>
        <v/>
      </c>
      <c r="W22" s="18">
        <f>'PROD. Lynx PE'!W24</f>
        <v>0</v>
      </c>
    </row>
    <row r="23" spans="3:23" ht="23.25" customHeight="1">
      <c r="C23" s="8" t="str">
        <f>'PROD. Lynx PE'!A25</f>
        <v>L23-PE</v>
      </c>
      <c r="D23" s="18" t="str">
        <f>'PROD. Lynx PE'!D25</f>
        <v/>
      </c>
      <c r="E23" s="18" t="str">
        <f>'PROD. Lynx PE'!E25</f>
        <v/>
      </c>
      <c r="F23" s="18" t="str">
        <f>'PROD. Lynx PE'!F25</f>
        <v/>
      </c>
      <c r="G23" s="18" t="str">
        <f>'PROD. Lynx PE'!G25</f>
        <v/>
      </c>
      <c r="H23" s="18" t="str">
        <f>'PROD. Lynx PE'!H25</f>
        <v/>
      </c>
      <c r="I23" s="18" t="str">
        <f>'PROD. Lynx PE'!I25</f>
        <v/>
      </c>
      <c r="J23" s="18" t="str">
        <f>'PROD. Lynx PE'!J25</f>
        <v/>
      </c>
      <c r="K23" s="18" t="str">
        <f>'PROD. Lynx PE'!K25</f>
        <v/>
      </c>
      <c r="L23" s="18" t="str">
        <f>'PROD. Lynx PE'!L25</f>
        <v/>
      </c>
      <c r="M23" s="18" t="str">
        <f>'PROD. Lynx PE'!M25</f>
        <v/>
      </c>
      <c r="N23" s="18" t="str">
        <f>'PROD. Lynx PE'!N25</f>
        <v/>
      </c>
      <c r="O23" s="18" t="str">
        <f>'PROD. Lynx PE'!O25</f>
        <v/>
      </c>
      <c r="P23" s="18" t="str">
        <f>'PROD. Lynx PE'!P25</f>
        <v/>
      </c>
      <c r="Q23" s="18" t="str">
        <f>'PROD. Lynx PE'!Q25</f>
        <v/>
      </c>
      <c r="R23" s="18" t="str">
        <f>'PROD. Lynx PE'!R25</f>
        <v/>
      </c>
      <c r="S23" s="18" t="str">
        <f>'PROD. Lynx PE'!S25</f>
        <v/>
      </c>
      <c r="T23" s="18" t="str">
        <f>'PROD. Lynx PE'!T25</f>
        <v/>
      </c>
      <c r="U23" s="18" t="str">
        <f>'PROD. Lynx PE'!U25</f>
        <v/>
      </c>
      <c r="V23" s="18" t="str">
        <f>'PROD. Lynx PE'!V25</f>
        <v/>
      </c>
      <c r="W23" s="18">
        <f>'PROD. Lynx PE'!W25</f>
        <v>0</v>
      </c>
    </row>
    <row r="24" spans="3:23" ht="23.25" customHeight="1">
      <c r="C24" s="8" t="str">
        <f>'PROD. Lynx PE'!A26</f>
        <v>L24-PE</v>
      </c>
      <c r="D24" s="18" t="str">
        <f>'PROD. Lynx PE'!D26</f>
        <v/>
      </c>
      <c r="E24" s="18" t="str">
        <f>'PROD. Lynx PE'!E26</f>
        <v/>
      </c>
      <c r="F24" s="18" t="str">
        <f>'PROD. Lynx PE'!F26</f>
        <v/>
      </c>
      <c r="G24" s="18" t="str">
        <f>'PROD. Lynx PE'!G26</f>
        <v/>
      </c>
      <c r="H24" s="18" t="str">
        <f>'PROD. Lynx PE'!H26</f>
        <v/>
      </c>
      <c r="I24" s="18" t="str">
        <f>'PROD. Lynx PE'!I26</f>
        <v/>
      </c>
      <c r="J24" s="18" t="str">
        <f>'PROD. Lynx PE'!J26</f>
        <v/>
      </c>
      <c r="K24" s="18" t="str">
        <f>'PROD. Lynx PE'!K26</f>
        <v/>
      </c>
      <c r="L24" s="18" t="str">
        <f>'PROD. Lynx PE'!L26</f>
        <v/>
      </c>
      <c r="M24" s="18" t="str">
        <f>'PROD. Lynx PE'!M26</f>
        <v/>
      </c>
      <c r="N24" s="18" t="str">
        <f>'PROD. Lynx PE'!N26</f>
        <v/>
      </c>
      <c r="O24" s="18" t="str">
        <f>'PROD. Lynx PE'!O26</f>
        <v/>
      </c>
      <c r="P24" s="18" t="str">
        <f>'PROD. Lynx PE'!P26</f>
        <v/>
      </c>
      <c r="Q24" s="18" t="str">
        <f>'PROD. Lynx PE'!Q26</f>
        <v/>
      </c>
      <c r="R24" s="18" t="str">
        <f>'PROD. Lynx PE'!R26</f>
        <v/>
      </c>
      <c r="S24" s="18" t="str">
        <f>'PROD. Lynx PE'!S26</f>
        <v/>
      </c>
      <c r="T24" s="18" t="str">
        <f>'PROD. Lynx PE'!T26</f>
        <v/>
      </c>
      <c r="U24" s="18" t="str">
        <f>'PROD. Lynx PE'!U26</f>
        <v/>
      </c>
      <c r="V24" s="18" t="str">
        <f>'PROD. Lynx PE'!V26</f>
        <v/>
      </c>
      <c r="W24" s="18">
        <f>'PROD. Lynx PE'!W26</f>
        <v>0</v>
      </c>
    </row>
    <row r="25" spans="3:23" ht="23.25" customHeight="1">
      <c r="C25" s="8" t="str">
        <f>'PROD. Lynx PE'!A27</f>
        <v>L25-PE</v>
      </c>
      <c r="D25" s="18" t="str">
        <f>'PROD. Lynx PE'!D27</f>
        <v/>
      </c>
      <c r="E25" s="18" t="str">
        <f>'PROD. Lynx PE'!E27</f>
        <v/>
      </c>
      <c r="F25" s="18" t="str">
        <f>'PROD. Lynx PE'!F27</f>
        <v/>
      </c>
      <c r="G25" s="18" t="str">
        <f>'PROD. Lynx PE'!G27</f>
        <v/>
      </c>
      <c r="H25" s="18" t="str">
        <f>'PROD. Lynx PE'!H27</f>
        <v/>
      </c>
      <c r="I25" s="18" t="str">
        <f>'PROD. Lynx PE'!I27</f>
        <v/>
      </c>
      <c r="J25" s="18" t="str">
        <f>'PROD. Lynx PE'!J27</f>
        <v/>
      </c>
      <c r="K25" s="18" t="str">
        <f>'PROD. Lynx PE'!K27</f>
        <v/>
      </c>
      <c r="L25" s="18" t="str">
        <f>'PROD. Lynx PE'!L27</f>
        <v/>
      </c>
      <c r="M25" s="18" t="str">
        <f>'PROD. Lynx PE'!M27</f>
        <v/>
      </c>
      <c r="N25" s="18" t="str">
        <f>'PROD. Lynx PE'!N27</f>
        <v/>
      </c>
      <c r="O25" s="18" t="str">
        <f>'PROD. Lynx PE'!O27</f>
        <v/>
      </c>
      <c r="P25" s="18" t="str">
        <f>'PROD. Lynx PE'!P27</f>
        <v/>
      </c>
      <c r="Q25" s="18" t="str">
        <f>'PROD. Lynx PE'!Q27</f>
        <v/>
      </c>
      <c r="R25" s="18" t="str">
        <f>'PROD. Lynx PE'!R27</f>
        <v/>
      </c>
      <c r="S25" s="18" t="str">
        <f>'PROD. Lynx PE'!S27</f>
        <v/>
      </c>
      <c r="T25" s="18" t="str">
        <f>'PROD. Lynx PE'!T27</f>
        <v/>
      </c>
      <c r="U25" s="18" t="str">
        <f>'PROD. Lynx PE'!U27</f>
        <v/>
      </c>
      <c r="V25" s="18" t="str">
        <f>'PROD. Lynx PE'!V27</f>
        <v/>
      </c>
      <c r="W25" s="18">
        <f>'PROD. Lynx PE'!W27</f>
        <v>0</v>
      </c>
    </row>
    <row r="27" spans="3:23" ht="23.25" customHeight="1">
      <c r="C27" s="44"/>
      <c r="D27" s="44"/>
      <c r="E27" s="9"/>
      <c r="F27" s="9"/>
      <c r="G27" s="9"/>
      <c r="H27" s="13"/>
      <c r="I27" s="13"/>
      <c r="J27" s="13"/>
      <c r="K27" s="45"/>
      <c r="L27" s="44"/>
      <c r="M27" s="9"/>
      <c r="N27" s="45"/>
      <c r="O27" s="45"/>
      <c r="P27" s="45" t="s">
        <v>1466</v>
      </c>
      <c r="Q27" s="45"/>
      <c r="R27" s="45"/>
      <c r="S27" s="45"/>
      <c r="T27" s="45"/>
      <c r="U27" s="45"/>
      <c r="V27" s="9"/>
    </row>
    <row r="28" spans="3:23" ht="23.25" customHeight="1">
      <c r="C28" s="14" t="s">
        <v>35</v>
      </c>
      <c r="D28" s="46"/>
      <c r="E28" s="47"/>
      <c r="F28" s="9"/>
      <c r="G28" s="9"/>
      <c r="H28" s="14" t="s">
        <v>36</v>
      </c>
      <c r="I28" s="14"/>
      <c r="J28" s="48"/>
      <c r="K28" s="48"/>
      <c r="L28" s="48"/>
      <c r="M28" s="47"/>
      <c r="N28" s="47"/>
      <c r="O28" s="47"/>
      <c r="P28" s="47"/>
      <c r="Q28" s="47"/>
      <c r="R28" s="47"/>
      <c r="S28" s="47"/>
      <c r="T28" s="47"/>
      <c r="U28" s="47"/>
      <c r="V28" s="47"/>
    </row>
    <row r="29" spans="3:23" ht="23.25" customHeight="1">
      <c r="C29" s="14" t="s">
        <v>37</v>
      </c>
      <c r="D29" s="46"/>
      <c r="E29" s="47"/>
      <c r="F29" s="9"/>
      <c r="G29" s="9"/>
      <c r="H29" s="14" t="s">
        <v>38</v>
      </c>
      <c r="I29" s="14"/>
      <c r="J29" s="49"/>
      <c r="K29" s="49"/>
      <c r="L29" s="49"/>
      <c r="M29" s="50"/>
      <c r="N29" s="50"/>
      <c r="O29" s="50"/>
      <c r="P29" s="50"/>
      <c r="Q29" s="50"/>
      <c r="R29" s="50"/>
      <c r="S29" s="50"/>
      <c r="T29" s="50"/>
      <c r="U29" s="50"/>
      <c r="V29" s="50"/>
    </row>
    <row r="30" spans="3:23" ht="23.25" customHeight="1">
      <c r="C30" s="44"/>
      <c r="D30" s="44"/>
      <c r="E30" s="9"/>
      <c r="F30" s="9"/>
      <c r="G30" s="9"/>
      <c r="H30" s="14" t="s">
        <v>39</v>
      </c>
      <c r="I30" s="14"/>
      <c r="J30" s="49"/>
      <c r="K30" s="49"/>
      <c r="L30" s="49"/>
      <c r="M30" s="50"/>
      <c r="N30" s="50"/>
      <c r="O30" s="50"/>
      <c r="P30" s="50"/>
      <c r="Q30" s="50"/>
      <c r="R30" s="50"/>
      <c r="S30" s="50"/>
      <c r="T30" s="50"/>
      <c r="U30" s="50"/>
      <c r="V30" s="50"/>
    </row>
  </sheetData>
  <sheetProtection selectLockedCells="1" selectUnlockedCells="1"/>
  <autoFilter ref="W3:W17" xr:uid="{F6E8EB0F-42A3-7542-9891-28AD523B5F1A}"/>
  <mergeCells count="2">
    <mergeCell ref="A2:G2"/>
    <mergeCell ref="I2:K2"/>
  </mergeCells>
  <conditionalFormatting sqref="C3:V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{ED5A3744-E68E-BD44-A9D9-B89A2E139E70}</x14:id>
        </ext>
      </extLst>
    </cfRule>
  </conditionalFormatting>
  <pageMargins left="0.25" right="0.25" top="0.75" bottom="0.75" header="0.3" footer="0.3"/>
  <pageSetup paperSize="9" orientation="landscape" r:id="rId1"/>
  <headerFooter>
    <oddHeader>&amp;L&amp;"-,Krepko"&amp;14LYNX VOLUMES - packing list</oddHeader>
    <oddFooter>Stran &amp;P od &amp;N</oddFooter>
    <firstHeader>&amp;LLYNX VOLUMES - packing list</firstHeader>
    <firstFooter>Stran &amp;P od &amp;N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D5A3744-E68E-BD44-A9D9-B89A2E139E7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C3:V3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theme="0" tint="-4.9989318521683403E-2"/>
    <pageSetUpPr fitToPage="1"/>
  </sheetPr>
  <dimension ref="A1:CE81"/>
  <sheetViews>
    <sheetView showGridLines="0" showRowColHeaders="0" zoomScale="60" zoomScaleNormal="60" zoomScaleSheetLayoutView="70" zoomScalePageLayoutView="75" workbookViewId="0">
      <pane ySplit="8" topLeftCell="A9" activePane="bottomLeft" state="frozen"/>
      <selection activeCell="L11" sqref="L11"/>
      <selection pane="bottomLeft" activeCell="K17" sqref="K17"/>
    </sheetView>
  </sheetViews>
  <sheetFormatPr baseColWidth="10" defaultColWidth="11" defaultRowHeight="18"/>
  <cols>
    <col min="1" max="1" width="4.796875" customWidth="1"/>
    <col min="2" max="2" width="3.5" style="193" customWidth="1"/>
    <col min="3" max="3" width="20.19921875" customWidth="1"/>
    <col min="4" max="4" width="13.5" style="192" bestFit="1" customWidth="1"/>
    <col min="5" max="5" width="5.5" style="113" customWidth="1"/>
    <col min="6" max="6" width="10.5" style="292" customWidth="1"/>
    <col min="7" max="7" width="7.296875" style="113" customWidth="1"/>
    <col min="8" max="8" width="10" style="113" customWidth="1"/>
    <col min="9" max="9" width="10.5" style="113" customWidth="1"/>
    <col min="10" max="10" width="15.19921875" style="155" customWidth="1"/>
    <col min="11" max="11" width="13.19921875" style="30" customWidth="1"/>
    <col min="12" max="20" width="12.5" style="30" customWidth="1"/>
    <col min="21" max="21" width="18.19921875" style="26" customWidth="1"/>
    <col min="22" max="22" width="11.19921875" style="194" customWidth="1"/>
    <col min="23" max="23" width="11.5" customWidth="1"/>
    <col min="24" max="24" width="11.5" style="248" hidden="1" customWidth="1"/>
    <col min="25" max="25" width="11" hidden="1" customWidth="1"/>
    <col min="26" max="26" width="12.19921875" hidden="1" customWidth="1"/>
    <col min="27" max="27" width="11" hidden="1" customWidth="1"/>
    <col min="28" max="28" width="6.5" style="480" hidden="1" customWidth="1"/>
    <col min="29" max="29" width="8.296875" style="440" hidden="1" customWidth="1"/>
    <col min="30" max="30" width="5.796875" style="118" hidden="1" customWidth="1"/>
    <col min="31" max="31" width="5.796875" style="115" hidden="1" customWidth="1"/>
    <col min="32" max="32" width="5.796875" style="119" hidden="1" customWidth="1"/>
    <col min="33" max="33" width="5.796875" style="120" hidden="1" customWidth="1"/>
    <col min="34" max="34" width="5.796875" style="584" hidden="1" customWidth="1"/>
    <col min="35" max="35" width="5.796875" style="594" hidden="1" customWidth="1"/>
    <col min="36" max="36" width="5.796875" style="517" hidden="1" customWidth="1"/>
    <col min="37" max="37" width="5.796875" style="562" hidden="1" customWidth="1"/>
    <col min="38" max="38" width="5.796875" style="589" hidden="1" customWidth="1"/>
    <col min="39" max="39" width="5.796875" style="295" hidden="1" customWidth="1"/>
    <col min="40" max="40" width="10" style="178" hidden="1" customWidth="1"/>
    <col min="41" max="41" width="7.69921875" style="177" hidden="1" customWidth="1"/>
    <col min="42" max="42" width="8.796875" style="178" hidden="1" customWidth="1"/>
    <col min="43" max="43" width="8.296875" style="177" hidden="1" customWidth="1"/>
    <col min="44" max="44" width="8.296875" style="178" hidden="1" customWidth="1"/>
    <col min="45" max="45" width="8.296875" style="177" hidden="1" customWidth="1"/>
    <col min="46" max="46" width="8.296875" style="178" hidden="1" customWidth="1"/>
    <col min="47" max="79" width="11" hidden="1" customWidth="1"/>
    <col min="80" max="80" width="10.796875" hidden="1" customWidth="1"/>
    <col min="81" max="83" width="11" hidden="1" customWidth="1"/>
  </cols>
  <sheetData>
    <row r="1" spans="1:81" ht="29.55" customHeight="1">
      <c r="F1" s="290"/>
      <c r="I1" s="410" t="s">
        <v>197</v>
      </c>
      <c r="J1" s="1020">
        <f>SUM(U11:U28)</f>
        <v>0</v>
      </c>
      <c r="K1" s="1020"/>
      <c r="L1" s="642" t="s">
        <v>6</v>
      </c>
      <c r="N1" s="472"/>
      <c r="O1" s="472"/>
      <c r="P1" s="472"/>
      <c r="Q1" s="472"/>
      <c r="R1" s="472"/>
      <c r="S1" s="472"/>
      <c r="T1" s="472"/>
      <c r="U1" s="472"/>
      <c r="V1" s="472"/>
      <c r="W1" s="472"/>
      <c r="X1" s="472"/>
      <c r="Y1" s="472"/>
      <c r="Z1" s="472"/>
      <c r="AA1" s="472"/>
    </row>
    <row r="2" spans="1:81" ht="27.45" customHeight="1">
      <c r="C2" s="1065" t="s">
        <v>1501</v>
      </c>
      <c r="F2" s="290"/>
      <c r="I2" s="287" t="s">
        <v>198</v>
      </c>
      <c r="J2" s="1021">
        <f>SUM(K11:T28)</f>
        <v>0</v>
      </c>
      <c r="K2" s="1021"/>
      <c r="L2" s="411"/>
      <c r="N2" s="472"/>
      <c r="O2" s="472"/>
      <c r="P2" s="472"/>
      <c r="Q2" s="472"/>
      <c r="R2" s="472"/>
      <c r="S2" s="472"/>
      <c r="T2" s="472"/>
      <c r="U2" s="1066" t="s">
        <v>2245</v>
      </c>
      <c r="V2" s="1066"/>
      <c r="W2" s="822">
        <f>Z7</f>
        <v>0</v>
      </c>
      <c r="X2" s="472"/>
      <c r="Y2" s="472"/>
      <c r="Z2" s="472"/>
      <c r="AA2" s="472"/>
    </row>
    <row r="3" spans="1:81" ht="24.45" customHeight="1">
      <c r="C3" s="1065"/>
      <c r="F3" s="290"/>
      <c r="I3" s="287" t="s">
        <v>9</v>
      </c>
      <c r="J3" s="1022">
        <f>SUM(AC11:AC28)</f>
        <v>0</v>
      </c>
      <c r="K3" s="1022"/>
      <c r="L3" s="229" t="s">
        <v>4</v>
      </c>
      <c r="N3" s="472"/>
      <c r="O3" s="472"/>
      <c r="P3" s="472"/>
      <c r="Q3" s="472"/>
      <c r="R3" s="472"/>
      <c r="S3" s="472"/>
      <c r="T3" s="472"/>
      <c r="U3" s="472"/>
      <c r="V3" s="472"/>
      <c r="W3" s="472"/>
      <c r="X3" s="472"/>
      <c r="Y3" s="472"/>
      <c r="Z3" s="472"/>
      <c r="AA3" s="472"/>
      <c r="CC3" s="1015" t="s">
        <v>146</v>
      </c>
    </row>
    <row r="4" spans="1:81" ht="23.25" customHeight="1">
      <c r="C4" s="1065"/>
      <c r="F4" s="290"/>
      <c r="J4" s="287"/>
      <c r="K4" s="228"/>
      <c r="L4" s="229"/>
      <c r="N4"/>
      <c r="O4"/>
      <c r="P4"/>
      <c r="Q4"/>
      <c r="R4"/>
      <c r="S4"/>
      <c r="T4"/>
      <c r="CC4" s="1016"/>
    </row>
    <row r="5" spans="1:81">
      <c r="C5" s="1065"/>
      <c r="F5" s="290"/>
      <c r="J5" s="135"/>
      <c r="K5" s="125"/>
      <c r="L5" s="231"/>
      <c r="M5" s="125"/>
      <c r="N5" s="113"/>
      <c r="O5" s="113"/>
      <c r="P5" s="113"/>
      <c r="Q5" s="113"/>
      <c r="R5" s="113"/>
      <c r="S5" s="113"/>
      <c r="T5" s="113"/>
      <c r="U5" s="232" t="s">
        <v>257</v>
      </c>
      <c r="CC5" s="1017"/>
    </row>
    <row r="6" spans="1:81" hidden="1">
      <c r="F6" s="290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233"/>
    </row>
    <row r="7" spans="1:81" ht="25.8">
      <c r="B7" s="195"/>
      <c r="D7" s="126"/>
      <c r="E7" s="126"/>
      <c r="F7" s="288"/>
      <c r="H7" s="125"/>
      <c r="I7" s="125"/>
      <c r="J7" s="230" t="s">
        <v>256</v>
      </c>
      <c r="K7" s="234">
        <f>SUM(AD11:AD28)</f>
        <v>0</v>
      </c>
      <c r="L7" s="234">
        <f t="shared" ref="L7:T7" si="0">SUM(AE11:AE28)</f>
        <v>0</v>
      </c>
      <c r="M7" s="234">
        <f t="shared" si="0"/>
        <v>0</v>
      </c>
      <c r="N7" s="234">
        <f t="shared" si="0"/>
        <v>0</v>
      </c>
      <c r="O7" s="234">
        <f t="shared" si="0"/>
        <v>0</v>
      </c>
      <c r="P7" s="234">
        <f t="shared" si="0"/>
        <v>0</v>
      </c>
      <c r="Q7" s="234">
        <f t="shared" si="0"/>
        <v>0</v>
      </c>
      <c r="R7" s="234">
        <f t="shared" si="0"/>
        <v>0</v>
      </c>
      <c r="S7" s="234">
        <f>SUM(AL11:AL28)</f>
        <v>0</v>
      </c>
      <c r="T7" s="234">
        <f t="shared" si="0"/>
        <v>0</v>
      </c>
      <c r="U7" s="276">
        <f>SUM(K7:T7)</f>
        <v>0</v>
      </c>
      <c r="V7" s="196"/>
      <c r="W7" s="197"/>
      <c r="X7" s="475"/>
      <c r="Y7" s="236" t="s">
        <v>144</v>
      </c>
      <c r="Z7" s="235">
        <f>SUM(Z11:Z28)</f>
        <v>0</v>
      </c>
      <c r="AB7" s="481"/>
      <c r="AC7" s="441"/>
      <c r="AD7" s="148"/>
      <c r="AE7" s="127"/>
      <c r="AF7" s="149"/>
      <c r="AG7" s="150"/>
      <c r="AH7" s="585"/>
      <c r="AI7" s="595"/>
      <c r="AJ7" s="518"/>
      <c r="AK7" s="563"/>
      <c r="AL7" s="590"/>
      <c r="AM7" s="296"/>
      <c r="AN7" s="179"/>
      <c r="AO7" s="547">
        <f>SUM(SUMPRODUCT($AO$17:$AO$305,M17:M305)+SUMPRODUCT($AO$17:$AO$305,N17:N305)+SUMPRODUCT($AO$17:$AO$305,O17:O305)+SUMPRODUCT($AO$17:$AO$305,P17:P305)+SUMPRODUCT($AO$17:$AO$305,R17:R305)+SUMPRODUCT($AO$17:$AO$305,S17:S305)+SUMPRODUCT($AO$17:$AO$305,Q17:Q305)+SUMPRODUCT($AO$17:$AO$305,T17:T305)+SUMPRODUCT($AO$17:$AO$305,K17:K305)+SUMPRODUCT($AO$17:$AO$305,L17:L305))+SUM(K11:T11)*AO11+SUM(K12:T12)*AO12</f>
        <v>0</v>
      </c>
      <c r="AP7" s="547">
        <f>SUM(SUMPRODUCT($AP$17:$AP$305,M17:M305)+SUMPRODUCT($AP$17:$AP$305,N17:N305)+SUMPRODUCT($AP$17:$AP$305,O17:O305)+SUMPRODUCT($AP$17:$AP$305,P17:P305)+SUMPRODUCT($AP$17:$AP$305,R17:R305)+SUMPRODUCT($AP$17:$AP$305,S17:S305)+SUMPRODUCT($AP$17:$AP$305,Q17:Q305)+SUMPRODUCT($AP$17:$AP$305,T17:T305)+SUMPRODUCT($AP$17:$AP$305,K17:K305)+SUMPRODUCT($AP$17:$AP$305,L17:L305))</f>
        <v>0</v>
      </c>
      <c r="AQ7" s="547">
        <f>SUM(SUMPRODUCT($AQ$17:$AQ$305,M17:M305)+SUMPRODUCT($AQ$17:$AQ$305,N17:N305)+SUMPRODUCT($AQ$17:$AQ$305,O17:O305)+SUMPRODUCT($AQ$17:$AQ$305,P17:P305)+SUMPRODUCT($AQ$17:$AQ$305,R17:R305)+SUMPRODUCT($AQ$17:$AQ$305,S17:S305)+SUMPRODUCT($AQ$17:$AQ$305,Q17:Q305)+SUMPRODUCT($AQ$17:$AQ$305,T17:T305)+SUMPRODUCT($AQ$17:$AQ$305,K17:K305)+SUMPRODUCT($AQ$17:$AQ$305,L17:L305))</f>
        <v>0</v>
      </c>
      <c r="AR7" s="583">
        <f>SUM(SUMPRODUCT($AR$17:$AR$305,M17:M305)+SUMPRODUCT($AR$17:$AR$305,N17:N305)+SUMPRODUCT($AR$17:$AR$305,O17:O305)+SUMPRODUCT($AR$17:$AR$305,P17:P305)+SUMPRODUCT($AR$17:$AR$305,R17:R305)+SUMPRODUCT($AR$17:$AR$305,S17:S305)+SUMPRODUCT($AR$17:$AR$305,Q17:Q305)+SUMPRODUCT($AR$17:$AR$305,T17:T305)+SUMPRODUCT($AR$17:$AR$305,K17:K305)+SUMPRODUCT($AR$17:$AR$305,L17:L305))</f>
        <v>0</v>
      </c>
      <c r="AS7" s="547">
        <f>SUM(SUMPRODUCT($AS$17:$AS$305,M17:M305)+SUMPRODUCT($AS$17:$AS$305,N17:N305)+SUMPRODUCT($AS$17:$AS$305,O17:O305)+SUMPRODUCT($AS$17:$AS$305,P17:P305)+SUMPRODUCT($AS$17:$AS$305,R17:R305)+SUMPRODUCT($AS$17:$AS$305,S17:S305)+SUMPRODUCT($AS$17:$AS$305,Q17:Q305)+SUMPRODUCT($AS$17:$AS$305,T17:T305)+SUMPRODUCT($AS$17:$AS$305,K17:K305)+SUMPRODUCT($AS$17:$AS$305,L17:L305))+AS12*SUM(K12:T12)</f>
        <v>0</v>
      </c>
      <c r="AT7" s="583">
        <f>SUM(SUMPRODUCT($AT$17:$AT$305,M17:M305)+SUMPRODUCT($AT$17:$AT$305,N17:N305)+SUMPRODUCT($AT$17:$AT$305,O17:O305)+SUMPRODUCT($AT$17:$AT$305,P17:P305)+SUMPRODUCT($AT$17:$AT$305,R17:R305)+SUMPRODUCT($AT$17:$AT$305,S17:S305)+SUMPRODUCT($AT$17:$AT$305,Q17:Q305)+SUMPRODUCT($AT$17:$AT$305,T17:T305)+SUMPRODUCT($AT$17:$AT$305,K17:K305)+SUMPRODUCT($AT$17:$AT$305,L17:L305))</f>
        <v>0</v>
      </c>
      <c r="AU7" s="583">
        <f>SUM(K11:T11)*AU11</f>
        <v>0</v>
      </c>
      <c r="AV7" s="30">
        <f>SUM(AV17:AV206)</f>
        <v>0</v>
      </c>
      <c r="AW7" s="30">
        <f>SUM(AW11:AW206)</f>
        <v>0</v>
      </c>
      <c r="AX7" s="30">
        <f t="shared" ref="AX7:BC7" si="1">SUM(AX17:AX206)</f>
        <v>0</v>
      </c>
      <c r="AY7" s="30">
        <f t="shared" si="1"/>
        <v>0</v>
      </c>
      <c r="AZ7" s="30">
        <f t="shared" si="1"/>
        <v>0</v>
      </c>
      <c r="BA7" s="30">
        <f t="shared" si="1"/>
        <v>0</v>
      </c>
      <c r="BB7" s="30">
        <f t="shared" si="1"/>
        <v>0</v>
      </c>
      <c r="BC7" s="30">
        <f t="shared" si="1"/>
        <v>0</v>
      </c>
      <c r="BD7" s="30"/>
      <c r="BE7" s="30">
        <f>SUM(BE10:BE206)</f>
        <v>0</v>
      </c>
      <c r="BF7" s="30">
        <f>SUM(BF10:BF206)</f>
        <v>0</v>
      </c>
      <c r="BG7" s="30"/>
      <c r="BH7" s="30">
        <f>SUM(BH10:BH206)</f>
        <v>0</v>
      </c>
      <c r="BI7" s="30">
        <f t="shared" ref="BI7:CB7" si="2">SUM(BI10:BI206)</f>
        <v>0</v>
      </c>
      <c r="BJ7" s="30">
        <f t="shared" si="2"/>
        <v>0</v>
      </c>
      <c r="BK7" s="30">
        <f t="shared" si="2"/>
        <v>0</v>
      </c>
      <c r="BL7" s="30">
        <f t="shared" si="2"/>
        <v>0</v>
      </c>
      <c r="BM7" s="30">
        <f t="shared" si="2"/>
        <v>0</v>
      </c>
      <c r="BN7" s="30">
        <f t="shared" si="2"/>
        <v>0</v>
      </c>
      <c r="BO7" s="30">
        <f t="shared" si="2"/>
        <v>0</v>
      </c>
      <c r="BP7" s="30">
        <f t="shared" si="2"/>
        <v>0</v>
      </c>
      <c r="BQ7" s="30">
        <f t="shared" si="2"/>
        <v>0</v>
      </c>
      <c r="BR7" s="30">
        <f t="shared" si="2"/>
        <v>0</v>
      </c>
      <c r="BS7" s="30">
        <f t="shared" si="2"/>
        <v>0</v>
      </c>
      <c r="BT7" s="30">
        <f t="shared" si="2"/>
        <v>0</v>
      </c>
      <c r="BU7" s="30">
        <f t="shared" si="2"/>
        <v>0</v>
      </c>
      <c r="BV7" s="30">
        <f t="shared" si="2"/>
        <v>0</v>
      </c>
      <c r="BW7" s="30">
        <f t="shared" si="2"/>
        <v>0</v>
      </c>
      <c r="BX7" s="30">
        <f t="shared" si="2"/>
        <v>0</v>
      </c>
      <c r="BY7" s="30">
        <f t="shared" si="2"/>
        <v>0</v>
      </c>
      <c r="BZ7" s="30">
        <f t="shared" si="2"/>
        <v>0</v>
      </c>
      <c r="CA7" s="30">
        <f t="shared" si="2"/>
        <v>0</v>
      </c>
      <c r="CB7" s="30">
        <f t="shared" si="2"/>
        <v>0</v>
      </c>
    </row>
    <row r="8" spans="1:81" s="30" customFormat="1" ht="68.55" customHeight="1">
      <c r="B8" s="471" t="s">
        <v>7</v>
      </c>
      <c r="C8" s="260"/>
      <c r="D8" s="186" t="s">
        <v>232</v>
      </c>
      <c r="E8" s="461" t="s">
        <v>1482</v>
      </c>
      <c r="F8" s="478" t="s">
        <v>230</v>
      </c>
      <c r="G8" s="186" t="s">
        <v>231</v>
      </c>
      <c r="H8" s="188" t="s">
        <v>228</v>
      </c>
      <c r="I8" s="186" t="s">
        <v>225</v>
      </c>
      <c r="J8" s="479" t="s">
        <v>226</v>
      </c>
      <c r="K8" s="389" t="s">
        <v>1448</v>
      </c>
      <c r="L8" s="390" t="s">
        <v>31</v>
      </c>
      <c r="M8" s="391" t="s">
        <v>1449</v>
      </c>
      <c r="N8" s="392" t="s">
        <v>1450</v>
      </c>
      <c r="O8" s="393" t="s">
        <v>1451</v>
      </c>
      <c r="P8" s="394" t="s">
        <v>1606</v>
      </c>
      <c r="Q8" s="395" t="s">
        <v>1452</v>
      </c>
      <c r="R8" s="396" t="s">
        <v>1453</v>
      </c>
      <c r="S8" s="397" t="s">
        <v>1454</v>
      </c>
      <c r="T8" s="398" t="s">
        <v>1455</v>
      </c>
      <c r="U8" s="438" t="s">
        <v>9</v>
      </c>
      <c r="V8" s="432" t="s">
        <v>10</v>
      </c>
      <c r="W8" s="433" t="s">
        <v>7</v>
      </c>
      <c r="X8" s="476"/>
      <c r="Y8" s="202" t="s">
        <v>145</v>
      </c>
      <c r="Z8" s="202" t="s">
        <v>146</v>
      </c>
      <c r="AB8" s="581" t="s">
        <v>4</v>
      </c>
      <c r="AC8" s="582" t="s">
        <v>5</v>
      </c>
      <c r="AD8" s="497" t="s">
        <v>1</v>
      </c>
      <c r="AE8" s="470" t="s">
        <v>2</v>
      </c>
      <c r="AF8" s="496" t="s">
        <v>8</v>
      </c>
      <c r="AG8" s="498" t="s">
        <v>27</v>
      </c>
      <c r="AH8" s="586" t="s">
        <v>3</v>
      </c>
      <c r="AI8" s="596" t="s">
        <v>11</v>
      </c>
      <c r="AJ8" s="519" t="s">
        <v>12</v>
      </c>
      <c r="AK8" s="588" t="s">
        <v>14</v>
      </c>
      <c r="AL8" s="591" t="s">
        <v>108</v>
      </c>
      <c r="AM8" s="408" t="s">
        <v>1033</v>
      </c>
      <c r="AN8" s="409" t="s">
        <v>148</v>
      </c>
      <c r="AO8" s="402" t="s">
        <v>267</v>
      </c>
      <c r="AP8" s="403" t="s">
        <v>266</v>
      </c>
      <c r="AQ8" s="402" t="s">
        <v>265</v>
      </c>
      <c r="AR8" s="403" t="s">
        <v>245</v>
      </c>
      <c r="AS8" s="402" t="s">
        <v>246</v>
      </c>
      <c r="AT8" s="403" t="s">
        <v>247</v>
      </c>
      <c r="AV8" s="599" t="s">
        <v>1483</v>
      </c>
      <c r="AW8" s="599" t="s">
        <v>1472</v>
      </c>
      <c r="AX8" s="599" t="s">
        <v>224</v>
      </c>
      <c r="AY8" s="599" t="s">
        <v>223</v>
      </c>
      <c r="AZ8" s="599" t="s">
        <v>80</v>
      </c>
      <c r="BA8" s="599" t="s">
        <v>165</v>
      </c>
      <c r="BB8" s="599" t="s">
        <v>164</v>
      </c>
      <c r="BC8" s="599" t="s">
        <v>1484</v>
      </c>
      <c r="BD8" s="73"/>
      <c r="BE8" s="599" t="s">
        <v>1469</v>
      </c>
      <c r="BF8" s="599" t="s">
        <v>1470</v>
      </c>
      <c r="BG8" s="206"/>
      <c r="BH8" s="739" t="s">
        <v>167</v>
      </c>
      <c r="BI8" s="740" t="s">
        <v>1486</v>
      </c>
      <c r="BJ8" s="740" t="s">
        <v>1487</v>
      </c>
      <c r="BK8" s="740" t="s">
        <v>170</v>
      </c>
      <c r="BL8" s="740" t="s">
        <v>190</v>
      </c>
      <c r="BM8" s="740" t="s">
        <v>168</v>
      </c>
      <c r="BN8" s="740" t="s">
        <v>1027</v>
      </c>
      <c r="BO8" s="740" t="s">
        <v>1488</v>
      </c>
      <c r="BP8" s="740" t="s">
        <v>1489</v>
      </c>
      <c r="BQ8" s="740" t="s">
        <v>1490</v>
      </c>
      <c r="BR8" s="740" t="s">
        <v>1491</v>
      </c>
      <c r="BS8" s="740" t="s">
        <v>1492</v>
      </c>
      <c r="BT8" s="741" t="s">
        <v>1030</v>
      </c>
      <c r="BU8" s="741" t="s">
        <v>1493</v>
      </c>
      <c r="BV8" s="741" t="s">
        <v>1028</v>
      </c>
      <c r="BW8" s="741" t="s">
        <v>1032</v>
      </c>
      <c r="BX8" s="741" t="s">
        <v>1031</v>
      </c>
      <c r="BY8" s="741" t="s">
        <v>1029</v>
      </c>
      <c r="BZ8" s="741" t="s">
        <v>169</v>
      </c>
      <c r="CA8" s="600"/>
      <c r="CB8" s="599" t="s">
        <v>1484</v>
      </c>
    </row>
    <row r="9" spans="1:81" s="203" customFormat="1" ht="30" hidden="1" customHeight="1">
      <c r="B9" s="269"/>
      <c r="D9" s="117"/>
      <c r="E9" s="117"/>
      <c r="F9" s="288"/>
      <c r="G9" s="117"/>
      <c r="H9" s="271"/>
      <c r="I9" s="117"/>
      <c r="J9" s="288"/>
      <c r="K9" s="275" t="s">
        <v>268</v>
      </c>
      <c r="L9" s="275" t="s">
        <v>269</v>
      </c>
      <c r="M9" s="275" t="s">
        <v>270</v>
      </c>
      <c r="N9" s="275" t="s">
        <v>271</v>
      </c>
      <c r="O9" s="275" t="s">
        <v>272</v>
      </c>
      <c r="P9" s="275" t="s">
        <v>273</v>
      </c>
      <c r="Q9" s="275" t="s">
        <v>276</v>
      </c>
      <c r="R9" s="275" t="s">
        <v>303</v>
      </c>
      <c r="S9" s="275" t="s">
        <v>302</v>
      </c>
      <c r="T9" s="275" t="s">
        <v>1034</v>
      </c>
      <c r="V9" s="255"/>
      <c r="W9" s="272"/>
      <c r="X9" s="272"/>
      <c r="Y9" s="273"/>
      <c r="Z9" s="273"/>
      <c r="AB9" s="483"/>
      <c r="AC9" s="171"/>
      <c r="AD9" s="130"/>
      <c r="AE9" s="116"/>
      <c r="AF9" s="131"/>
      <c r="AG9" s="124"/>
      <c r="AH9" s="587"/>
      <c r="AI9" s="597"/>
      <c r="AJ9" s="520"/>
      <c r="AK9" s="564"/>
      <c r="AL9" s="592"/>
      <c r="AM9" s="297"/>
      <c r="AN9" s="116"/>
      <c r="AO9" s="270"/>
      <c r="AP9" s="270"/>
      <c r="AQ9" s="270"/>
      <c r="AR9" s="270"/>
      <c r="AS9" s="270"/>
      <c r="AT9" s="270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</row>
    <row r="10" spans="1:81" s="782" customFormat="1" ht="30" customHeight="1">
      <c r="A10" s="203"/>
      <c r="B10" s="269"/>
      <c r="C10" s="206"/>
      <c r="D10" s="806" t="s">
        <v>2059</v>
      </c>
      <c r="E10" s="806"/>
      <c r="F10" s="806"/>
      <c r="G10" s="806"/>
      <c r="H10" s="806"/>
      <c r="I10" s="806"/>
      <c r="J10" s="806"/>
      <c r="K10" s="780"/>
      <c r="L10" s="780"/>
      <c r="M10" s="780"/>
      <c r="N10" s="780"/>
      <c r="O10" s="780"/>
      <c r="P10" s="780"/>
      <c r="Q10" s="780"/>
      <c r="R10" s="780"/>
      <c r="S10" s="781"/>
      <c r="T10" s="780"/>
      <c r="U10" s="203"/>
      <c r="V10" s="272"/>
      <c r="W10" s="255"/>
      <c r="Y10" s="783"/>
      <c r="Z10" s="783"/>
      <c r="AB10" s="784"/>
      <c r="AC10" s="785"/>
      <c r="AD10" s="786"/>
      <c r="AE10" s="203"/>
      <c r="AF10" s="787"/>
      <c r="AG10" s="787"/>
      <c r="AH10" s="787"/>
      <c r="AI10" s="787"/>
      <c r="AJ10" s="689"/>
      <c r="AK10" s="462"/>
      <c r="AL10" s="788"/>
      <c r="AM10" s="789"/>
      <c r="AN10" s="203"/>
      <c r="AO10" s="790"/>
      <c r="AP10" s="785"/>
      <c r="AQ10" s="790"/>
      <c r="AR10" s="785"/>
      <c r="AS10" s="790"/>
      <c r="AT10" s="785"/>
      <c r="AU10" s="790"/>
      <c r="AV10" s="785"/>
      <c r="AW10" s="785"/>
      <c r="AX10" s="785"/>
      <c r="AY10" s="785"/>
      <c r="BA10" s="30">
        <f>IF(G10="XS",IF(SUM(K10:T10)&gt;0,SUM(K10:T10),0),0)*H10</f>
        <v>0</v>
      </c>
      <c r="BB10" s="30">
        <f>IF(G10="XS",IF(SUM(L10:U10)&gt;0,SUM(L10:U10),0),0)*I10</f>
        <v>0</v>
      </c>
      <c r="BC10" s="30">
        <v>0</v>
      </c>
      <c r="BD10" s="30">
        <f>IF(D10="XS",IF(SUM(N10:W10)&gt;0,SUM(N10:W10),0),0)*K10</f>
        <v>0</v>
      </c>
      <c r="BE10" s="30">
        <f t="shared" ref="BE10:BG12" si="3">IF(K10="XS",IF(SUM(O10:X10)&gt;0,SUM(O10:X10),0),0)*L10</f>
        <v>0</v>
      </c>
      <c r="BF10" s="30">
        <f t="shared" si="3"/>
        <v>0</v>
      </c>
      <c r="BG10" s="30">
        <f t="shared" si="3"/>
        <v>0</v>
      </c>
      <c r="BH10" s="30">
        <f t="shared" ref="BH10:BH15" si="4">IF(F10="sloper",IF(SUM(K10:T10)&gt;0,SUM(K10:T10),0),0)*H10</f>
        <v>0</v>
      </c>
      <c r="BI10" s="30">
        <f t="shared" ref="BI10:BI15" si="5">IF(F10="footholds",IF(SUM(K10:T10)&gt;0,SUM(K10:T10),0),0)*H10</f>
        <v>0</v>
      </c>
      <c r="BJ10" s="30">
        <f t="shared" ref="BJ10:BJ15" si="6">IF(F10="micros",IF(SUM(K10:T10)&gt;0,SUM(K10:T10),0),0)*H10</f>
        <v>0</v>
      </c>
      <c r="BK10" s="30">
        <f t="shared" ref="BK10:BK15" si="7">IF(F10="jug",IF(SUM(K10:T10)&gt;0,SUM(K10:T10),0),0)*H10</f>
        <v>0</v>
      </c>
      <c r="BL10" s="30">
        <f t="shared" ref="BL10:BL15" si="8">IF(F10="ledge",IF(SUM(K10:T10)&gt;0,SUM(K10:T10),0),0)*H10</f>
        <v>0</v>
      </c>
      <c r="BM10" s="30">
        <f>IF(F10="edge",IF(SUM(K10:T10)&gt;0,SUM(K10:T10),0),0)*H10</f>
        <v>0</v>
      </c>
      <c r="BN10" s="30">
        <f>IF(F10="footholds",IF(SUM(K10:T10)&gt;0,SUM(K10:T10),0),0)*H10</f>
        <v>0</v>
      </c>
      <c r="BO10" s="30">
        <f>IF(F10="micros",IF(SUM(K10:T10)&gt;0,SUM(K10:T10),0),0)*H10</f>
        <v>0</v>
      </c>
      <c r="BP10" s="30">
        <f>IF(F10="jug",IF(SUM(K10:T10)&gt;0,SUM(K10:T10),0),0)*H10</f>
        <v>0</v>
      </c>
      <c r="BQ10" s="30">
        <f>IF(F10="ledge",IF(SUM(K10:T10)&gt;0,SUM(K10:T10),0),0)*H10</f>
        <v>0</v>
      </c>
      <c r="BR10" s="30">
        <f>IF(F10="edge",IF(SUM(K10:T10)&gt;0,SUM(K10:T10),0),0)*H10</f>
        <v>0</v>
      </c>
      <c r="BS10" s="30">
        <f>IF(F10="crimp",IF(SUM(K10:T10)&gt;0,SUM(K10:T10),0),0)*H10</f>
        <v>0</v>
      </c>
      <c r="BT10" s="30">
        <f>IF(F10="incut",IF(SUM(K10:T10)&gt;0,SUM(K10:T10),0),0)*H10</f>
        <v>0</v>
      </c>
      <c r="BU10" s="30">
        <f>IF(F10="dish",IF(SUM(K10:T10)&gt;0,SUM(K10:T10),0),0)*H10</f>
        <v>0</v>
      </c>
      <c r="BV10" s="30">
        <f>IF(F10="pinch",IF(SUM(K10:T10)&gt;0,SUM(K10:T10),0),0)*H10</f>
        <v>0</v>
      </c>
      <c r="BW10" s="30">
        <f>IF(F10="pocket",IF(SUM(K10:T10)&gt;0,SUM(K10:T10),0),0)*H10</f>
        <v>0</v>
      </c>
      <c r="BX10" s="30">
        <f>IF(F10="insert",IF(SUM(K10:T10)&gt;0,SUM(K10:T10),0),0)*H10</f>
        <v>0</v>
      </c>
      <c r="BY10" s="30">
        <f>IF(F10="feature",IF(SUM(K10:T10)&gt;0,SUM(K10:T10),0),0)*H10</f>
        <v>0</v>
      </c>
      <c r="BZ10" s="30">
        <f>IF(F10="scoop",IF(SUM(K10:T10)&gt;0,SUM(K10:T10),0),0)*H10</f>
        <v>0</v>
      </c>
      <c r="CA10" s="30">
        <f>IF(F10="positive",IF(SUM(K10:T10)&gt;0,SUM(K10:T10),0),0)*H10</f>
        <v>0</v>
      </c>
      <c r="CB10" s="30">
        <f>IF(F10="various",IF(SUM(K10:T10)&gt;0,SUM(K10:T10),0),0)*H10</f>
        <v>0</v>
      </c>
      <c r="CC10" s="203"/>
    </row>
    <row r="11" spans="1:81" s="782" customFormat="1" ht="40.049999999999997" customHeight="1">
      <c r="A11" s="203"/>
      <c r="B11" s="434" t="s">
        <v>7</v>
      </c>
      <c r="C11" s="162"/>
      <c r="D11" s="811" t="s">
        <v>2060</v>
      </c>
      <c r="E11" s="791" t="s">
        <v>2061</v>
      </c>
      <c r="F11" s="792" t="s">
        <v>170</v>
      </c>
      <c r="G11" s="792" t="s">
        <v>1472</v>
      </c>
      <c r="H11" s="160">
        <v>6</v>
      </c>
      <c r="I11" s="792" t="s">
        <v>2062</v>
      </c>
      <c r="J11" s="812">
        <v>95.79</v>
      </c>
      <c r="K11" s="793"/>
      <c r="L11" s="794"/>
      <c r="M11" s="793"/>
      <c r="N11" s="794"/>
      <c r="O11" s="793"/>
      <c r="P11" s="794"/>
      <c r="Q11" s="793"/>
      <c r="R11" s="794"/>
      <c r="S11" s="210"/>
      <c r="T11" s="795"/>
      <c r="U11" s="674">
        <f>SUM(K11:T11)*J11</f>
        <v>0</v>
      </c>
      <c r="V11" s="796" t="str">
        <f>IF(SUM(K11:T11)&gt;0,"Yes","No")</f>
        <v>No</v>
      </c>
      <c r="W11" s="797" t="str">
        <f>IF(B11="New","Yes","No")</f>
        <v>Yes</v>
      </c>
      <c r="Y11" s="211">
        <v>1</v>
      </c>
      <c r="Z11" s="212">
        <f>SUM(K11:T11)*Y11</f>
        <v>0</v>
      </c>
      <c r="AB11" s="784">
        <v>2.4</v>
      </c>
      <c r="AC11" s="798">
        <f>SUM(K11:T11)*AB11</f>
        <v>0</v>
      </c>
      <c r="AD11" s="130">
        <f>H11*K11</f>
        <v>0</v>
      </c>
      <c r="AE11" s="116">
        <f>H11*L11</f>
        <v>0</v>
      </c>
      <c r="AF11" s="131">
        <f>H11*M11</f>
        <v>0</v>
      </c>
      <c r="AG11" s="124">
        <f>H11*N11</f>
        <v>0</v>
      </c>
      <c r="AH11" s="587">
        <f>H11*O11</f>
        <v>0</v>
      </c>
      <c r="AI11" s="597">
        <f>H11*P11</f>
        <v>0</v>
      </c>
      <c r="AJ11" s="520">
        <f>H11*Q11</f>
        <v>0</v>
      </c>
      <c r="AK11" s="564">
        <f>H11*R11</f>
        <v>0</v>
      </c>
      <c r="AL11" s="593">
        <f>H11*S11</f>
        <v>0</v>
      </c>
      <c r="AM11" s="298">
        <f>H11*T11</f>
        <v>0</v>
      </c>
      <c r="AN11" s="203">
        <v>1</v>
      </c>
      <c r="AO11" s="790">
        <v>12</v>
      </c>
      <c r="AP11" s="785"/>
      <c r="AQ11" s="790"/>
      <c r="AR11" s="785"/>
      <c r="AS11" s="790"/>
      <c r="AT11" s="785"/>
      <c r="AU11" s="790">
        <v>1</v>
      </c>
      <c r="AV11" s="30">
        <f>IF(G11="XS",IF(SUM(K11:T11)&gt;0,SUM(K11:T11),0),0)*H11</f>
        <v>0</v>
      </c>
      <c r="AW11" s="30">
        <f>IF(G11="S",IF(SUM(K11:T11)&gt;0,SUM(K11:T11),0),0)*H11</f>
        <v>0</v>
      </c>
      <c r="AX11" s="30">
        <f>IF(G11="M",IF(SUM(K11:T11)&gt;0,SUM(K11:T11),0),0)*H11</f>
        <v>0</v>
      </c>
      <c r="AY11" s="30">
        <f>IF(G11="L",IF(SUM(K11:T11)&gt;0,SUM(K11:T11),0),0)*H11</f>
        <v>0</v>
      </c>
      <c r="AZ11" s="30">
        <f>IF(G11="XL",IF(SUM(K11:T11)&gt;0,SUM(K11:T11),0),0)*H11</f>
        <v>0</v>
      </c>
      <c r="BA11" s="30">
        <f>IF(G11="XS",IF(SUM(K11:T11)&gt;0,SUM(K11:T11),0),0)*H11</f>
        <v>0</v>
      </c>
      <c r="BB11" s="30">
        <v>0</v>
      </c>
      <c r="BC11" s="30">
        <f>IF(I11="XS",IF(SUM(M11:V11)&gt;0,SUM(M11:V11),0),0)*J11</f>
        <v>0</v>
      </c>
      <c r="BD11" s="30">
        <f>IF(J11="XS",IF(SUM(N11:W11)&gt;0,SUM(N11:W11),0),0)*K11</f>
        <v>0</v>
      </c>
      <c r="BE11" s="30">
        <f t="shared" si="3"/>
        <v>0</v>
      </c>
      <c r="BF11" s="30">
        <f>SUM(K11:T11)*H11</f>
        <v>0</v>
      </c>
      <c r="BG11" s="30">
        <f t="shared" si="3"/>
        <v>0</v>
      </c>
      <c r="BH11" s="30">
        <f t="shared" si="4"/>
        <v>0</v>
      </c>
      <c r="BI11" s="30">
        <f t="shared" si="5"/>
        <v>0</v>
      </c>
      <c r="BJ11" s="30">
        <f t="shared" si="6"/>
        <v>0</v>
      </c>
      <c r="BK11" s="30">
        <f t="shared" si="7"/>
        <v>0</v>
      </c>
      <c r="BL11" s="30">
        <f t="shared" si="8"/>
        <v>0</v>
      </c>
      <c r="BM11" s="30">
        <f>IF(F11="edge",IF(SUM(K11:T11)&gt;0,SUM(K11:T11),0),0)*H11</f>
        <v>0</v>
      </c>
      <c r="BN11" s="30">
        <f>IF(F11="footholds",IF(SUM(K11:T11)&gt;0,SUM(K11:T11),0),0)*H11</f>
        <v>0</v>
      </c>
      <c r="BO11" s="30">
        <f>IF(F11="micros",IF(SUM(K11:T11)&gt;0,SUM(K11:T11),0),0)*H11</f>
        <v>0</v>
      </c>
      <c r="BP11" s="30">
        <f>IF(F11="dish",IF(SUM(K11:T11)&gt;0,SUM(K11:T11),0),0)*H11</f>
        <v>0</v>
      </c>
      <c r="BQ11" s="30">
        <f>IF(F11="ledge",IF(SUM(K11:T11)&gt;0,SUM(K11:T11),0),0)*H11</f>
        <v>0</v>
      </c>
      <c r="BR11" s="30">
        <f>IF(F11="edge",IF(SUM(K11:T11)&gt;0,SUM(K11:T11),0),0)*H11</f>
        <v>0</v>
      </c>
      <c r="BS11" s="30">
        <f>IF(F11="crimp",IF(SUM(K11:T11)&gt;0,SUM(K11:T11),0),0)*H11</f>
        <v>0</v>
      </c>
      <c r="BT11" s="30">
        <f>IF(F11="incut",IF(SUM(K11:T11)&gt;0,SUM(K11:T11),0),0)*H11</f>
        <v>0</v>
      </c>
      <c r="BU11" s="30">
        <f>IF(F11="dish",IF(SUM(K11:T11)&gt;0,SUM(K11:T11),0),0)*H11</f>
        <v>0</v>
      </c>
      <c r="BV11" s="30">
        <f>IF(F11="pinch",IF(SUM(K11:T11)&gt;0,SUM(K11:T11),0),0)*H11</f>
        <v>0</v>
      </c>
      <c r="BW11" s="30">
        <f>IF(F11="pocket",IF(SUM(K11:T11)&gt;0,SUM(K11:T11),0),0)*H11</f>
        <v>0</v>
      </c>
      <c r="BX11" s="30">
        <f>IF(F11="insert",IF(SUM(K11:T11)&gt;0,SUM(K11:T11),0),0)*H11</f>
        <v>0</v>
      </c>
      <c r="BY11" s="30">
        <f>IF(F11="feature",IF(SUM(K11:T11)&gt;0,SUM(K11:T11),0),0)*H11</f>
        <v>0</v>
      </c>
      <c r="BZ11" s="30">
        <f>IF(F11="scoop",IF(SUM(K11:T11)&gt;0,SUM(K11:T11),0),0)*H11</f>
        <v>0</v>
      </c>
      <c r="CA11" s="30">
        <f>IF(F11="positive",IF(SUM(K11:T11)&gt;0,SUM(K11:T11),0),0)*H11</f>
        <v>0</v>
      </c>
      <c r="CB11" s="30">
        <f>IF(F11="various",IF(SUM(K11:T11)&gt;0,SUM(K11:T11),0),0)*H11</f>
        <v>0</v>
      </c>
      <c r="CC11" s="203"/>
    </row>
    <row r="12" spans="1:81" s="782" customFormat="1" ht="40.049999999999997" customHeight="1">
      <c r="A12" s="203"/>
      <c r="B12" s="435" t="s">
        <v>7</v>
      </c>
      <c r="C12" s="32"/>
      <c r="D12" s="385" t="s">
        <v>2063</v>
      </c>
      <c r="E12" s="799"/>
      <c r="F12" s="800" t="s">
        <v>1486</v>
      </c>
      <c r="G12" s="800" t="s">
        <v>1472</v>
      </c>
      <c r="H12" s="801">
        <v>10</v>
      </c>
      <c r="I12" s="800" t="s">
        <v>2062</v>
      </c>
      <c r="J12" s="813">
        <v>66.95</v>
      </c>
      <c r="K12" s="225"/>
      <c r="L12" s="224"/>
      <c r="M12" s="225"/>
      <c r="N12" s="224"/>
      <c r="O12" s="225"/>
      <c r="P12" s="224"/>
      <c r="Q12" s="225"/>
      <c r="R12" s="224"/>
      <c r="S12" s="225"/>
      <c r="T12" s="802"/>
      <c r="U12" s="803">
        <f>SUM(K12:T12)*J12</f>
        <v>0</v>
      </c>
      <c r="V12" s="803" t="str">
        <f>IF(SUM(K12:T12)&gt;0,"Yes","No")</f>
        <v>No</v>
      </c>
      <c r="W12" s="804" t="str">
        <f>IF(B12="New","Yes","No")</f>
        <v>Yes</v>
      </c>
      <c r="Y12" s="226">
        <v>1</v>
      </c>
      <c r="Z12" s="227">
        <f>Y12*SUM(K12:T12)</f>
        <v>0</v>
      </c>
      <c r="AB12" s="784">
        <v>0.85</v>
      </c>
      <c r="AC12" s="798">
        <f>SUM(K12:T12)*AB12</f>
        <v>0</v>
      </c>
      <c r="AD12" s="130">
        <f>H12*K12</f>
        <v>0</v>
      </c>
      <c r="AE12" s="116">
        <f>H12*L12</f>
        <v>0</v>
      </c>
      <c r="AF12" s="131">
        <f>H12*M12</f>
        <v>0</v>
      </c>
      <c r="AG12" s="124">
        <f>H12*N12</f>
        <v>0</v>
      </c>
      <c r="AH12" s="587">
        <f>H12*O12</f>
        <v>0</v>
      </c>
      <c r="AI12" s="597">
        <f>H12*P12</f>
        <v>0</v>
      </c>
      <c r="AJ12" s="520">
        <f>H12*Q12</f>
        <v>0</v>
      </c>
      <c r="AK12" s="564">
        <f>H12*R12</f>
        <v>0</v>
      </c>
      <c r="AL12" s="593">
        <f>H12*S12</f>
        <v>0</v>
      </c>
      <c r="AM12" s="298">
        <f>H12*T12</f>
        <v>0</v>
      </c>
      <c r="AN12" s="203">
        <v>1</v>
      </c>
      <c r="AO12" s="790">
        <v>20</v>
      </c>
      <c r="AP12" s="785"/>
      <c r="AQ12" s="790"/>
      <c r="AR12" s="785"/>
      <c r="AS12" s="790">
        <v>1</v>
      </c>
      <c r="AT12" s="785"/>
      <c r="AU12" s="790"/>
      <c r="AV12" s="30">
        <f>IF(G12="XS",IF(SUM(K12:T12)&gt;0,SUM(K12:T12),0),0)*H12</f>
        <v>0</v>
      </c>
      <c r="AW12" s="30">
        <f>IF(G12="S",IF(SUM(K12:T12)&gt;0,SUM(K12:T12),0),0)*H12</f>
        <v>0</v>
      </c>
      <c r="AX12" s="30">
        <f>IF(G12="M",IF(SUM(K12:T12)&gt;0,SUM(K12:T12),0),0)*H12</f>
        <v>0</v>
      </c>
      <c r="AY12" s="30">
        <f>IF(G12="L",IF(SUM(K12:T12)&gt;0,SUM(K12:T12),0),0)*H12</f>
        <v>0</v>
      </c>
      <c r="AZ12" s="30">
        <f>IF(G12="XL",IF(SUM(K12:T12)&gt;0,SUM(K12:T12),0),0)*H12</f>
        <v>0</v>
      </c>
      <c r="BA12" s="30">
        <f>IF(G12="XS",IF(SUM(K12:T12)&gt;0,SUM(K12:T12),0),0)*H12</f>
        <v>0</v>
      </c>
      <c r="BB12" s="30">
        <v>0</v>
      </c>
      <c r="BC12" s="30">
        <f>IF(I12="XS",IF(SUM(M12:V12)&gt;0,SUM(M12:V12),0),0)*J12</f>
        <v>0</v>
      </c>
      <c r="BD12" s="30">
        <f>IF(J12="XS",IF(SUM(N12:W12)&gt;0,SUM(N12:W12),0),0)*K12</f>
        <v>0</v>
      </c>
      <c r="BE12" s="30">
        <f>SUM(K12:T12)*H12</f>
        <v>0</v>
      </c>
      <c r="BF12" s="30">
        <f t="shared" si="3"/>
        <v>0</v>
      </c>
      <c r="BG12" s="30">
        <f t="shared" si="3"/>
        <v>0</v>
      </c>
      <c r="BH12" s="30">
        <f t="shared" si="4"/>
        <v>0</v>
      </c>
      <c r="BI12" s="30">
        <f t="shared" si="5"/>
        <v>0</v>
      </c>
      <c r="BJ12" s="30">
        <f t="shared" si="6"/>
        <v>0</v>
      </c>
      <c r="BK12" s="30">
        <f t="shared" si="7"/>
        <v>0</v>
      </c>
      <c r="BL12" s="30">
        <f t="shared" si="8"/>
        <v>0</v>
      </c>
      <c r="BM12" s="30">
        <f>IF(F12="edge",IF(SUM(K12:T12)&gt;0,SUM(K12:T12),0),0)*H12</f>
        <v>0</v>
      </c>
      <c r="BN12" s="30">
        <f>IF(F12="crimps",IF(SUM(K12:T12)&gt;0,SUM(K12:T12),0),0)*H12</f>
        <v>0</v>
      </c>
      <c r="BO12" s="30">
        <f>IF(F12="micros",IF(SUM(K12:T12)&gt;0,SUM(K12:T12),0),0)*H12</f>
        <v>0</v>
      </c>
      <c r="BP12" s="30">
        <f>IF(F12="jug",IF(SUM(K12:T12)&gt;0,SUM(K12:T12),0),0)*H12</f>
        <v>0</v>
      </c>
      <c r="BQ12" s="30">
        <f>IF(F12="ledge",IF(SUM(K12:T12)&gt;0,SUM(K12:T12),0),0)*H12</f>
        <v>0</v>
      </c>
      <c r="BR12" s="30">
        <f>IF(F12="edge",IF(SUM(K12:T12)&gt;0,SUM(K12:T12),0),0)*H12</f>
        <v>0</v>
      </c>
      <c r="BS12" s="30">
        <f>IF(F12="crimp",IF(SUM(K12:T12)&gt;0,SUM(K12:T12),0),0)*H12</f>
        <v>0</v>
      </c>
      <c r="BT12" s="30">
        <f>IF(F12="incut",IF(SUM(K12:T12)&gt;0,SUM(K12:T12),0),0)*H12</f>
        <v>0</v>
      </c>
      <c r="BU12" s="30">
        <f>IF(F12="dish",IF(SUM(K12:T12)&gt;0,SUM(K12:T12),0),0)*H12</f>
        <v>0</v>
      </c>
      <c r="BV12" s="30">
        <f>IF(F12="pinch",IF(SUM(K12:T12)&gt;0,SUM(K12:T12),0),0)*H12</f>
        <v>0</v>
      </c>
      <c r="BW12" s="30">
        <f>IF(F12="pocket",IF(SUM(K12:T12)&gt;0,SUM(K12:T12),0),0)*H12</f>
        <v>0</v>
      </c>
      <c r="BX12" s="30">
        <f>IF(F12="insert",IF(SUM(K12:T12)&gt;0,SUM(K12:T12),0),0)*H12</f>
        <v>0</v>
      </c>
      <c r="BY12" s="30">
        <f>IF(F12="feature",IF(SUM(K12:T12)&gt;0,SUM(K12:T12),0),0)*H12</f>
        <v>0</v>
      </c>
      <c r="BZ12" s="30">
        <f>IF(F12="scoop",IF(SUM(K12:T12)&gt;0,SUM(K12:T12),0),0)*H12</f>
        <v>0</v>
      </c>
      <c r="CA12" s="30">
        <f>IF(F12="positive",IF(SUM(K12:T12)&gt;0,SUM(K12:T12),0),0)*H12</f>
        <v>0</v>
      </c>
      <c r="CB12" s="30">
        <f>IF(F12="various",IF(SUM(K12:T12)&gt;0,SUM(K12:T12),0),0)*H12</f>
        <v>0</v>
      </c>
      <c r="CC12" s="203"/>
    </row>
    <row r="13" spans="1:81" s="203" customFormat="1" ht="40.049999999999997" customHeight="1">
      <c r="B13" s="204"/>
      <c r="C13" s="146"/>
      <c r="D13" s="289" t="s">
        <v>2042</v>
      </c>
      <c r="E13" s="128"/>
      <c r="F13" s="291"/>
      <c r="G13" s="117"/>
      <c r="H13" s="117"/>
      <c r="I13" s="117"/>
      <c r="J13" s="289"/>
      <c r="K13" s="205"/>
      <c r="U13" s="206"/>
      <c r="V13" s="207" t="str">
        <f t="shared" ref="V13" si="9">IF(SUM(K13:R13)&gt;0,"Yes","No")</f>
        <v>No</v>
      </c>
      <c r="W13" s="206"/>
      <c r="X13" s="206"/>
      <c r="AB13" s="484"/>
      <c r="AC13" s="171"/>
      <c r="AD13" s="130">
        <f>H13*K13</f>
        <v>0</v>
      </c>
      <c r="AE13" s="116">
        <f>H13*L13</f>
        <v>0</v>
      </c>
      <c r="AF13" s="131">
        <f>H13*M13</f>
        <v>0</v>
      </c>
      <c r="AG13" s="124">
        <f>H13*N13</f>
        <v>0</v>
      </c>
      <c r="AH13" s="587">
        <f>H13*O13</f>
        <v>0</v>
      </c>
      <c r="AI13" s="597">
        <f>H13*P13</f>
        <v>0</v>
      </c>
      <c r="AJ13" s="520">
        <f>H13*Q13</f>
        <v>0</v>
      </c>
      <c r="AK13" s="564">
        <f>H13*R13</f>
        <v>0</v>
      </c>
      <c r="AL13" s="593">
        <f>H13*S13</f>
        <v>0</v>
      </c>
      <c r="AM13" s="298">
        <f>H13*T13</f>
        <v>0</v>
      </c>
      <c r="AN13" s="181"/>
      <c r="AO13" s="172"/>
      <c r="AP13" s="181"/>
      <c r="AQ13" s="172"/>
      <c r="AR13" s="181"/>
      <c r="AS13" s="172"/>
      <c r="AT13" s="181"/>
      <c r="AV13" s="30">
        <f>IF(G13="XS",IF(SUM(K13:T13)&gt;0,SUM(K13:T13),0),0)*H13</f>
        <v>0</v>
      </c>
      <c r="AW13" s="30">
        <f>IF(G13="S",IF(SUM(K13:T13)&gt;0,SUM(K13:T13),0),0)*H13</f>
        <v>0</v>
      </c>
      <c r="AX13" s="30">
        <f>IF(G13="M",IF(SUM(K13:T13)&gt;0,SUM(K13:T13),0),0)*H13</f>
        <v>0</v>
      </c>
      <c r="AY13" s="30">
        <f>IF(G13="L",IF(SUM(K13:T13)&gt;0,SUM(K13:T13),0),0)*H13</f>
        <v>0</v>
      </c>
      <c r="AZ13" s="30">
        <f>IF(G13="XL",IF(SUM(K13:T13)&gt;0,SUM(K13:T13),0),0)*H13</f>
        <v>0</v>
      </c>
      <c r="BA13" s="59"/>
      <c r="BB13" s="59"/>
      <c r="BC13" s="59"/>
      <c r="BD13" s="59"/>
      <c r="BE13" s="59"/>
      <c r="BF13" s="59"/>
      <c r="BG13" s="59"/>
      <c r="BH13" s="30">
        <f t="shared" si="4"/>
        <v>0</v>
      </c>
      <c r="BI13" s="30">
        <f t="shared" si="5"/>
        <v>0</v>
      </c>
      <c r="BJ13" s="30">
        <f t="shared" si="6"/>
        <v>0</v>
      </c>
      <c r="BK13" s="30">
        <f t="shared" si="7"/>
        <v>0</v>
      </c>
      <c r="BL13" s="30">
        <f t="shared" si="8"/>
        <v>0</v>
      </c>
    </row>
    <row r="14" spans="1:81" s="203" customFormat="1" ht="40.049999999999997" customHeight="1">
      <c r="B14" s="189"/>
      <c r="C14" s="377"/>
      <c r="D14" s="727" t="s">
        <v>2006</v>
      </c>
      <c r="E14" s="154"/>
      <c r="F14" s="606"/>
      <c r="G14" s="147" t="s">
        <v>1483</v>
      </c>
      <c r="H14" s="147">
        <v>30</v>
      </c>
      <c r="I14" s="147" t="s">
        <v>1474</v>
      </c>
      <c r="J14" s="623">
        <v>21.63</v>
      </c>
      <c r="K14" s="208"/>
      <c r="L14" s="209"/>
      <c r="M14" s="210"/>
      <c r="N14" s="209"/>
      <c r="O14" s="210"/>
      <c r="P14" s="209"/>
      <c r="Q14" s="210"/>
      <c r="R14" s="209"/>
      <c r="S14" s="210"/>
      <c r="T14" s="209"/>
      <c r="U14" s="363">
        <f>J14*K14+J14*L14+J14*M14+J14*N14+J14*O14+J14*P14+J14*Q14+J14*R14+J14*S14+J14*T14</f>
        <v>0</v>
      </c>
      <c r="V14" s="364" t="str">
        <f>IF(SUM(K14:T14)&gt;0,"Yes","No")</f>
        <v>No</v>
      </c>
      <c r="W14" s="365" t="str">
        <f>IF(B14="New","Yes","No")</f>
        <v>No</v>
      </c>
      <c r="X14" s="473"/>
      <c r="Y14" s="211">
        <v>1</v>
      </c>
      <c r="Z14" s="212">
        <f>Y14*K14+Y14*L14+Y14*M14+Y14*N14+Y14*O14+Y14*P14+Y14*Q14+Y14*R14+Y14*S14+Y14*T14</f>
        <v>0</v>
      </c>
      <c r="AB14" s="485">
        <v>0.06</v>
      </c>
      <c r="AC14" s="171">
        <f>SUM(K14:T14)*AB14</f>
        <v>0</v>
      </c>
      <c r="AD14" s="130">
        <f>H14*K14</f>
        <v>0</v>
      </c>
      <c r="AE14" s="116">
        <f>H14*L14</f>
        <v>0</v>
      </c>
      <c r="AF14" s="131">
        <f>H14*M14</f>
        <v>0</v>
      </c>
      <c r="AG14" s="124">
        <f>H14*N14</f>
        <v>0</v>
      </c>
      <c r="AH14" s="587">
        <f>H14*O14</f>
        <v>0</v>
      </c>
      <c r="AI14" s="597">
        <f>H14*P14</f>
        <v>0</v>
      </c>
      <c r="AJ14" s="520">
        <f>H14*Q14</f>
        <v>0</v>
      </c>
      <c r="AK14" s="564">
        <f>H14*R14</f>
        <v>0</v>
      </c>
      <c r="AL14" s="593">
        <f>H14*S14</f>
        <v>0</v>
      </c>
      <c r="AM14" s="298">
        <f>H14*T14</f>
        <v>0</v>
      </c>
      <c r="AN14" s="137">
        <v>1</v>
      </c>
      <c r="AO14" s="137">
        <v>30</v>
      </c>
      <c r="AP14" s="137"/>
      <c r="AQ14" s="137"/>
      <c r="AR14" s="137"/>
      <c r="AS14" s="137"/>
      <c r="AT14" s="137"/>
      <c r="AV14" s="30">
        <f>IF(G14="XS",IF(SUM(K14:T14)&gt;0,SUM(K14:T14),0),0)*H14</f>
        <v>0</v>
      </c>
      <c r="AW14" s="30">
        <f>IF(G14="S",IF(SUM(K14:T14)&gt;0,SUM(K14:T14),0),0)*H14</f>
        <v>0</v>
      </c>
      <c r="AX14" s="30">
        <f>IF(G14="M",IF(SUM(K14:T14)&gt;0,SUM(K14:T14),0),0)*H14</f>
        <v>0</v>
      </c>
      <c r="AY14" s="30">
        <f>IF(G14="L",IF(SUM(K14:T14)&gt;0,SUM(K14:T14),0),0)*H14</f>
        <v>0</v>
      </c>
      <c r="AZ14" s="30">
        <f>IF(G14="XL",IF(SUM(K14:T14)&gt;0,SUM(K14:T14),0),0)*H14</f>
        <v>0</v>
      </c>
      <c r="BA14" s="30">
        <f>IF(G14="2XL",IF(SUM(K14:T14)&gt;0,SUM(K14:T14),0),0)*H14</f>
        <v>0</v>
      </c>
      <c r="BB14" s="30">
        <f>IF(G14="3XL",IF(SUM(K14:T14)&gt;0,SUM(K14:T14),0),0)*H14</f>
        <v>0</v>
      </c>
      <c r="BC14" s="30">
        <f>IF(G14="various",IF(SUM(K14:T14)&gt;0,SUM(K14:T14),0),0)*H14</f>
        <v>0</v>
      </c>
      <c r="BD14" s="30"/>
      <c r="BE14" s="203">
        <f t="shared" ref="BE14:BE28" si="10">IF(E14="all tex.",IF(SUM(K14:T14)&gt;0,SUM(K14:T14),0),0)*H14</f>
        <v>0</v>
      </c>
      <c r="BF14" s="203">
        <f>IF(E14="Dual tex.",IF(SUM(K14:T14)&gt;0,SUM(K14:T14),0),0)*H14</f>
        <v>0</v>
      </c>
      <c r="BH14" s="30">
        <f t="shared" si="4"/>
        <v>0</v>
      </c>
      <c r="BI14" s="30">
        <f t="shared" si="5"/>
        <v>0</v>
      </c>
      <c r="BJ14" s="30">
        <f t="shared" si="6"/>
        <v>0</v>
      </c>
      <c r="BK14" s="30">
        <f t="shared" si="7"/>
        <v>0</v>
      </c>
      <c r="BL14" s="30">
        <f t="shared" si="8"/>
        <v>0</v>
      </c>
      <c r="BM14" s="30">
        <f>IF(F14="edge",IF(SUM(K14:T14)&gt;0,SUM(K14:T14),0),0)*H14</f>
        <v>0</v>
      </c>
      <c r="BN14" s="30">
        <f>IF(F14="crimp",IF(SUM(K14:T14)&gt;0,SUM(K14:T14),0),0)*H14</f>
        <v>0</v>
      </c>
      <c r="BO14" s="30">
        <f>IF(F14="incut",IF(SUM(K14:T14)&gt;0,SUM(K14:T14),0),0)*H14</f>
        <v>0</v>
      </c>
      <c r="BP14" s="30">
        <f>IF(F14="dish",IF(SUM(K14:T14)&gt;0,SUM(K14:T14),0),0)*H14</f>
        <v>0</v>
      </c>
      <c r="BQ14" s="30">
        <f>IF(F14="pinch",IF(SUM(K14:T14)&gt;0,SUM(K14:T14),0),0)*H14</f>
        <v>0</v>
      </c>
      <c r="BR14" s="30">
        <f>IF(F14="pocket",IF(SUM(K14:T14)&gt;0,SUM(K14:T14),0),0)*H14</f>
        <v>0</v>
      </c>
      <c r="BS14" s="30">
        <f>IF(F14="insert",IF(SUM(K14:T14)&gt;0,SUM(K14:T14),0),0)*H14</f>
        <v>0</v>
      </c>
      <c r="BT14" s="30">
        <f>IF(F14="feature",IF(SUM(K14:T14)&gt;0,SUM(K14:T14),0),0)*H14</f>
        <v>0</v>
      </c>
      <c r="BU14" s="30">
        <f>IF(F14="scoop",IF(SUM(K14:T14)&gt;0,SUM(K14:T14),0),0)*H14</f>
        <v>0</v>
      </c>
      <c r="BV14" s="30">
        <f>IF($F$17="arete",IF(SUM(K14:T14)&gt;0,SUM(K14:T14),0),0)*$H$17</f>
        <v>0</v>
      </c>
      <c r="BW14" s="30">
        <f>IF($F$17="flat rectangle",IF(SUM(K14:T14)&gt;0,SUM(K14:T14),0),0)*$H$17</f>
        <v>0</v>
      </c>
      <c r="BX14" s="30">
        <f>IF($F$17="pentagon",IF(SUM(K14:T14)&gt;0,SUM(K14:T14),0),0)*$H$17</f>
        <v>0</v>
      </c>
      <c r="BY14" s="30">
        <f>IF($F$17="pyramid",IF(SUM(K14:T14)&gt;0,SUM(K14:T14),0),0)*$H$17</f>
        <v>0</v>
      </c>
      <c r="BZ14" s="30">
        <f>IF($F$17="positive",IF(SUM(K14:T14)&gt;0,SUM(K14:T14),0),0)*$H$17</f>
        <v>0</v>
      </c>
      <c r="CA14" s="30"/>
      <c r="CB14" s="30">
        <f>IF(F14="various",IF(SUM(K14:T14)&gt;0,SUM(K14:T14),0),0)*H14</f>
        <v>0</v>
      </c>
      <c r="CC14" s="30"/>
    </row>
    <row r="15" spans="1:81" s="203" customFormat="1" ht="40.049999999999997" customHeight="1">
      <c r="B15" s="413"/>
      <c r="C15" s="760"/>
      <c r="D15" s="728" t="s">
        <v>2007</v>
      </c>
      <c r="E15" s="761"/>
      <c r="F15" s="390"/>
      <c r="G15" s="139" t="s">
        <v>1483</v>
      </c>
      <c r="H15" s="139">
        <v>100</v>
      </c>
      <c r="I15" s="139" t="s">
        <v>1474</v>
      </c>
      <c r="J15" s="762">
        <v>67.98</v>
      </c>
      <c r="K15" s="763"/>
      <c r="L15" s="764"/>
      <c r="M15" s="765"/>
      <c r="N15" s="764"/>
      <c r="O15" s="765"/>
      <c r="P15" s="764"/>
      <c r="Q15" s="765"/>
      <c r="R15" s="764"/>
      <c r="S15" s="765"/>
      <c r="T15" s="764"/>
      <c r="U15" s="766">
        <f>J15*K15+J15*L15+J15*M15+J15*N15+J15*O15+J15*P15+J15*Q15+J15*R15+J15*S15+J15*T15</f>
        <v>0</v>
      </c>
      <c r="V15" s="767" t="str">
        <f t="shared" ref="V15" si="11">IF(SUM(K15:T15)&gt;0,"Yes","No")</f>
        <v>No</v>
      </c>
      <c r="W15" s="768" t="str">
        <f>IF(B15="New","Yes","No")</f>
        <v>No</v>
      </c>
      <c r="X15" s="474"/>
      <c r="Y15" s="216">
        <v>3</v>
      </c>
      <c r="Z15" s="217">
        <f>Y15*K15+Y15*L15+Y15*M15+Y15*N15+Y15*O15+Y15*P15+Y15*Q15+Y15*R15+Y15*S15+Y15*T15</f>
        <v>0</v>
      </c>
      <c r="AB15" s="483">
        <v>0.2</v>
      </c>
      <c r="AC15" s="171">
        <f>SUM(K15:T15)*AB15</f>
        <v>0</v>
      </c>
      <c r="AD15" s="130">
        <f>H15*K15</f>
        <v>0</v>
      </c>
      <c r="AE15" s="116">
        <f>H15*L15</f>
        <v>0</v>
      </c>
      <c r="AF15" s="131">
        <f>H15*M15</f>
        <v>0</v>
      </c>
      <c r="AG15" s="124">
        <f>H15*N15</f>
        <v>0</v>
      </c>
      <c r="AH15" s="587">
        <f>H15*O15</f>
        <v>0</v>
      </c>
      <c r="AI15" s="597">
        <f>H15*P15</f>
        <v>0</v>
      </c>
      <c r="AJ15" s="520">
        <f>H15*Q15</f>
        <v>0</v>
      </c>
      <c r="AK15" s="564">
        <f>H15*R15</f>
        <v>0</v>
      </c>
      <c r="AL15" s="593">
        <f>H15*S15</f>
        <v>0</v>
      </c>
      <c r="AM15" s="298">
        <f>H15*T15</f>
        <v>0</v>
      </c>
      <c r="AN15" s="171">
        <v>3</v>
      </c>
      <c r="AO15" s="176">
        <v>100</v>
      </c>
      <c r="AP15" s="171"/>
      <c r="AQ15" s="176"/>
      <c r="AR15" s="171"/>
      <c r="AS15" s="176"/>
      <c r="AT15" s="171"/>
      <c r="AV15" s="30">
        <f>IF(G15="XS",IF(SUM(K15:T15)&gt;0,SUM(K15:T15),0),0)*H15</f>
        <v>0</v>
      </c>
      <c r="AW15" s="30">
        <f>IF(G15="S",IF(SUM(K15:T15)&gt;0,SUM(K15:T15),0),0)*H15</f>
        <v>0</v>
      </c>
      <c r="AX15" s="30">
        <f>IF(G15="M",IF(SUM(K15:T15)&gt;0,SUM(K15:T15),0),0)*H15</f>
        <v>0</v>
      </c>
      <c r="AY15" s="30">
        <f>IF(G15="L",IF(SUM(K15:T15)&gt;0,SUM(K15:T15),0),0)*H15</f>
        <v>0</v>
      </c>
      <c r="AZ15" s="30">
        <f>IF(G15="XL",IF(SUM(K15:T15)&gt;0,SUM(K15:T15),0),0)*H15</f>
        <v>0</v>
      </c>
      <c r="BA15" s="30">
        <f>IF(G15="2XL",IF(SUM(K15:T15)&gt;0,SUM(K15:T15),0),0)*H15</f>
        <v>0</v>
      </c>
      <c r="BB15" s="30">
        <f>IF(G15="3XL",IF(SUM(K15:T15)&gt;0,SUM(K15:T15),0),0)*H15</f>
        <v>0</v>
      </c>
      <c r="BC15" s="30">
        <f>IF(G15="various",IF(SUM(K15:T15)&gt;0,SUM(K15:T15),0),0)*H15</f>
        <v>0</v>
      </c>
      <c r="BD15" s="30"/>
      <c r="BE15" s="203">
        <f t="shared" si="10"/>
        <v>0</v>
      </c>
      <c r="BF15" s="203">
        <f>IF(E15="Dual tex.",IF(SUM(K15:T15)&gt;0,SUM(K15:T15),0),0)*H15</f>
        <v>0</v>
      </c>
      <c r="BH15" s="30">
        <f t="shared" si="4"/>
        <v>0</v>
      </c>
      <c r="BI15" s="30">
        <f t="shared" si="5"/>
        <v>0</v>
      </c>
      <c r="BJ15" s="30">
        <f t="shared" si="6"/>
        <v>0</v>
      </c>
      <c r="BK15" s="30">
        <f t="shared" si="7"/>
        <v>0</v>
      </c>
      <c r="BL15" s="30">
        <f t="shared" si="8"/>
        <v>0</v>
      </c>
      <c r="BM15" s="30">
        <f>IF(F15="edge",IF(SUM(K15:T15)&gt;0,SUM(K15:T15),0),0)*H15</f>
        <v>0</v>
      </c>
      <c r="BN15" s="30">
        <f>IF(F15="crimp",IF(SUM(K15:T15)&gt;0,SUM(K15:T15),0),0)*H15</f>
        <v>0</v>
      </c>
      <c r="BO15" s="30">
        <f>IF(F15="incut",IF(SUM(K15:T15)&gt;0,SUM(K15:T15),0),0)*H15</f>
        <v>0</v>
      </c>
      <c r="BP15" s="30">
        <f>IF(F15="dish",IF(SUM(K15:T15)&gt;0,SUM(K15:T15),0),0)*H15</f>
        <v>0</v>
      </c>
      <c r="BQ15" s="30">
        <f>IF(F15="pinch",IF(SUM(K15:T15)&gt;0,SUM(K15:T15),0),0)*H15</f>
        <v>0</v>
      </c>
      <c r="BR15" s="30">
        <f>IF(F15="pocket",IF(SUM(K15:T15)&gt;0,SUM(K15:T15),0),0)*H15</f>
        <v>0</v>
      </c>
      <c r="BS15" s="30">
        <f>IF(F15="insert",IF(SUM(K15:T15)&gt;0,SUM(K15:T15),0),0)*H15</f>
        <v>0</v>
      </c>
      <c r="BT15" s="30">
        <f>IF(F15="feature",IF(SUM(K15:T15)&gt;0,SUM(K15:T15),0),0)*H15</f>
        <v>0</v>
      </c>
      <c r="BU15" s="30">
        <f>IF(F15="scoop",IF(SUM(K15:T15)&gt;0,SUM(K15:T15),0),0)*H15</f>
        <v>0</v>
      </c>
      <c r="BV15" s="30">
        <f>IF(F15="positive",IF(SUM(K15:T15)&gt;0,SUM(K15:T15),0),0)*H15</f>
        <v>0</v>
      </c>
      <c r="BW15" s="30">
        <f t="shared" ref="BW15" si="12">IF($F$17="flat rectangle",IF(SUM(K15:T15)&gt;0,SUM(K15:T15),0),0)*$H$17</f>
        <v>0</v>
      </c>
      <c r="BX15" s="30">
        <f t="shared" ref="BX15" si="13">IF($F$17="pentagon",IF(SUM(K15:T15)&gt;0,SUM(K15:T15),0),0)*$H$17</f>
        <v>0</v>
      </c>
      <c r="BY15" s="30">
        <f t="shared" ref="BY15" si="14">IF($F$17="pyramid",IF(SUM(K15:T15)&gt;0,SUM(K15:T15),0),0)*$H$17</f>
        <v>0</v>
      </c>
      <c r="BZ15" s="30">
        <f t="shared" ref="BZ15" si="15">IF($F$17="positive",IF(SUM(K15:T15)&gt;0,SUM(K15:T15),0),0)*$H$17</f>
        <v>0</v>
      </c>
      <c r="CA15" s="30"/>
      <c r="CB15" s="30">
        <f>IF(F15="various",IF(SUM(K15:T15)&gt;0,SUM(K15:T15),0),0)*H15</f>
        <v>0</v>
      </c>
      <c r="CC15" s="30"/>
    </row>
    <row r="16" spans="1:81" s="203" customFormat="1" ht="40.049999999999997" customHeight="1">
      <c r="B16" s="204"/>
      <c r="C16" s="146"/>
      <c r="D16" s="289" t="s">
        <v>166</v>
      </c>
      <c r="E16" s="128"/>
      <c r="F16" s="291"/>
      <c r="G16" s="117"/>
      <c r="H16" s="117"/>
      <c r="I16" s="117"/>
      <c r="J16" s="289"/>
      <c r="K16" s="205"/>
      <c r="U16" s="206"/>
      <c r="V16" s="207" t="str">
        <f t="shared" ref="V16" si="16">IF(SUM(K16:R16)&gt;0,"Yes","No")</f>
        <v>No</v>
      </c>
      <c r="W16" s="206"/>
      <c r="X16" s="206"/>
      <c r="AB16" s="484"/>
      <c r="AC16" s="171"/>
      <c r="AD16" s="130"/>
      <c r="AE16" s="116"/>
      <c r="AF16" s="131"/>
      <c r="AG16" s="124"/>
      <c r="AH16" s="587"/>
      <c r="AI16" s="597"/>
      <c r="AJ16" s="520"/>
      <c r="AK16" s="564"/>
      <c r="AL16" s="593"/>
      <c r="AM16" s="298"/>
      <c r="AN16" s="181"/>
      <c r="AO16" s="172"/>
      <c r="AP16" s="181"/>
      <c r="AQ16" s="172"/>
      <c r="AR16" s="181"/>
      <c r="AS16" s="172"/>
      <c r="AT16" s="181"/>
      <c r="AW16" s="59"/>
      <c r="AX16" s="59"/>
      <c r="AY16" s="59"/>
      <c r="AZ16" s="59"/>
      <c r="BA16" s="59"/>
      <c r="BB16" s="59"/>
      <c r="BC16" s="59"/>
      <c r="BD16" s="59"/>
      <c r="BE16" s="203">
        <f t="shared" si="10"/>
        <v>0</v>
      </c>
      <c r="BF16" s="59"/>
      <c r="BG16" s="59"/>
    </row>
    <row r="17" spans="2:81" s="203" customFormat="1" ht="90" customHeight="1">
      <c r="B17" s="189"/>
      <c r="C17" s="377"/>
      <c r="D17" s="380" t="s">
        <v>233</v>
      </c>
      <c r="E17" s="807" t="s">
        <v>2053</v>
      </c>
      <c r="F17" s="606" t="s">
        <v>1484</v>
      </c>
      <c r="G17" s="147" t="s">
        <v>224</v>
      </c>
      <c r="H17" s="147">
        <v>12</v>
      </c>
      <c r="I17" s="147" t="s">
        <v>1474</v>
      </c>
      <c r="J17" s="623">
        <v>55.156500000000008</v>
      </c>
      <c r="K17" s="208"/>
      <c r="L17" s="209"/>
      <c r="M17" s="210"/>
      <c r="N17" s="209"/>
      <c r="O17" s="210"/>
      <c r="P17" s="209"/>
      <c r="Q17" s="210"/>
      <c r="R17" s="209"/>
      <c r="S17" s="210"/>
      <c r="T17" s="209"/>
      <c r="U17" s="363">
        <f>J17*K17+J17*L17+J17*M17+J17*N17+J17*O17+J17*P17+J17*Q17+J17*R17+J17*S17+J17*T17</f>
        <v>0</v>
      </c>
      <c r="V17" s="364" t="str">
        <f>IF(SUM(K17:T17)&gt;0,"Yes","No")</f>
        <v>No</v>
      </c>
      <c r="W17" s="365" t="str">
        <f t="shared" ref="W17:W28" si="17">IF(B17="New","Yes","No")</f>
        <v>No</v>
      </c>
      <c r="X17" s="473"/>
      <c r="Y17" s="211">
        <v>1</v>
      </c>
      <c r="Z17" s="212">
        <f>Y17*K17+Y17*L17+Y17*M17+Y17*N17+Y17*O17+Y17*P17+Y17*Q17+Y17*R17+Y17*S17+Y17*T17</f>
        <v>0</v>
      </c>
      <c r="AB17" s="485">
        <v>0.23</v>
      </c>
      <c r="AC17" s="171">
        <f>SUM(K17:T17)*AB17</f>
        <v>0</v>
      </c>
      <c r="AD17" s="130">
        <f t="shared" ref="AD17:AD28" si="18">H17*K17</f>
        <v>0</v>
      </c>
      <c r="AE17" s="116">
        <f t="shared" ref="AE17:AE28" si="19">H17*L17</f>
        <v>0</v>
      </c>
      <c r="AF17" s="131">
        <f t="shared" ref="AF17:AF28" si="20">H17*M17</f>
        <v>0</v>
      </c>
      <c r="AG17" s="124">
        <f t="shared" ref="AG17:AG28" si="21">H17*N17</f>
        <v>0</v>
      </c>
      <c r="AH17" s="587">
        <f t="shared" ref="AH17:AH28" si="22">H17*O17</f>
        <v>0</v>
      </c>
      <c r="AI17" s="597">
        <f t="shared" ref="AI17:AI28" si="23">H17*P17</f>
        <v>0</v>
      </c>
      <c r="AJ17" s="520">
        <f t="shared" ref="AJ17:AJ28" si="24">H17*Q17</f>
        <v>0</v>
      </c>
      <c r="AK17" s="564">
        <f t="shared" ref="AK17:AK28" si="25">H17*R17</f>
        <v>0</v>
      </c>
      <c r="AL17" s="593">
        <f t="shared" ref="AL17:AL28" si="26">H17*S17</f>
        <v>0</v>
      </c>
      <c r="AM17" s="298">
        <f>H17*T17</f>
        <v>0</v>
      </c>
      <c r="AN17" s="137">
        <v>1</v>
      </c>
      <c r="AO17" s="137">
        <v>24</v>
      </c>
      <c r="AP17" s="137"/>
      <c r="AQ17" s="137"/>
      <c r="AR17" s="137"/>
      <c r="AS17" s="137"/>
      <c r="AT17" s="137"/>
      <c r="AV17" s="30">
        <f t="shared" ref="AV17:AV28" si="27">IF(G17="XS",IF(SUM(K17:T17)&gt;0,SUM(K17:T17),0),0)*H17</f>
        <v>0</v>
      </c>
      <c r="AW17" s="30">
        <f t="shared" ref="AW17:AW28" si="28">IF(G17="S",IF(SUM(K17:T17)&gt;0,SUM(K17:T17),0),0)*H17</f>
        <v>0</v>
      </c>
      <c r="AX17" s="30">
        <f t="shared" ref="AX17:AX28" si="29">IF(G17="M",IF(SUM(K17:T17)&gt;0,SUM(K17:T17),0),0)*H17</f>
        <v>0</v>
      </c>
      <c r="AY17" s="30">
        <f t="shared" ref="AY17:AY28" si="30">IF(G17="L",IF(SUM(K17:T17)&gt;0,SUM(K17:T17),0),0)*H17</f>
        <v>0</v>
      </c>
      <c r="AZ17" s="30">
        <f t="shared" ref="AZ17:AZ28" si="31">IF(G17="XL",IF(SUM(K17:T17)&gt;0,SUM(K17:T17),0),0)*H17</f>
        <v>0</v>
      </c>
      <c r="BA17" s="30">
        <f t="shared" ref="BA17:BA28" si="32">IF(G17="2XL",IF(SUM(K17:T17)&gt;0,SUM(K17:T17),0),0)*H17</f>
        <v>0</v>
      </c>
      <c r="BB17" s="30">
        <f t="shared" ref="BB17:BB28" si="33">IF(G17="3XL",IF(SUM(K17:T17)&gt;0,SUM(K17:T17),0),0)*H17</f>
        <v>0</v>
      </c>
      <c r="BC17" s="30">
        <f t="shared" ref="BC17:BC28" si="34">IF(G17="various",IF(SUM(K17:T17)&gt;0,SUM(K17:T17),0),0)*H17</f>
        <v>0</v>
      </c>
      <c r="BD17" s="30"/>
      <c r="BE17" s="203">
        <f t="shared" si="10"/>
        <v>0</v>
      </c>
      <c r="BF17" s="203">
        <f t="shared" ref="BF17:BF28" si="35">IF(E17="Dual tex.",IF(SUM(K17:T17)&gt;0,SUM(K17:T17),0),0)*H17</f>
        <v>0</v>
      </c>
      <c r="BH17" s="30">
        <f t="shared" ref="BH17:BH28" si="36">IF(F17="sloper",IF(SUM(K17:T17)&gt;0,SUM(K17:T17),0),0)*H17</f>
        <v>0</v>
      </c>
      <c r="BI17" s="30">
        <f t="shared" ref="BI17:BI28" si="37">IF(F17="footholds",IF(SUM(K17:T17)&gt;0,SUM(K17:T17),0),0)*H17</f>
        <v>0</v>
      </c>
      <c r="BJ17" s="30">
        <f t="shared" ref="BJ17:BJ28" si="38">IF(F17="micros",IF(SUM(K17:T17)&gt;0,SUM(K17:T17),0),0)*H17</f>
        <v>0</v>
      </c>
      <c r="BK17" s="30">
        <f t="shared" ref="BK17:BK28" si="39">IF(F17="jug",IF(SUM(K17:T17)&gt;0,SUM(K17:T17),0),0)*H17</f>
        <v>0</v>
      </c>
      <c r="BL17" s="30">
        <f t="shared" ref="BL17:BL28" si="40">IF(F17="ledge",IF(SUM(K17:T17)&gt;0,SUM(K17:T17),0),0)*H17</f>
        <v>0</v>
      </c>
      <c r="BM17" s="30">
        <f t="shared" ref="BM17:BM28" si="41">IF(F17="edge",IF(SUM(K17:T17)&gt;0,SUM(K17:T17),0),0)*H17</f>
        <v>0</v>
      </c>
      <c r="BN17" s="30">
        <f t="shared" ref="BN17:BN28" si="42">IF(F17="crimp",IF(SUM(K17:T17)&gt;0,SUM(K17:T17),0),0)*H17</f>
        <v>0</v>
      </c>
      <c r="BO17" s="30">
        <f t="shared" ref="BO17:BO28" si="43">IF(F17="incut",IF(SUM(K17:T17)&gt;0,SUM(K17:T17),0),0)*H17</f>
        <v>0</v>
      </c>
      <c r="BP17" s="30">
        <f t="shared" ref="BP17:BP28" si="44">IF(F17="dish",IF(SUM(K17:T17)&gt;0,SUM(K17:T17),0),0)*H17</f>
        <v>0</v>
      </c>
      <c r="BQ17" s="30">
        <f t="shared" ref="BQ17:BQ28" si="45">IF(F17="pinch",IF(SUM(K17:T17)&gt;0,SUM(K17:T17),0),0)*H17</f>
        <v>0</v>
      </c>
      <c r="BR17" s="30">
        <f t="shared" ref="BR17:BR28" si="46">IF(F17="pocket",IF(SUM(K17:T17)&gt;0,SUM(K17:T17),0),0)*H17</f>
        <v>0</v>
      </c>
      <c r="BS17" s="30">
        <f t="shared" ref="BS17:BS28" si="47">IF(F17="insert",IF(SUM(K17:T17)&gt;0,SUM(K17:T17),0),0)*H17</f>
        <v>0</v>
      </c>
      <c r="BT17" s="30">
        <f t="shared" ref="BT17:BT28" si="48">IF(F17="feature",IF(SUM(K17:T17)&gt;0,SUM(K17:T17),0),0)*H17</f>
        <v>0</v>
      </c>
      <c r="BU17" s="30">
        <f t="shared" ref="BU17:BU28" si="49">IF(F17="scoop",IF(SUM(K17:T17)&gt;0,SUM(K17:T17),0),0)*H17</f>
        <v>0</v>
      </c>
      <c r="BV17" s="30">
        <f>IF($F$17="arete",IF(SUM(K17:T17)&gt;0,SUM(K17:T17),0),0)*$H$17</f>
        <v>0</v>
      </c>
      <c r="BW17" s="30">
        <f>IF($F$17="flat rectangle",IF(SUM(K17:T17)&gt;0,SUM(K17:T17),0),0)*$H$17</f>
        <v>0</v>
      </c>
      <c r="BX17" s="30">
        <f>IF($F$17="pentagon",IF(SUM(K17:T17)&gt;0,SUM(K17:T17),0),0)*$H$17</f>
        <v>0</v>
      </c>
      <c r="BY17" s="30">
        <f>IF($F$17="pyramid",IF(SUM(K17:T17)&gt;0,SUM(K17:T17),0),0)*$H$17</f>
        <v>0</v>
      </c>
      <c r="BZ17" s="30">
        <f>IF($F$17="positive",IF(SUM(K17:T17)&gt;0,SUM(K17:T17),0),0)*$H$17</f>
        <v>0</v>
      </c>
      <c r="CA17" s="30"/>
      <c r="CB17" s="30">
        <f t="shared" ref="CB17:CB28" si="50">IF(F17="various",IF(SUM(K17:T17)&gt;0,SUM(K17:T17),0),0)*H17</f>
        <v>0</v>
      </c>
      <c r="CC17" s="30"/>
    </row>
    <row r="18" spans="2:81" s="203" customFormat="1" ht="90" customHeight="1">
      <c r="B18" s="412"/>
      <c r="C18" s="378"/>
      <c r="D18" s="383" t="s">
        <v>234</v>
      </c>
      <c r="E18" s="808" t="s">
        <v>2053</v>
      </c>
      <c r="F18" s="168" t="s">
        <v>167</v>
      </c>
      <c r="G18" s="165" t="s">
        <v>224</v>
      </c>
      <c r="H18" s="165">
        <v>6</v>
      </c>
      <c r="I18" s="165" t="s">
        <v>1474</v>
      </c>
      <c r="J18" s="617">
        <v>50.830500000000001</v>
      </c>
      <c r="K18" s="213"/>
      <c r="L18" s="214"/>
      <c r="M18" s="215"/>
      <c r="N18" s="214"/>
      <c r="O18" s="215"/>
      <c r="P18" s="214"/>
      <c r="Q18" s="215"/>
      <c r="R18" s="214"/>
      <c r="S18" s="215"/>
      <c r="T18" s="214"/>
      <c r="U18" s="346">
        <f>J18*K18+J18*L18+J18*M18+J18*N18+J18*O18+J18*P18+J18*Q18+J18*R18+J18*S18+J18*T18</f>
        <v>0</v>
      </c>
      <c r="V18" s="344" t="str">
        <f>IF(SUM(K18:T18)&gt;0,"Yes","No")</f>
        <v>No</v>
      </c>
      <c r="W18" s="345" t="str">
        <f>IF(B18="New","Yes","No")</f>
        <v>No</v>
      </c>
      <c r="X18" s="474"/>
      <c r="Y18" s="216">
        <v>1</v>
      </c>
      <c r="Z18" s="217">
        <f t="shared" ref="Z18:Z27" si="51">Y18*K18+Y18*L18+Y18*M18+Y18*N18+Y18*O18+Y18*P18+Y18*Q18+Y18*R18+Y18*S18+Y18*T18</f>
        <v>0</v>
      </c>
      <c r="AB18" s="483">
        <v>0.16</v>
      </c>
      <c r="AC18" s="171">
        <f>SUM(K18:T18)*AB18</f>
        <v>0</v>
      </c>
      <c r="AD18" s="130">
        <f t="shared" si="18"/>
        <v>0</v>
      </c>
      <c r="AE18" s="116">
        <f t="shared" si="19"/>
        <v>0</v>
      </c>
      <c r="AF18" s="131">
        <f t="shared" si="20"/>
        <v>0</v>
      </c>
      <c r="AG18" s="124">
        <f t="shared" si="21"/>
        <v>0</v>
      </c>
      <c r="AH18" s="587">
        <f t="shared" si="22"/>
        <v>0</v>
      </c>
      <c r="AI18" s="597">
        <f t="shared" si="23"/>
        <v>0</v>
      </c>
      <c r="AJ18" s="520">
        <f t="shared" si="24"/>
        <v>0</v>
      </c>
      <c r="AK18" s="564">
        <f t="shared" si="25"/>
        <v>0</v>
      </c>
      <c r="AL18" s="593">
        <f t="shared" si="26"/>
        <v>0</v>
      </c>
      <c r="AM18" s="298">
        <f t="shared" ref="AM18:AM28" si="52">H18*T18</f>
        <v>0</v>
      </c>
      <c r="AN18" s="171">
        <v>1</v>
      </c>
      <c r="AO18" s="176">
        <v>12</v>
      </c>
      <c r="AP18" s="171"/>
      <c r="AQ18" s="176"/>
      <c r="AR18" s="171"/>
      <c r="AS18" s="176"/>
      <c r="AT18" s="171"/>
      <c r="AV18" s="30">
        <f t="shared" si="27"/>
        <v>0</v>
      </c>
      <c r="AW18" s="30">
        <f t="shared" si="28"/>
        <v>0</v>
      </c>
      <c r="AX18" s="30">
        <f t="shared" si="29"/>
        <v>0</v>
      </c>
      <c r="AY18" s="30">
        <f t="shared" si="30"/>
        <v>0</v>
      </c>
      <c r="AZ18" s="30">
        <f t="shared" si="31"/>
        <v>0</v>
      </c>
      <c r="BA18" s="30">
        <f t="shared" si="32"/>
        <v>0</v>
      </c>
      <c r="BB18" s="30">
        <f t="shared" si="33"/>
        <v>0</v>
      </c>
      <c r="BC18" s="30">
        <f t="shared" si="34"/>
        <v>0</v>
      </c>
      <c r="BD18" s="30"/>
      <c r="BE18" s="203">
        <f t="shared" si="10"/>
        <v>0</v>
      </c>
      <c r="BF18" s="203">
        <f t="shared" si="35"/>
        <v>0</v>
      </c>
      <c r="BH18" s="30">
        <f t="shared" si="36"/>
        <v>0</v>
      </c>
      <c r="BI18" s="30">
        <f t="shared" si="37"/>
        <v>0</v>
      </c>
      <c r="BJ18" s="30">
        <f t="shared" si="38"/>
        <v>0</v>
      </c>
      <c r="BK18" s="30">
        <f t="shared" si="39"/>
        <v>0</v>
      </c>
      <c r="BL18" s="30">
        <f t="shared" si="40"/>
        <v>0</v>
      </c>
      <c r="BM18" s="30">
        <f t="shared" si="41"/>
        <v>0</v>
      </c>
      <c r="BN18" s="30">
        <f t="shared" si="42"/>
        <v>0</v>
      </c>
      <c r="BO18" s="30">
        <f t="shared" si="43"/>
        <v>0</v>
      </c>
      <c r="BP18" s="30">
        <f t="shared" si="44"/>
        <v>0</v>
      </c>
      <c r="BQ18" s="30">
        <f t="shared" si="45"/>
        <v>0</v>
      </c>
      <c r="BR18" s="30">
        <f t="shared" si="46"/>
        <v>0</v>
      </c>
      <c r="BS18" s="30">
        <f t="shared" si="47"/>
        <v>0</v>
      </c>
      <c r="BT18" s="30">
        <f t="shared" si="48"/>
        <v>0</v>
      </c>
      <c r="BU18" s="30">
        <f t="shared" si="49"/>
        <v>0</v>
      </c>
      <c r="BV18" s="30">
        <f t="shared" ref="BV18:BV28" si="53">IF(F18="positive",IF(SUM(K18:T18)&gt;0,SUM(K18:T18),0),0)*H18</f>
        <v>0</v>
      </c>
      <c r="BW18" s="30">
        <f t="shared" ref="BW18:BW28" si="54">IF($F$17="flat rectangle",IF(SUM(K18:T18)&gt;0,SUM(K18:T18),0),0)*$H$17</f>
        <v>0</v>
      </c>
      <c r="BX18" s="30">
        <f t="shared" ref="BX18:BX28" si="55">IF($F$17="pentagon",IF(SUM(K18:T18)&gt;0,SUM(K18:T18),0),0)*$H$17</f>
        <v>0</v>
      </c>
      <c r="BY18" s="30">
        <f t="shared" ref="BY18:BY28" si="56">IF($F$17="pyramid",IF(SUM(K18:T18)&gt;0,SUM(K18:T18),0),0)*$H$17</f>
        <v>0</v>
      </c>
      <c r="BZ18" s="30">
        <f t="shared" ref="BZ18:BZ28" si="57">IF($F$17="positive",IF(SUM(K18:T18)&gt;0,SUM(K18:T18),0),0)*$H$17</f>
        <v>0</v>
      </c>
      <c r="CA18" s="30"/>
      <c r="CB18" s="30">
        <f t="shared" si="50"/>
        <v>0</v>
      </c>
      <c r="CC18" s="30"/>
    </row>
    <row r="19" spans="2:81" s="203" customFormat="1" ht="90" customHeight="1">
      <c r="B19" s="190"/>
      <c r="C19" s="378"/>
      <c r="D19" s="384" t="s">
        <v>235</v>
      </c>
      <c r="E19" s="809" t="s">
        <v>2053</v>
      </c>
      <c r="F19" s="270" t="s">
        <v>168</v>
      </c>
      <c r="G19" s="129" t="s">
        <v>224</v>
      </c>
      <c r="H19" s="129">
        <v>7</v>
      </c>
      <c r="I19" s="129" t="s">
        <v>1474</v>
      </c>
      <c r="J19" s="616">
        <v>54.075000000000003</v>
      </c>
      <c r="K19" s="218"/>
      <c r="L19" s="219"/>
      <c r="M19" s="220"/>
      <c r="N19" s="219"/>
      <c r="O19" s="220"/>
      <c r="P19" s="219"/>
      <c r="Q19" s="220"/>
      <c r="R19" s="219"/>
      <c r="S19" s="220"/>
      <c r="T19" s="219"/>
      <c r="U19" s="366">
        <f t="shared" ref="U19:U28" si="58">J19*K19+J19*L19+J19*M19+J19*N19+J19*O19+J19*P19+J19*Q19+J19*R19+J19*S19+J19*T19</f>
        <v>0</v>
      </c>
      <c r="V19" s="342" t="str">
        <f t="shared" ref="V19:V28" si="59">IF(SUM(K19:T19)&gt;0,"Yes","No")</f>
        <v>No</v>
      </c>
      <c r="W19" s="343" t="str">
        <f t="shared" si="17"/>
        <v>No</v>
      </c>
      <c r="X19" s="474"/>
      <c r="Y19" s="216">
        <v>1</v>
      </c>
      <c r="Z19" s="217">
        <f>Y19*K19+Y19*L19+Y19*M19+Y19*N19+Y19*O19+Y19*P19+Y19*Q19+Y19*R19+Y19*S19+Y19*T19</f>
        <v>0</v>
      </c>
      <c r="AB19" s="486">
        <v>0.23</v>
      </c>
      <c r="AC19" s="171">
        <f>SUM(K19:T19)*AB19</f>
        <v>0</v>
      </c>
      <c r="AD19" s="130">
        <f t="shared" si="18"/>
        <v>0</v>
      </c>
      <c r="AE19" s="116">
        <f t="shared" si="19"/>
        <v>0</v>
      </c>
      <c r="AF19" s="131">
        <f t="shared" si="20"/>
        <v>0</v>
      </c>
      <c r="AG19" s="124">
        <f t="shared" si="21"/>
        <v>0</v>
      </c>
      <c r="AH19" s="587">
        <f t="shared" si="22"/>
        <v>0</v>
      </c>
      <c r="AI19" s="597">
        <f t="shared" si="23"/>
        <v>0</v>
      </c>
      <c r="AJ19" s="520">
        <f t="shared" si="24"/>
        <v>0</v>
      </c>
      <c r="AK19" s="564">
        <f t="shared" si="25"/>
        <v>0</v>
      </c>
      <c r="AL19" s="593">
        <f t="shared" si="26"/>
        <v>0</v>
      </c>
      <c r="AM19" s="298">
        <f t="shared" si="52"/>
        <v>0</v>
      </c>
      <c r="AN19" s="181">
        <v>1</v>
      </c>
      <c r="AO19" s="172">
        <v>14</v>
      </c>
      <c r="AP19" s="181"/>
      <c r="AQ19" s="172"/>
      <c r="AR19" s="181"/>
      <c r="AS19" s="172"/>
      <c r="AT19" s="181"/>
      <c r="AV19" s="30">
        <f t="shared" si="27"/>
        <v>0</v>
      </c>
      <c r="AW19" s="30">
        <f t="shared" si="28"/>
        <v>0</v>
      </c>
      <c r="AX19" s="30">
        <f t="shared" si="29"/>
        <v>0</v>
      </c>
      <c r="AY19" s="30">
        <f t="shared" si="30"/>
        <v>0</v>
      </c>
      <c r="AZ19" s="30">
        <f t="shared" si="31"/>
        <v>0</v>
      </c>
      <c r="BA19" s="30">
        <f t="shared" si="32"/>
        <v>0</v>
      </c>
      <c r="BB19" s="30">
        <f t="shared" si="33"/>
        <v>0</v>
      </c>
      <c r="BC19" s="30">
        <f t="shared" si="34"/>
        <v>0</v>
      </c>
      <c r="BD19" s="30"/>
      <c r="BE19" s="203">
        <f t="shared" si="10"/>
        <v>0</v>
      </c>
      <c r="BF19" s="203">
        <f t="shared" si="35"/>
        <v>0</v>
      </c>
      <c r="BG19" s="30"/>
      <c r="BH19" s="30">
        <f t="shared" si="36"/>
        <v>0</v>
      </c>
      <c r="BI19" s="30">
        <f t="shared" si="37"/>
        <v>0</v>
      </c>
      <c r="BJ19" s="30">
        <f t="shared" si="38"/>
        <v>0</v>
      </c>
      <c r="BK19" s="30">
        <f t="shared" si="39"/>
        <v>0</v>
      </c>
      <c r="BL19" s="30">
        <f t="shared" si="40"/>
        <v>0</v>
      </c>
      <c r="BM19" s="30">
        <f t="shared" si="41"/>
        <v>0</v>
      </c>
      <c r="BN19" s="30">
        <f t="shared" si="42"/>
        <v>0</v>
      </c>
      <c r="BO19" s="30">
        <f t="shared" si="43"/>
        <v>0</v>
      </c>
      <c r="BP19" s="30">
        <f t="shared" si="44"/>
        <v>0</v>
      </c>
      <c r="BQ19" s="30">
        <f t="shared" si="45"/>
        <v>0</v>
      </c>
      <c r="BR19" s="30">
        <f t="shared" si="46"/>
        <v>0</v>
      </c>
      <c r="BS19" s="30">
        <f t="shared" si="47"/>
        <v>0</v>
      </c>
      <c r="BT19" s="30">
        <f t="shared" si="48"/>
        <v>0</v>
      </c>
      <c r="BU19" s="30">
        <f t="shared" si="49"/>
        <v>0</v>
      </c>
      <c r="BV19" s="30">
        <f t="shared" si="53"/>
        <v>0</v>
      </c>
      <c r="BW19" s="30">
        <f t="shared" si="54"/>
        <v>0</v>
      </c>
      <c r="BX19" s="30">
        <f t="shared" si="55"/>
        <v>0</v>
      </c>
      <c r="BY19" s="30">
        <f t="shared" si="56"/>
        <v>0</v>
      </c>
      <c r="BZ19" s="30">
        <f t="shared" si="57"/>
        <v>0</v>
      </c>
      <c r="CA19" s="30"/>
      <c r="CB19" s="30">
        <f t="shared" si="50"/>
        <v>0</v>
      </c>
      <c r="CC19" s="30"/>
    </row>
    <row r="20" spans="2:81" s="30" customFormat="1" ht="90" customHeight="1">
      <c r="B20" s="412"/>
      <c r="C20" s="125"/>
      <c r="D20" s="314" t="s">
        <v>236</v>
      </c>
      <c r="E20" s="808" t="s">
        <v>2053</v>
      </c>
      <c r="F20" s="293" t="s">
        <v>168</v>
      </c>
      <c r="G20" s="167" t="s">
        <v>224</v>
      </c>
      <c r="H20" s="165">
        <v>6</v>
      </c>
      <c r="I20" s="165" t="s">
        <v>1474</v>
      </c>
      <c r="J20" s="613">
        <v>60.564000000000007</v>
      </c>
      <c r="K20" s="221"/>
      <c r="L20" s="214"/>
      <c r="M20" s="215"/>
      <c r="N20" s="214"/>
      <c r="O20" s="215"/>
      <c r="P20" s="214"/>
      <c r="Q20" s="215"/>
      <c r="R20" s="214"/>
      <c r="S20" s="215"/>
      <c r="T20" s="214"/>
      <c r="U20" s="346">
        <f t="shared" si="58"/>
        <v>0</v>
      </c>
      <c r="V20" s="344" t="str">
        <f t="shared" si="59"/>
        <v>No</v>
      </c>
      <c r="W20" s="345" t="str">
        <f t="shared" si="17"/>
        <v>No</v>
      </c>
      <c r="X20" s="474"/>
      <c r="Y20" s="216">
        <v>1</v>
      </c>
      <c r="Z20" s="217">
        <f>Y20*K20+Y20*L20+Y20*M20+Y20*N20+Y20*O20+Y20*P20+Y20*Q20+Y20*R20+Y20*S20+Y20*T20</f>
        <v>0</v>
      </c>
      <c r="AB20" s="486">
        <v>0.35</v>
      </c>
      <c r="AC20" s="171">
        <f>SUM(K20:T20)*AB20</f>
        <v>0</v>
      </c>
      <c r="AD20" s="130">
        <f t="shared" si="18"/>
        <v>0</v>
      </c>
      <c r="AE20" s="116">
        <f t="shared" si="19"/>
        <v>0</v>
      </c>
      <c r="AF20" s="131">
        <f t="shared" si="20"/>
        <v>0</v>
      </c>
      <c r="AG20" s="124">
        <f t="shared" si="21"/>
        <v>0</v>
      </c>
      <c r="AH20" s="587">
        <f t="shared" si="22"/>
        <v>0</v>
      </c>
      <c r="AI20" s="597">
        <f t="shared" si="23"/>
        <v>0</v>
      </c>
      <c r="AJ20" s="520">
        <f t="shared" si="24"/>
        <v>0</v>
      </c>
      <c r="AK20" s="564">
        <f t="shared" si="25"/>
        <v>0</v>
      </c>
      <c r="AL20" s="593">
        <f t="shared" si="26"/>
        <v>0</v>
      </c>
      <c r="AM20" s="298">
        <f t="shared" si="52"/>
        <v>0</v>
      </c>
      <c r="AN20" s="181">
        <v>1</v>
      </c>
      <c r="AO20" s="172">
        <v>12</v>
      </c>
      <c r="AP20" s="181"/>
      <c r="AQ20" s="172"/>
      <c r="AR20" s="181"/>
      <c r="AS20" s="172"/>
      <c r="AT20" s="181"/>
      <c r="AV20" s="30">
        <f t="shared" si="27"/>
        <v>0</v>
      </c>
      <c r="AW20" s="30">
        <f t="shared" si="28"/>
        <v>0</v>
      </c>
      <c r="AX20" s="30">
        <f t="shared" si="29"/>
        <v>0</v>
      </c>
      <c r="AY20" s="30">
        <f t="shared" si="30"/>
        <v>0</v>
      </c>
      <c r="AZ20" s="30">
        <f t="shared" si="31"/>
        <v>0</v>
      </c>
      <c r="BA20" s="30">
        <f t="shared" si="32"/>
        <v>0</v>
      </c>
      <c r="BB20" s="30">
        <f t="shared" si="33"/>
        <v>0</v>
      </c>
      <c r="BC20" s="30">
        <f t="shared" si="34"/>
        <v>0</v>
      </c>
      <c r="BE20" s="203">
        <f t="shared" si="10"/>
        <v>0</v>
      </c>
      <c r="BF20" s="203">
        <f t="shared" si="35"/>
        <v>0</v>
      </c>
      <c r="BH20" s="30">
        <f t="shared" si="36"/>
        <v>0</v>
      </c>
      <c r="BI20" s="30">
        <f t="shared" si="37"/>
        <v>0</v>
      </c>
      <c r="BJ20" s="30">
        <f t="shared" si="38"/>
        <v>0</v>
      </c>
      <c r="BK20" s="30">
        <f t="shared" si="39"/>
        <v>0</v>
      </c>
      <c r="BL20" s="30">
        <f t="shared" si="40"/>
        <v>0</v>
      </c>
      <c r="BM20" s="30">
        <f t="shared" si="41"/>
        <v>0</v>
      </c>
      <c r="BN20" s="30">
        <f t="shared" si="42"/>
        <v>0</v>
      </c>
      <c r="BO20" s="30">
        <f t="shared" si="43"/>
        <v>0</v>
      </c>
      <c r="BP20" s="30">
        <f t="shared" si="44"/>
        <v>0</v>
      </c>
      <c r="BQ20" s="30">
        <f t="shared" si="45"/>
        <v>0</v>
      </c>
      <c r="BR20" s="30">
        <f t="shared" si="46"/>
        <v>0</v>
      </c>
      <c r="BS20" s="30">
        <f t="shared" si="47"/>
        <v>0</v>
      </c>
      <c r="BT20" s="30">
        <f t="shared" si="48"/>
        <v>0</v>
      </c>
      <c r="BU20" s="30">
        <f t="shared" si="49"/>
        <v>0</v>
      </c>
      <c r="BV20" s="30">
        <f t="shared" si="53"/>
        <v>0</v>
      </c>
      <c r="BW20" s="30">
        <f t="shared" si="54"/>
        <v>0</v>
      </c>
      <c r="BX20" s="30">
        <f t="shared" si="55"/>
        <v>0</v>
      </c>
      <c r="BY20" s="30">
        <f t="shared" si="56"/>
        <v>0</v>
      </c>
      <c r="BZ20" s="30">
        <f t="shared" si="57"/>
        <v>0</v>
      </c>
      <c r="CB20" s="30">
        <f t="shared" si="50"/>
        <v>0</v>
      </c>
    </row>
    <row r="21" spans="2:81" s="30" customFormat="1" ht="90" customHeight="1">
      <c r="B21" s="190"/>
      <c r="C21" s="125"/>
      <c r="D21" s="334" t="s">
        <v>237</v>
      </c>
      <c r="E21" s="809" t="s">
        <v>2053</v>
      </c>
      <c r="F21" s="270" t="s">
        <v>1484</v>
      </c>
      <c r="G21" s="607" t="s">
        <v>223</v>
      </c>
      <c r="H21" s="129">
        <v>7</v>
      </c>
      <c r="I21" s="129" t="s">
        <v>1474</v>
      </c>
      <c r="J21" s="612">
        <v>68.134500000000003</v>
      </c>
      <c r="K21" s="222"/>
      <c r="L21" s="219"/>
      <c r="M21" s="220"/>
      <c r="N21" s="219"/>
      <c r="O21" s="220"/>
      <c r="P21" s="219"/>
      <c r="Q21" s="220"/>
      <c r="R21" s="219"/>
      <c r="S21" s="220"/>
      <c r="T21" s="219"/>
      <c r="U21" s="366">
        <f t="shared" si="58"/>
        <v>0</v>
      </c>
      <c r="V21" s="342" t="str">
        <f t="shared" si="59"/>
        <v>No</v>
      </c>
      <c r="W21" s="343" t="str">
        <f t="shared" si="17"/>
        <v>No</v>
      </c>
      <c r="X21" s="474"/>
      <c r="Y21" s="216">
        <v>1</v>
      </c>
      <c r="Z21" s="217">
        <f t="shared" si="51"/>
        <v>0</v>
      </c>
      <c r="AB21" s="486">
        <v>0.68</v>
      </c>
      <c r="AC21" s="171">
        <f>SUM(K21:T21)*AB21</f>
        <v>0</v>
      </c>
      <c r="AD21" s="130">
        <f t="shared" si="18"/>
        <v>0</v>
      </c>
      <c r="AE21" s="116">
        <f t="shared" si="19"/>
        <v>0</v>
      </c>
      <c r="AF21" s="131">
        <f t="shared" si="20"/>
        <v>0</v>
      </c>
      <c r="AG21" s="124">
        <f t="shared" si="21"/>
        <v>0</v>
      </c>
      <c r="AH21" s="587">
        <f t="shared" si="22"/>
        <v>0</v>
      </c>
      <c r="AI21" s="597">
        <f t="shared" si="23"/>
        <v>0</v>
      </c>
      <c r="AJ21" s="520">
        <f t="shared" si="24"/>
        <v>0</v>
      </c>
      <c r="AK21" s="564">
        <f t="shared" si="25"/>
        <v>0</v>
      </c>
      <c r="AL21" s="593">
        <f t="shared" si="26"/>
        <v>0</v>
      </c>
      <c r="AM21" s="298">
        <f t="shared" si="52"/>
        <v>0</v>
      </c>
      <c r="AN21" s="181">
        <v>1</v>
      </c>
      <c r="AO21" s="172">
        <v>14</v>
      </c>
      <c r="AP21" s="181"/>
      <c r="AQ21" s="172"/>
      <c r="AR21" s="181"/>
      <c r="AS21" s="172"/>
      <c r="AT21" s="181"/>
      <c r="AV21" s="30">
        <f t="shared" si="27"/>
        <v>0</v>
      </c>
      <c r="AW21" s="30">
        <f t="shared" si="28"/>
        <v>0</v>
      </c>
      <c r="AX21" s="30">
        <f t="shared" si="29"/>
        <v>0</v>
      </c>
      <c r="AY21" s="30">
        <f t="shared" si="30"/>
        <v>0</v>
      </c>
      <c r="AZ21" s="30">
        <f t="shared" si="31"/>
        <v>0</v>
      </c>
      <c r="BA21" s="30">
        <f t="shared" si="32"/>
        <v>0</v>
      </c>
      <c r="BB21" s="30">
        <f t="shared" si="33"/>
        <v>0</v>
      </c>
      <c r="BC21" s="30">
        <f t="shared" si="34"/>
        <v>0</v>
      </c>
      <c r="BE21" s="203">
        <f t="shared" si="10"/>
        <v>0</v>
      </c>
      <c r="BF21" s="203">
        <f t="shared" si="35"/>
        <v>0</v>
      </c>
      <c r="BH21" s="30">
        <f t="shared" si="36"/>
        <v>0</v>
      </c>
      <c r="BI21" s="30">
        <f t="shared" si="37"/>
        <v>0</v>
      </c>
      <c r="BJ21" s="30">
        <f t="shared" si="38"/>
        <v>0</v>
      </c>
      <c r="BK21" s="30">
        <f t="shared" si="39"/>
        <v>0</v>
      </c>
      <c r="BL21" s="30">
        <f t="shared" si="40"/>
        <v>0</v>
      </c>
      <c r="BM21" s="30">
        <f t="shared" si="41"/>
        <v>0</v>
      </c>
      <c r="BN21" s="30">
        <f t="shared" si="42"/>
        <v>0</v>
      </c>
      <c r="BO21" s="30">
        <f t="shared" si="43"/>
        <v>0</v>
      </c>
      <c r="BP21" s="30">
        <f t="shared" si="44"/>
        <v>0</v>
      </c>
      <c r="BQ21" s="30">
        <f t="shared" si="45"/>
        <v>0</v>
      </c>
      <c r="BR21" s="30">
        <f t="shared" si="46"/>
        <v>0</v>
      </c>
      <c r="BS21" s="30">
        <f t="shared" si="47"/>
        <v>0</v>
      </c>
      <c r="BT21" s="30">
        <f t="shared" si="48"/>
        <v>0</v>
      </c>
      <c r="BU21" s="30">
        <f t="shared" si="49"/>
        <v>0</v>
      </c>
      <c r="BV21" s="30">
        <f t="shared" si="53"/>
        <v>0</v>
      </c>
      <c r="BW21" s="30">
        <f t="shared" si="54"/>
        <v>0</v>
      </c>
      <c r="BX21" s="30">
        <f t="shared" si="55"/>
        <v>0</v>
      </c>
      <c r="BY21" s="30">
        <f t="shared" si="56"/>
        <v>0</v>
      </c>
      <c r="BZ21" s="30">
        <f t="shared" si="57"/>
        <v>0</v>
      </c>
      <c r="CB21" s="30">
        <f t="shared" si="50"/>
        <v>0</v>
      </c>
    </row>
    <row r="22" spans="2:81" s="30" customFormat="1" ht="90" customHeight="1">
      <c r="B22" s="412"/>
      <c r="C22" s="125"/>
      <c r="D22" s="314" t="s">
        <v>238</v>
      </c>
      <c r="E22" s="808" t="s">
        <v>2053</v>
      </c>
      <c r="F22" s="293" t="s">
        <v>1484</v>
      </c>
      <c r="G22" s="608" t="s">
        <v>223</v>
      </c>
      <c r="H22" s="165">
        <v>6</v>
      </c>
      <c r="I22" s="165" t="s">
        <v>1474</v>
      </c>
      <c r="J22" s="613">
        <v>65.971499999999992</v>
      </c>
      <c r="K22" s="221"/>
      <c r="L22" s="214"/>
      <c r="M22" s="215"/>
      <c r="N22" s="214"/>
      <c r="O22" s="215"/>
      <c r="P22" s="214"/>
      <c r="Q22" s="215"/>
      <c r="R22" s="214"/>
      <c r="S22" s="215"/>
      <c r="T22" s="214"/>
      <c r="U22" s="346">
        <f t="shared" si="58"/>
        <v>0</v>
      </c>
      <c r="V22" s="344" t="str">
        <f t="shared" si="59"/>
        <v>No</v>
      </c>
      <c r="W22" s="345" t="str">
        <f t="shared" si="17"/>
        <v>No</v>
      </c>
      <c r="X22" s="474"/>
      <c r="Y22" s="216">
        <v>1</v>
      </c>
      <c r="Z22" s="217">
        <f t="shared" si="51"/>
        <v>0</v>
      </c>
      <c r="AB22" s="486">
        <v>0.59</v>
      </c>
      <c r="AC22" s="171">
        <f t="shared" ref="AC22:AC27" si="60">SUM(K22:T22)*AB22</f>
        <v>0</v>
      </c>
      <c r="AD22" s="130">
        <f t="shared" si="18"/>
        <v>0</v>
      </c>
      <c r="AE22" s="116">
        <f t="shared" si="19"/>
        <v>0</v>
      </c>
      <c r="AF22" s="131">
        <f t="shared" si="20"/>
        <v>0</v>
      </c>
      <c r="AG22" s="124">
        <f t="shared" si="21"/>
        <v>0</v>
      </c>
      <c r="AH22" s="587">
        <f t="shared" si="22"/>
        <v>0</v>
      </c>
      <c r="AI22" s="597">
        <f t="shared" si="23"/>
        <v>0</v>
      </c>
      <c r="AJ22" s="520">
        <f t="shared" si="24"/>
        <v>0</v>
      </c>
      <c r="AK22" s="564">
        <f t="shared" si="25"/>
        <v>0</v>
      </c>
      <c r="AL22" s="593">
        <f t="shared" si="26"/>
        <v>0</v>
      </c>
      <c r="AM22" s="298">
        <f t="shared" si="52"/>
        <v>0</v>
      </c>
      <c r="AN22" s="181">
        <v>1</v>
      </c>
      <c r="AO22" s="172">
        <v>12</v>
      </c>
      <c r="AP22" s="181"/>
      <c r="AQ22" s="172"/>
      <c r="AR22" s="181"/>
      <c r="AS22" s="172"/>
      <c r="AT22" s="181"/>
      <c r="AV22" s="30">
        <f t="shared" si="27"/>
        <v>0</v>
      </c>
      <c r="AW22" s="30">
        <f t="shared" si="28"/>
        <v>0</v>
      </c>
      <c r="AX22" s="30">
        <f t="shared" si="29"/>
        <v>0</v>
      </c>
      <c r="AY22" s="30">
        <f t="shared" si="30"/>
        <v>0</v>
      </c>
      <c r="AZ22" s="30">
        <f t="shared" si="31"/>
        <v>0</v>
      </c>
      <c r="BA22" s="30">
        <f t="shared" si="32"/>
        <v>0</v>
      </c>
      <c r="BB22" s="30">
        <f t="shared" si="33"/>
        <v>0</v>
      </c>
      <c r="BC22" s="30">
        <f t="shared" si="34"/>
        <v>0</v>
      </c>
      <c r="BE22" s="203">
        <f t="shared" si="10"/>
        <v>0</v>
      </c>
      <c r="BF22" s="203">
        <f t="shared" si="35"/>
        <v>0</v>
      </c>
      <c r="BH22" s="30">
        <f t="shared" si="36"/>
        <v>0</v>
      </c>
      <c r="BI22" s="30">
        <f t="shared" si="37"/>
        <v>0</v>
      </c>
      <c r="BJ22" s="30">
        <f t="shared" si="38"/>
        <v>0</v>
      </c>
      <c r="BK22" s="30">
        <f t="shared" si="39"/>
        <v>0</v>
      </c>
      <c r="BL22" s="30">
        <f t="shared" si="40"/>
        <v>0</v>
      </c>
      <c r="BM22" s="30">
        <f t="shared" si="41"/>
        <v>0</v>
      </c>
      <c r="BN22" s="30">
        <f t="shared" si="42"/>
        <v>0</v>
      </c>
      <c r="BO22" s="30">
        <f t="shared" si="43"/>
        <v>0</v>
      </c>
      <c r="BP22" s="30">
        <f t="shared" si="44"/>
        <v>0</v>
      </c>
      <c r="BQ22" s="30">
        <f t="shared" si="45"/>
        <v>0</v>
      </c>
      <c r="BR22" s="30">
        <f t="shared" si="46"/>
        <v>0</v>
      </c>
      <c r="BS22" s="30">
        <f t="shared" si="47"/>
        <v>0</v>
      </c>
      <c r="BT22" s="30">
        <f t="shared" si="48"/>
        <v>0</v>
      </c>
      <c r="BU22" s="30">
        <f t="shared" si="49"/>
        <v>0</v>
      </c>
      <c r="BV22" s="30">
        <f t="shared" si="53"/>
        <v>0</v>
      </c>
      <c r="BW22" s="30">
        <f t="shared" si="54"/>
        <v>0</v>
      </c>
      <c r="BX22" s="30">
        <f t="shared" si="55"/>
        <v>0</v>
      </c>
      <c r="BY22" s="30">
        <f t="shared" si="56"/>
        <v>0</v>
      </c>
      <c r="BZ22" s="30">
        <f t="shared" si="57"/>
        <v>0</v>
      </c>
      <c r="CB22" s="30">
        <f t="shared" si="50"/>
        <v>0</v>
      </c>
    </row>
    <row r="23" spans="2:81" s="30" customFormat="1" ht="90" customHeight="1">
      <c r="B23" s="190"/>
      <c r="C23" s="125"/>
      <c r="D23" s="334" t="s">
        <v>239</v>
      </c>
      <c r="E23" s="809" t="s">
        <v>2053</v>
      </c>
      <c r="F23" s="270" t="s">
        <v>168</v>
      </c>
      <c r="G23" s="136" t="s">
        <v>80</v>
      </c>
      <c r="H23" s="129">
        <v>6</v>
      </c>
      <c r="I23" s="129" t="s">
        <v>1474</v>
      </c>
      <c r="J23" s="612">
        <v>69.216000000000008</v>
      </c>
      <c r="K23" s="222"/>
      <c r="L23" s="219"/>
      <c r="M23" s="220"/>
      <c r="N23" s="219"/>
      <c r="O23" s="220"/>
      <c r="P23" s="219"/>
      <c r="Q23" s="220"/>
      <c r="R23" s="219"/>
      <c r="S23" s="220"/>
      <c r="T23" s="219"/>
      <c r="U23" s="366">
        <f t="shared" si="58"/>
        <v>0</v>
      </c>
      <c r="V23" s="342" t="str">
        <f t="shared" si="59"/>
        <v>No</v>
      </c>
      <c r="W23" s="343" t="str">
        <f t="shared" si="17"/>
        <v>No</v>
      </c>
      <c r="X23" s="474"/>
      <c r="Y23" s="216">
        <v>1</v>
      </c>
      <c r="Z23" s="217">
        <f t="shared" si="51"/>
        <v>0</v>
      </c>
      <c r="AB23" s="486">
        <v>0.9</v>
      </c>
      <c r="AC23" s="171">
        <f t="shared" si="60"/>
        <v>0</v>
      </c>
      <c r="AD23" s="130">
        <f t="shared" si="18"/>
        <v>0</v>
      </c>
      <c r="AE23" s="116">
        <f t="shared" si="19"/>
        <v>0</v>
      </c>
      <c r="AF23" s="131">
        <f t="shared" si="20"/>
        <v>0</v>
      </c>
      <c r="AG23" s="124">
        <f t="shared" si="21"/>
        <v>0</v>
      </c>
      <c r="AH23" s="587">
        <f t="shared" si="22"/>
        <v>0</v>
      </c>
      <c r="AI23" s="597">
        <f t="shared" si="23"/>
        <v>0</v>
      </c>
      <c r="AJ23" s="520">
        <f t="shared" si="24"/>
        <v>0</v>
      </c>
      <c r="AK23" s="564">
        <f t="shared" si="25"/>
        <v>0</v>
      </c>
      <c r="AL23" s="593">
        <f t="shared" si="26"/>
        <v>0</v>
      </c>
      <c r="AM23" s="298">
        <f t="shared" si="52"/>
        <v>0</v>
      </c>
      <c r="AN23" s="181">
        <v>1</v>
      </c>
      <c r="AO23" s="172">
        <v>12</v>
      </c>
      <c r="AP23" s="181"/>
      <c r="AQ23" s="172"/>
      <c r="AR23" s="181"/>
      <c r="AS23" s="172"/>
      <c r="AT23" s="181"/>
      <c r="AV23" s="30">
        <f t="shared" si="27"/>
        <v>0</v>
      </c>
      <c r="AW23" s="30">
        <f t="shared" si="28"/>
        <v>0</v>
      </c>
      <c r="AX23" s="30">
        <f t="shared" si="29"/>
        <v>0</v>
      </c>
      <c r="AY23" s="30">
        <f t="shared" si="30"/>
        <v>0</v>
      </c>
      <c r="AZ23" s="30">
        <f t="shared" si="31"/>
        <v>0</v>
      </c>
      <c r="BA23" s="30">
        <f t="shared" si="32"/>
        <v>0</v>
      </c>
      <c r="BB23" s="30">
        <f t="shared" si="33"/>
        <v>0</v>
      </c>
      <c r="BC23" s="30">
        <f t="shared" si="34"/>
        <v>0</v>
      </c>
      <c r="BE23" s="203">
        <f t="shared" si="10"/>
        <v>0</v>
      </c>
      <c r="BF23" s="203">
        <f t="shared" si="35"/>
        <v>0</v>
      </c>
      <c r="BH23" s="30">
        <f t="shared" si="36"/>
        <v>0</v>
      </c>
      <c r="BI23" s="30">
        <f t="shared" si="37"/>
        <v>0</v>
      </c>
      <c r="BJ23" s="30">
        <f t="shared" si="38"/>
        <v>0</v>
      </c>
      <c r="BK23" s="30">
        <f t="shared" si="39"/>
        <v>0</v>
      </c>
      <c r="BL23" s="30">
        <f t="shared" si="40"/>
        <v>0</v>
      </c>
      <c r="BM23" s="30">
        <f t="shared" si="41"/>
        <v>0</v>
      </c>
      <c r="BN23" s="30">
        <f t="shared" si="42"/>
        <v>0</v>
      </c>
      <c r="BO23" s="30">
        <f t="shared" si="43"/>
        <v>0</v>
      </c>
      <c r="BP23" s="30">
        <f t="shared" si="44"/>
        <v>0</v>
      </c>
      <c r="BQ23" s="30">
        <f t="shared" si="45"/>
        <v>0</v>
      </c>
      <c r="BR23" s="30">
        <f t="shared" si="46"/>
        <v>0</v>
      </c>
      <c r="BS23" s="30">
        <f t="shared" si="47"/>
        <v>0</v>
      </c>
      <c r="BT23" s="30">
        <f t="shared" si="48"/>
        <v>0</v>
      </c>
      <c r="BU23" s="30">
        <f t="shared" si="49"/>
        <v>0</v>
      </c>
      <c r="BV23" s="30">
        <f t="shared" si="53"/>
        <v>0</v>
      </c>
      <c r="BW23" s="30">
        <f t="shared" si="54"/>
        <v>0</v>
      </c>
      <c r="BX23" s="30">
        <f t="shared" si="55"/>
        <v>0</v>
      </c>
      <c r="BY23" s="30">
        <f t="shared" si="56"/>
        <v>0</v>
      </c>
      <c r="BZ23" s="30">
        <f t="shared" si="57"/>
        <v>0</v>
      </c>
      <c r="CB23" s="30">
        <f t="shared" si="50"/>
        <v>0</v>
      </c>
    </row>
    <row r="24" spans="2:81" s="30" customFormat="1" ht="90" customHeight="1">
      <c r="B24" s="412"/>
      <c r="C24" s="125"/>
      <c r="D24" s="314" t="s">
        <v>240</v>
      </c>
      <c r="E24" s="808" t="s">
        <v>2053</v>
      </c>
      <c r="F24" s="293" t="s">
        <v>168</v>
      </c>
      <c r="G24" s="167" t="s">
        <v>80</v>
      </c>
      <c r="H24" s="165">
        <v>5</v>
      </c>
      <c r="I24" s="165" t="s">
        <v>1474</v>
      </c>
      <c r="J24" s="613">
        <v>70.297499999999999</v>
      </c>
      <c r="K24" s="221"/>
      <c r="L24" s="214"/>
      <c r="M24" s="215"/>
      <c r="N24" s="214"/>
      <c r="O24" s="215"/>
      <c r="P24" s="214"/>
      <c r="Q24" s="215"/>
      <c r="R24" s="214"/>
      <c r="S24" s="215"/>
      <c r="T24" s="214"/>
      <c r="U24" s="346">
        <f t="shared" si="58"/>
        <v>0</v>
      </c>
      <c r="V24" s="344" t="str">
        <f t="shared" si="59"/>
        <v>No</v>
      </c>
      <c r="W24" s="345" t="str">
        <f t="shared" si="17"/>
        <v>No</v>
      </c>
      <c r="X24" s="474"/>
      <c r="Y24" s="216">
        <v>1</v>
      </c>
      <c r="Z24" s="217">
        <f t="shared" si="51"/>
        <v>0</v>
      </c>
      <c r="AB24" s="486">
        <v>0.93</v>
      </c>
      <c r="AC24" s="171">
        <f t="shared" si="60"/>
        <v>0</v>
      </c>
      <c r="AD24" s="130">
        <f t="shared" si="18"/>
        <v>0</v>
      </c>
      <c r="AE24" s="116">
        <f t="shared" si="19"/>
        <v>0</v>
      </c>
      <c r="AF24" s="131">
        <f t="shared" si="20"/>
        <v>0</v>
      </c>
      <c r="AG24" s="124">
        <f t="shared" si="21"/>
        <v>0</v>
      </c>
      <c r="AH24" s="587">
        <f t="shared" si="22"/>
        <v>0</v>
      </c>
      <c r="AI24" s="597">
        <f t="shared" si="23"/>
        <v>0</v>
      </c>
      <c r="AJ24" s="520">
        <f t="shared" si="24"/>
        <v>0</v>
      </c>
      <c r="AK24" s="564">
        <f t="shared" si="25"/>
        <v>0</v>
      </c>
      <c r="AL24" s="593">
        <f t="shared" si="26"/>
        <v>0</v>
      </c>
      <c r="AM24" s="298">
        <f t="shared" si="52"/>
        <v>0</v>
      </c>
      <c r="AN24" s="181">
        <v>1</v>
      </c>
      <c r="AO24" s="172">
        <v>10</v>
      </c>
      <c r="AP24" s="181"/>
      <c r="AQ24" s="172"/>
      <c r="AR24" s="181"/>
      <c r="AS24" s="172"/>
      <c r="AT24" s="181"/>
      <c r="AV24" s="30">
        <f t="shared" si="27"/>
        <v>0</v>
      </c>
      <c r="AW24" s="30">
        <f t="shared" si="28"/>
        <v>0</v>
      </c>
      <c r="AX24" s="30">
        <f t="shared" si="29"/>
        <v>0</v>
      </c>
      <c r="AY24" s="30">
        <f t="shared" si="30"/>
        <v>0</v>
      </c>
      <c r="AZ24" s="30">
        <f t="shared" si="31"/>
        <v>0</v>
      </c>
      <c r="BA24" s="30">
        <f t="shared" si="32"/>
        <v>0</v>
      </c>
      <c r="BB24" s="30">
        <f t="shared" si="33"/>
        <v>0</v>
      </c>
      <c r="BC24" s="30">
        <f t="shared" si="34"/>
        <v>0</v>
      </c>
      <c r="BE24" s="203">
        <f t="shared" si="10"/>
        <v>0</v>
      </c>
      <c r="BF24" s="203">
        <f t="shared" si="35"/>
        <v>0</v>
      </c>
      <c r="BH24" s="30">
        <f t="shared" si="36"/>
        <v>0</v>
      </c>
      <c r="BI24" s="30">
        <f t="shared" si="37"/>
        <v>0</v>
      </c>
      <c r="BJ24" s="30">
        <f t="shared" si="38"/>
        <v>0</v>
      </c>
      <c r="BK24" s="30">
        <f t="shared" si="39"/>
        <v>0</v>
      </c>
      <c r="BL24" s="30">
        <f t="shared" si="40"/>
        <v>0</v>
      </c>
      <c r="BM24" s="30">
        <f t="shared" si="41"/>
        <v>0</v>
      </c>
      <c r="BN24" s="30">
        <f t="shared" si="42"/>
        <v>0</v>
      </c>
      <c r="BO24" s="30">
        <f t="shared" si="43"/>
        <v>0</v>
      </c>
      <c r="BP24" s="30">
        <f t="shared" si="44"/>
        <v>0</v>
      </c>
      <c r="BQ24" s="30">
        <f t="shared" si="45"/>
        <v>0</v>
      </c>
      <c r="BR24" s="30">
        <f t="shared" si="46"/>
        <v>0</v>
      </c>
      <c r="BS24" s="30">
        <f t="shared" si="47"/>
        <v>0</v>
      </c>
      <c r="BT24" s="30">
        <f t="shared" si="48"/>
        <v>0</v>
      </c>
      <c r="BU24" s="30">
        <f t="shared" si="49"/>
        <v>0</v>
      </c>
      <c r="BV24" s="30">
        <f t="shared" si="53"/>
        <v>0</v>
      </c>
      <c r="BW24" s="30">
        <f t="shared" si="54"/>
        <v>0</v>
      </c>
      <c r="BX24" s="30">
        <f t="shared" si="55"/>
        <v>0</v>
      </c>
      <c r="BY24" s="30">
        <f t="shared" si="56"/>
        <v>0</v>
      </c>
      <c r="BZ24" s="30">
        <f t="shared" si="57"/>
        <v>0</v>
      </c>
      <c r="CB24" s="30">
        <f t="shared" si="50"/>
        <v>0</v>
      </c>
    </row>
    <row r="25" spans="2:81" s="30" customFormat="1" ht="90" customHeight="1">
      <c r="B25" s="190"/>
      <c r="C25" s="125"/>
      <c r="D25" s="334" t="s">
        <v>241</v>
      </c>
      <c r="E25" s="809" t="s">
        <v>2053</v>
      </c>
      <c r="F25" s="270" t="s">
        <v>1027</v>
      </c>
      <c r="G25" s="136" t="s">
        <v>80</v>
      </c>
      <c r="H25" s="129">
        <v>3</v>
      </c>
      <c r="I25" s="138" t="s">
        <v>1475</v>
      </c>
      <c r="J25" s="612">
        <v>73.542000000000002</v>
      </c>
      <c r="K25" s="222"/>
      <c r="L25" s="219"/>
      <c r="M25" s="220"/>
      <c r="N25" s="219"/>
      <c r="O25" s="220"/>
      <c r="P25" s="219"/>
      <c r="Q25" s="220"/>
      <c r="R25" s="219"/>
      <c r="S25" s="220"/>
      <c r="T25" s="219"/>
      <c r="U25" s="366">
        <f t="shared" si="58"/>
        <v>0</v>
      </c>
      <c r="V25" s="342" t="str">
        <f t="shared" si="59"/>
        <v>No</v>
      </c>
      <c r="W25" s="343" t="str">
        <f t="shared" si="17"/>
        <v>No</v>
      </c>
      <c r="X25" s="474"/>
      <c r="Y25" s="216">
        <v>1</v>
      </c>
      <c r="Z25" s="217">
        <f t="shared" si="51"/>
        <v>0</v>
      </c>
      <c r="AB25" s="486">
        <v>1.28</v>
      </c>
      <c r="AC25" s="171">
        <f t="shared" si="60"/>
        <v>0</v>
      </c>
      <c r="AD25" s="130">
        <f t="shared" si="18"/>
        <v>0</v>
      </c>
      <c r="AE25" s="116">
        <f t="shared" si="19"/>
        <v>0</v>
      </c>
      <c r="AF25" s="131">
        <f t="shared" si="20"/>
        <v>0</v>
      </c>
      <c r="AG25" s="124">
        <f t="shared" si="21"/>
        <v>0</v>
      </c>
      <c r="AH25" s="587">
        <f t="shared" si="22"/>
        <v>0</v>
      </c>
      <c r="AI25" s="597">
        <f t="shared" si="23"/>
        <v>0</v>
      </c>
      <c r="AJ25" s="520">
        <f t="shared" si="24"/>
        <v>0</v>
      </c>
      <c r="AK25" s="564">
        <f t="shared" si="25"/>
        <v>0</v>
      </c>
      <c r="AL25" s="593">
        <f t="shared" si="26"/>
        <v>0</v>
      </c>
      <c r="AM25" s="298">
        <f t="shared" si="52"/>
        <v>0</v>
      </c>
      <c r="AN25" s="181">
        <v>1</v>
      </c>
      <c r="AO25" s="172">
        <v>4</v>
      </c>
      <c r="AP25" s="181">
        <v>2</v>
      </c>
      <c r="AQ25" s="172"/>
      <c r="AR25" s="181">
        <v>1</v>
      </c>
      <c r="AS25" s="172">
        <v>1</v>
      </c>
      <c r="AT25" s="181">
        <v>1</v>
      </c>
      <c r="AV25" s="30">
        <f t="shared" si="27"/>
        <v>0</v>
      </c>
      <c r="AW25" s="30">
        <f t="shared" si="28"/>
        <v>0</v>
      </c>
      <c r="AX25" s="30">
        <f t="shared" si="29"/>
        <v>0</v>
      </c>
      <c r="AY25" s="30">
        <f t="shared" si="30"/>
        <v>0</v>
      </c>
      <c r="AZ25" s="30">
        <f t="shared" si="31"/>
        <v>0</v>
      </c>
      <c r="BA25" s="30">
        <f t="shared" si="32"/>
        <v>0</v>
      </c>
      <c r="BB25" s="30">
        <f t="shared" si="33"/>
        <v>0</v>
      </c>
      <c r="BC25" s="30">
        <f t="shared" si="34"/>
        <v>0</v>
      </c>
      <c r="BE25" s="203">
        <f t="shared" si="10"/>
        <v>0</v>
      </c>
      <c r="BF25" s="203">
        <f t="shared" si="35"/>
        <v>0</v>
      </c>
      <c r="BH25" s="30">
        <f t="shared" si="36"/>
        <v>0</v>
      </c>
      <c r="BI25" s="30">
        <f t="shared" si="37"/>
        <v>0</v>
      </c>
      <c r="BJ25" s="30">
        <f t="shared" si="38"/>
        <v>0</v>
      </c>
      <c r="BK25" s="30">
        <f t="shared" si="39"/>
        <v>0</v>
      </c>
      <c r="BL25" s="30">
        <f t="shared" si="40"/>
        <v>0</v>
      </c>
      <c r="BM25" s="30">
        <f t="shared" si="41"/>
        <v>0</v>
      </c>
      <c r="BN25" s="30">
        <f t="shared" si="42"/>
        <v>0</v>
      </c>
      <c r="BO25" s="30">
        <f t="shared" si="43"/>
        <v>0</v>
      </c>
      <c r="BP25" s="30">
        <f t="shared" si="44"/>
        <v>0</v>
      </c>
      <c r="BQ25" s="30">
        <f t="shared" si="45"/>
        <v>0</v>
      </c>
      <c r="BR25" s="30">
        <f t="shared" si="46"/>
        <v>0</v>
      </c>
      <c r="BS25" s="30">
        <f t="shared" si="47"/>
        <v>0</v>
      </c>
      <c r="BT25" s="30">
        <f t="shared" si="48"/>
        <v>0</v>
      </c>
      <c r="BU25" s="30">
        <f t="shared" si="49"/>
        <v>0</v>
      </c>
      <c r="BV25" s="30">
        <f t="shared" si="53"/>
        <v>0</v>
      </c>
      <c r="BW25" s="30">
        <f t="shared" si="54"/>
        <v>0</v>
      </c>
      <c r="BX25" s="30">
        <f t="shared" si="55"/>
        <v>0</v>
      </c>
      <c r="BY25" s="30">
        <f t="shared" si="56"/>
        <v>0</v>
      </c>
      <c r="BZ25" s="30">
        <f t="shared" si="57"/>
        <v>0</v>
      </c>
      <c r="CB25" s="30">
        <f t="shared" si="50"/>
        <v>0</v>
      </c>
    </row>
    <row r="26" spans="2:81" s="30" customFormat="1" ht="90" customHeight="1">
      <c r="B26" s="412"/>
      <c r="C26" s="125"/>
      <c r="D26" s="314" t="s">
        <v>242</v>
      </c>
      <c r="E26" s="808" t="s">
        <v>2053</v>
      </c>
      <c r="F26" s="293" t="s">
        <v>1484</v>
      </c>
      <c r="G26" s="167" t="s">
        <v>80</v>
      </c>
      <c r="H26" s="166">
        <v>4</v>
      </c>
      <c r="I26" s="168" t="s">
        <v>1475</v>
      </c>
      <c r="J26" s="613">
        <v>71.379000000000005</v>
      </c>
      <c r="K26" s="221"/>
      <c r="L26" s="214"/>
      <c r="M26" s="215"/>
      <c r="N26" s="214"/>
      <c r="O26" s="215"/>
      <c r="P26" s="214"/>
      <c r="Q26" s="215"/>
      <c r="R26" s="214"/>
      <c r="S26" s="215"/>
      <c r="T26" s="214"/>
      <c r="U26" s="346">
        <f t="shared" si="58"/>
        <v>0</v>
      </c>
      <c r="V26" s="344" t="str">
        <f t="shared" si="59"/>
        <v>No</v>
      </c>
      <c r="W26" s="345" t="str">
        <f t="shared" si="17"/>
        <v>No</v>
      </c>
      <c r="X26" s="474"/>
      <c r="Y26" s="216">
        <v>1</v>
      </c>
      <c r="Z26" s="217">
        <f t="shared" si="51"/>
        <v>0</v>
      </c>
      <c r="AB26" s="486">
        <v>1.04</v>
      </c>
      <c r="AC26" s="171">
        <f t="shared" si="60"/>
        <v>0</v>
      </c>
      <c r="AD26" s="130">
        <f t="shared" si="18"/>
        <v>0</v>
      </c>
      <c r="AE26" s="116">
        <f t="shared" si="19"/>
        <v>0</v>
      </c>
      <c r="AF26" s="131">
        <f t="shared" si="20"/>
        <v>0</v>
      </c>
      <c r="AG26" s="124">
        <f t="shared" si="21"/>
        <v>0</v>
      </c>
      <c r="AH26" s="587">
        <f t="shared" si="22"/>
        <v>0</v>
      </c>
      <c r="AI26" s="597">
        <f t="shared" si="23"/>
        <v>0</v>
      </c>
      <c r="AJ26" s="520">
        <f t="shared" si="24"/>
        <v>0</v>
      </c>
      <c r="AK26" s="564">
        <f t="shared" si="25"/>
        <v>0</v>
      </c>
      <c r="AL26" s="593">
        <f t="shared" si="26"/>
        <v>0</v>
      </c>
      <c r="AM26" s="298">
        <f t="shared" si="52"/>
        <v>0</v>
      </c>
      <c r="AN26" s="181">
        <v>1</v>
      </c>
      <c r="AO26" s="176">
        <v>8</v>
      </c>
      <c r="AP26" s="171"/>
      <c r="AQ26" s="176"/>
      <c r="AR26" s="171">
        <v>1</v>
      </c>
      <c r="AS26" s="176">
        <v>3</v>
      </c>
      <c r="AT26" s="171"/>
      <c r="AV26" s="30">
        <f t="shared" si="27"/>
        <v>0</v>
      </c>
      <c r="AW26" s="30">
        <f t="shared" si="28"/>
        <v>0</v>
      </c>
      <c r="AX26" s="30">
        <f t="shared" si="29"/>
        <v>0</v>
      </c>
      <c r="AY26" s="30">
        <f t="shared" si="30"/>
        <v>0</v>
      </c>
      <c r="AZ26" s="30">
        <f t="shared" si="31"/>
        <v>0</v>
      </c>
      <c r="BA26" s="30">
        <f t="shared" si="32"/>
        <v>0</v>
      </c>
      <c r="BB26" s="30">
        <f t="shared" si="33"/>
        <v>0</v>
      </c>
      <c r="BC26" s="30">
        <f t="shared" si="34"/>
        <v>0</v>
      </c>
      <c r="BE26" s="203">
        <f t="shared" si="10"/>
        <v>0</v>
      </c>
      <c r="BF26" s="203">
        <f t="shared" si="35"/>
        <v>0</v>
      </c>
      <c r="BH26" s="30">
        <f t="shared" si="36"/>
        <v>0</v>
      </c>
      <c r="BI26" s="30">
        <f t="shared" si="37"/>
        <v>0</v>
      </c>
      <c r="BJ26" s="30">
        <f t="shared" si="38"/>
        <v>0</v>
      </c>
      <c r="BK26" s="30">
        <f t="shared" si="39"/>
        <v>0</v>
      </c>
      <c r="BL26" s="30">
        <f t="shared" si="40"/>
        <v>0</v>
      </c>
      <c r="BM26" s="30">
        <f t="shared" si="41"/>
        <v>0</v>
      </c>
      <c r="BN26" s="30">
        <f t="shared" si="42"/>
        <v>0</v>
      </c>
      <c r="BO26" s="30">
        <f t="shared" si="43"/>
        <v>0</v>
      </c>
      <c r="BP26" s="30">
        <f t="shared" si="44"/>
        <v>0</v>
      </c>
      <c r="BQ26" s="30">
        <f t="shared" si="45"/>
        <v>0</v>
      </c>
      <c r="BR26" s="30">
        <f t="shared" si="46"/>
        <v>0</v>
      </c>
      <c r="BS26" s="30">
        <f t="shared" si="47"/>
        <v>0</v>
      </c>
      <c r="BT26" s="30">
        <f t="shared" si="48"/>
        <v>0</v>
      </c>
      <c r="BU26" s="30">
        <f t="shared" si="49"/>
        <v>0</v>
      </c>
      <c r="BV26" s="30">
        <f t="shared" si="53"/>
        <v>0</v>
      </c>
      <c r="BW26" s="30">
        <f t="shared" si="54"/>
        <v>0</v>
      </c>
      <c r="BX26" s="30">
        <f t="shared" si="55"/>
        <v>0</v>
      </c>
      <c r="BY26" s="30">
        <f t="shared" si="56"/>
        <v>0</v>
      </c>
      <c r="BZ26" s="30">
        <f t="shared" si="57"/>
        <v>0</v>
      </c>
      <c r="CB26" s="30">
        <f t="shared" si="50"/>
        <v>0</v>
      </c>
    </row>
    <row r="27" spans="2:81" s="30" customFormat="1" ht="90" customHeight="1">
      <c r="B27" s="190"/>
      <c r="C27" s="125"/>
      <c r="D27" s="334" t="s">
        <v>243</v>
      </c>
      <c r="E27" s="809" t="s">
        <v>2053</v>
      </c>
      <c r="F27" s="270" t="s">
        <v>167</v>
      </c>
      <c r="G27" s="136" t="s">
        <v>165</v>
      </c>
      <c r="H27" s="129">
        <v>4</v>
      </c>
      <c r="I27" s="129" t="s">
        <v>1474</v>
      </c>
      <c r="J27" s="612">
        <v>74.623500000000007</v>
      </c>
      <c r="K27" s="222"/>
      <c r="L27" s="219"/>
      <c r="M27" s="220"/>
      <c r="N27" s="219"/>
      <c r="O27" s="220"/>
      <c r="P27" s="219"/>
      <c r="Q27" s="220"/>
      <c r="R27" s="219"/>
      <c r="S27" s="220"/>
      <c r="T27" s="219"/>
      <c r="U27" s="366">
        <f t="shared" si="58"/>
        <v>0</v>
      </c>
      <c r="V27" s="342" t="str">
        <f t="shared" si="59"/>
        <v>No</v>
      </c>
      <c r="W27" s="343" t="str">
        <f t="shared" si="17"/>
        <v>No</v>
      </c>
      <c r="X27" s="474"/>
      <c r="Y27" s="216">
        <v>1</v>
      </c>
      <c r="Z27" s="217">
        <f t="shared" si="51"/>
        <v>0</v>
      </c>
      <c r="AB27" s="486">
        <v>1.23</v>
      </c>
      <c r="AC27" s="171">
        <f t="shared" si="60"/>
        <v>0</v>
      </c>
      <c r="AD27" s="130">
        <f t="shared" si="18"/>
        <v>0</v>
      </c>
      <c r="AE27" s="116">
        <f t="shared" si="19"/>
        <v>0</v>
      </c>
      <c r="AF27" s="131">
        <f t="shared" si="20"/>
        <v>0</v>
      </c>
      <c r="AG27" s="124">
        <f t="shared" si="21"/>
        <v>0</v>
      </c>
      <c r="AH27" s="587">
        <f t="shared" si="22"/>
        <v>0</v>
      </c>
      <c r="AI27" s="597">
        <f t="shared" si="23"/>
        <v>0</v>
      </c>
      <c r="AJ27" s="520">
        <f t="shared" si="24"/>
        <v>0</v>
      </c>
      <c r="AK27" s="564">
        <f t="shared" si="25"/>
        <v>0</v>
      </c>
      <c r="AL27" s="593">
        <f t="shared" si="26"/>
        <v>0</v>
      </c>
      <c r="AM27" s="298">
        <f t="shared" si="52"/>
        <v>0</v>
      </c>
      <c r="AN27" s="181">
        <v>1</v>
      </c>
      <c r="AO27" s="172">
        <v>12</v>
      </c>
      <c r="AP27" s="181"/>
      <c r="AQ27" s="172"/>
      <c r="AR27" s="181"/>
      <c r="AS27" s="172"/>
      <c r="AT27" s="181"/>
      <c r="AV27" s="30">
        <f t="shared" si="27"/>
        <v>0</v>
      </c>
      <c r="AW27" s="30">
        <f t="shared" si="28"/>
        <v>0</v>
      </c>
      <c r="AX27" s="30">
        <f t="shared" si="29"/>
        <v>0</v>
      </c>
      <c r="AY27" s="30">
        <f t="shared" si="30"/>
        <v>0</v>
      </c>
      <c r="AZ27" s="30">
        <f t="shared" si="31"/>
        <v>0</v>
      </c>
      <c r="BA27" s="30">
        <f t="shared" si="32"/>
        <v>0</v>
      </c>
      <c r="BB27" s="30">
        <f t="shared" si="33"/>
        <v>0</v>
      </c>
      <c r="BC27" s="30">
        <f t="shared" si="34"/>
        <v>0</v>
      </c>
      <c r="BE27" s="203">
        <f t="shared" si="10"/>
        <v>0</v>
      </c>
      <c r="BF27" s="203">
        <f t="shared" si="35"/>
        <v>0</v>
      </c>
      <c r="BH27" s="30">
        <f t="shared" si="36"/>
        <v>0</v>
      </c>
      <c r="BI27" s="30">
        <f t="shared" si="37"/>
        <v>0</v>
      </c>
      <c r="BJ27" s="30">
        <f t="shared" si="38"/>
        <v>0</v>
      </c>
      <c r="BK27" s="30">
        <f t="shared" si="39"/>
        <v>0</v>
      </c>
      <c r="BL27" s="30">
        <f t="shared" si="40"/>
        <v>0</v>
      </c>
      <c r="BM27" s="30">
        <f t="shared" si="41"/>
        <v>0</v>
      </c>
      <c r="BN27" s="30">
        <f t="shared" si="42"/>
        <v>0</v>
      </c>
      <c r="BO27" s="30">
        <f t="shared" si="43"/>
        <v>0</v>
      </c>
      <c r="BP27" s="30">
        <f t="shared" si="44"/>
        <v>0</v>
      </c>
      <c r="BQ27" s="30">
        <f t="shared" si="45"/>
        <v>0</v>
      </c>
      <c r="BR27" s="30">
        <f t="shared" si="46"/>
        <v>0</v>
      </c>
      <c r="BS27" s="30">
        <f t="shared" si="47"/>
        <v>0</v>
      </c>
      <c r="BT27" s="30">
        <f t="shared" si="48"/>
        <v>0</v>
      </c>
      <c r="BU27" s="30">
        <f t="shared" si="49"/>
        <v>0</v>
      </c>
      <c r="BV27" s="30">
        <f t="shared" si="53"/>
        <v>0</v>
      </c>
      <c r="BW27" s="30">
        <f t="shared" si="54"/>
        <v>0</v>
      </c>
      <c r="BX27" s="30">
        <f t="shared" si="55"/>
        <v>0</v>
      </c>
      <c r="BY27" s="30">
        <f t="shared" si="56"/>
        <v>0</v>
      </c>
      <c r="BZ27" s="30">
        <f t="shared" si="57"/>
        <v>0</v>
      </c>
      <c r="CB27" s="30">
        <f t="shared" si="50"/>
        <v>0</v>
      </c>
    </row>
    <row r="28" spans="2:81" s="30" customFormat="1" ht="90" customHeight="1">
      <c r="B28" s="413"/>
      <c r="C28" s="139"/>
      <c r="D28" s="385" t="s">
        <v>244</v>
      </c>
      <c r="E28" s="810" t="s">
        <v>2053</v>
      </c>
      <c r="F28" s="294" t="s">
        <v>169</v>
      </c>
      <c r="G28" s="170" t="s">
        <v>165</v>
      </c>
      <c r="H28" s="169">
        <v>1</v>
      </c>
      <c r="I28" s="169" t="s">
        <v>1474</v>
      </c>
      <c r="J28" s="624">
        <v>70.297499999999999</v>
      </c>
      <c r="K28" s="223"/>
      <c r="L28" s="224"/>
      <c r="M28" s="225"/>
      <c r="N28" s="224"/>
      <c r="O28" s="225"/>
      <c r="P28" s="224"/>
      <c r="Q28" s="225"/>
      <c r="R28" s="224"/>
      <c r="S28" s="225"/>
      <c r="T28" s="224"/>
      <c r="U28" s="367">
        <f t="shared" si="58"/>
        <v>0</v>
      </c>
      <c r="V28" s="368" t="str">
        <f t="shared" si="59"/>
        <v>No</v>
      </c>
      <c r="W28" s="369" t="str">
        <f t="shared" si="17"/>
        <v>No</v>
      </c>
      <c r="X28" s="477"/>
      <c r="Y28" s="226">
        <v>1</v>
      </c>
      <c r="Z28" s="227">
        <f>Y28*K28+Y28*L28+Y28*M28+Y28*N28+Y28*O28+Y28*P28+Y28*Q28+Y28*R28+Y28*S28+Y28*T28</f>
        <v>0</v>
      </c>
      <c r="AB28" s="487">
        <v>1.04</v>
      </c>
      <c r="AC28" s="171">
        <f>SUM(K28:T28)*AB28</f>
        <v>0</v>
      </c>
      <c r="AD28" s="130">
        <f t="shared" si="18"/>
        <v>0</v>
      </c>
      <c r="AE28" s="116">
        <f t="shared" si="19"/>
        <v>0</v>
      </c>
      <c r="AF28" s="131">
        <f t="shared" si="20"/>
        <v>0</v>
      </c>
      <c r="AG28" s="124">
        <f t="shared" si="21"/>
        <v>0</v>
      </c>
      <c r="AH28" s="587">
        <f t="shared" si="22"/>
        <v>0</v>
      </c>
      <c r="AI28" s="597">
        <f t="shared" si="23"/>
        <v>0</v>
      </c>
      <c r="AJ28" s="520">
        <f t="shared" si="24"/>
        <v>0</v>
      </c>
      <c r="AK28" s="564">
        <f t="shared" si="25"/>
        <v>0</v>
      </c>
      <c r="AL28" s="593">
        <f t="shared" si="26"/>
        <v>0</v>
      </c>
      <c r="AM28" s="298">
        <f t="shared" si="52"/>
        <v>0</v>
      </c>
      <c r="AN28" s="182">
        <v>1</v>
      </c>
      <c r="AO28" s="175">
        <v>3</v>
      </c>
      <c r="AP28" s="182"/>
      <c r="AQ28" s="175"/>
      <c r="AR28" s="182"/>
      <c r="AS28" s="175"/>
      <c r="AT28" s="182"/>
      <c r="AV28" s="30">
        <f t="shared" si="27"/>
        <v>0</v>
      </c>
      <c r="AW28" s="30">
        <f t="shared" si="28"/>
        <v>0</v>
      </c>
      <c r="AX28" s="30">
        <f t="shared" si="29"/>
        <v>0</v>
      </c>
      <c r="AY28" s="30">
        <f t="shared" si="30"/>
        <v>0</v>
      </c>
      <c r="AZ28" s="30">
        <f t="shared" si="31"/>
        <v>0</v>
      </c>
      <c r="BA28" s="30">
        <f t="shared" si="32"/>
        <v>0</v>
      </c>
      <c r="BB28" s="30">
        <f t="shared" si="33"/>
        <v>0</v>
      </c>
      <c r="BC28" s="30">
        <f t="shared" si="34"/>
        <v>0</v>
      </c>
      <c r="BE28" s="203">
        <f t="shared" si="10"/>
        <v>0</v>
      </c>
      <c r="BF28" s="203">
        <f t="shared" si="35"/>
        <v>0</v>
      </c>
      <c r="BH28" s="30">
        <f t="shared" si="36"/>
        <v>0</v>
      </c>
      <c r="BI28" s="30">
        <f t="shared" si="37"/>
        <v>0</v>
      </c>
      <c r="BJ28" s="30">
        <f t="shared" si="38"/>
        <v>0</v>
      </c>
      <c r="BK28" s="30">
        <f t="shared" si="39"/>
        <v>0</v>
      </c>
      <c r="BL28" s="30">
        <f t="shared" si="40"/>
        <v>0</v>
      </c>
      <c r="BM28" s="30">
        <f t="shared" si="41"/>
        <v>0</v>
      </c>
      <c r="BN28" s="30">
        <f t="shared" si="42"/>
        <v>0</v>
      </c>
      <c r="BO28" s="30">
        <f t="shared" si="43"/>
        <v>0</v>
      </c>
      <c r="BP28" s="30">
        <f t="shared" si="44"/>
        <v>0</v>
      </c>
      <c r="BQ28" s="30">
        <f t="shared" si="45"/>
        <v>0</v>
      </c>
      <c r="BR28" s="30">
        <f t="shared" si="46"/>
        <v>0</v>
      </c>
      <c r="BS28" s="30">
        <f t="shared" si="47"/>
        <v>0</v>
      </c>
      <c r="BT28" s="30">
        <f t="shared" si="48"/>
        <v>0</v>
      </c>
      <c r="BU28" s="30">
        <f t="shared" si="49"/>
        <v>0</v>
      </c>
      <c r="BV28" s="30">
        <f t="shared" si="53"/>
        <v>0</v>
      </c>
      <c r="BW28" s="30">
        <f t="shared" si="54"/>
        <v>0</v>
      </c>
      <c r="BX28" s="30">
        <f t="shared" si="55"/>
        <v>0</v>
      </c>
      <c r="BY28" s="30">
        <f t="shared" si="56"/>
        <v>0</v>
      </c>
      <c r="BZ28" s="30">
        <f t="shared" si="57"/>
        <v>0</v>
      </c>
      <c r="CB28" s="30">
        <f t="shared" si="50"/>
        <v>0</v>
      </c>
    </row>
    <row r="29" spans="2:81">
      <c r="F29" s="291"/>
      <c r="AK29" s="564"/>
      <c r="AL29" s="593"/>
      <c r="AM29" s="298"/>
      <c r="AN29" s="181"/>
      <c r="AO29" s="172"/>
      <c r="AP29" s="181"/>
      <c r="AQ29" s="172"/>
      <c r="AR29" s="181"/>
      <c r="AS29" s="172"/>
      <c r="AT29" s="181"/>
      <c r="AV29" s="30"/>
      <c r="AW29" s="30"/>
      <c r="AX29" s="30"/>
      <c r="AY29" s="30"/>
      <c r="AZ29" s="30"/>
      <c r="BA29" s="30"/>
      <c r="BB29" s="30"/>
      <c r="BC29" s="30"/>
      <c r="BD29" s="30"/>
      <c r="BE29" s="203"/>
      <c r="BF29" s="203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</row>
    <row r="30" spans="2:81">
      <c r="AV30" s="30"/>
      <c r="AW30" s="30"/>
      <c r="AX30" s="30"/>
      <c r="AY30" s="30"/>
      <c r="AZ30" s="30"/>
      <c r="BA30" s="30"/>
      <c r="BB30" s="30"/>
      <c r="BC30" s="30"/>
      <c r="BD30" s="30"/>
      <c r="BE30" s="203"/>
      <c r="BF30" s="203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</row>
    <row r="31" spans="2:81">
      <c r="AV31" s="30"/>
      <c r="AW31" s="30"/>
      <c r="AX31" s="30"/>
      <c r="AY31" s="30"/>
      <c r="AZ31" s="30"/>
      <c r="BA31" s="30"/>
      <c r="BB31" s="30"/>
      <c r="BC31" s="30"/>
      <c r="BD31" s="30"/>
      <c r="BE31" s="203"/>
      <c r="BF31" s="203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</row>
    <row r="32" spans="2:81">
      <c r="AV32" s="30"/>
      <c r="AW32" s="30"/>
      <c r="AX32" s="30"/>
      <c r="AY32" s="30"/>
      <c r="AZ32" s="30"/>
      <c r="BA32" s="30"/>
      <c r="BB32" s="30"/>
      <c r="BC32" s="30"/>
      <c r="BD32" s="30"/>
      <c r="BE32" s="203"/>
      <c r="BF32" s="203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</row>
    <row r="33" spans="1:81">
      <c r="AV33" s="30"/>
      <c r="AW33" s="30"/>
      <c r="AX33" s="30"/>
      <c r="AY33" s="30"/>
      <c r="AZ33" s="30"/>
      <c r="BA33" s="30"/>
      <c r="BB33" s="30"/>
      <c r="BC33" s="30"/>
      <c r="BD33" s="30"/>
      <c r="BE33" s="203"/>
      <c r="BF33" s="203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</row>
    <row r="34" spans="1:81">
      <c r="AV34" s="30"/>
      <c r="AW34" s="30"/>
      <c r="AX34" s="30"/>
      <c r="AY34" s="30"/>
      <c r="AZ34" s="30"/>
      <c r="BA34" s="30"/>
      <c r="BB34" s="30"/>
      <c r="BC34" s="30"/>
      <c r="BD34" s="30"/>
      <c r="BE34" s="203"/>
      <c r="BF34" s="203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</row>
    <row r="35" spans="1:81">
      <c r="AV35" s="30"/>
      <c r="AW35" s="30"/>
      <c r="AX35" s="30"/>
      <c r="AY35" s="30"/>
      <c r="AZ35" s="30"/>
      <c r="BA35" s="30"/>
      <c r="BB35" s="30"/>
      <c r="BC35" s="30"/>
      <c r="BD35" s="30"/>
      <c r="BE35" s="203"/>
      <c r="BF35" s="203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</row>
    <row r="36" spans="1:81">
      <c r="AV36" s="30"/>
      <c r="AW36" s="30"/>
      <c r="AX36" s="30"/>
      <c r="AY36" s="30"/>
      <c r="AZ36" s="30"/>
      <c r="BA36" s="30"/>
      <c r="BB36" s="30"/>
      <c r="BC36" s="30"/>
      <c r="BD36" s="30"/>
      <c r="BE36" s="203"/>
      <c r="BF36" s="203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</row>
    <row r="37" spans="1:81">
      <c r="AV37" s="30"/>
      <c r="AW37" s="30"/>
      <c r="AX37" s="30"/>
      <c r="AY37" s="30"/>
      <c r="AZ37" s="30"/>
      <c r="BA37" s="30"/>
      <c r="BB37" s="30"/>
      <c r="BC37" s="30"/>
      <c r="BD37" s="30"/>
      <c r="BE37" s="203"/>
      <c r="BF37" s="203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</row>
    <row r="38" spans="1:81">
      <c r="AV38" s="30"/>
      <c r="AW38" s="30"/>
      <c r="AX38" s="30"/>
      <c r="AY38" s="30"/>
      <c r="AZ38" s="30"/>
      <c r="BA38" s="30"/>
      <c r="BB38" s="30"/>
      <c r="BC38" s="30"/>
      <c r="BD38" s="30"/>
      <c r="BE38" s="203"/>
      <c r="BF38" s="203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</row>
    <row r="39" spans="1:81">
      <c r="AV39" s="30"/>
      <c r="AW39" s="30"/>
      <c r="AX39" s="30"/>
      <c r="AY39" s="30"/>
      <c r="AZ39" s="30"/>
      <c r="BA39" s="30"/>
      <c r="BB39" s="30"/>
      <c r="BC39" s="30"/>
      <c r="BD39" s="30"/>
      <c r="BE39" s="203"/>
      <c r="BF39" s="203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</row>
    <row r="40" spans="1:81" s="113" customFormat="1">
      <c r="A40"/>
      <c r="B40" s="193"/>
      <c r="C40"/>
      <c r="D40" s="192"/>
      <c r="F40" s="292"/>
      <c r="J40" s="155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26"/>
      <c r="V40" s="194"/>
      <c r="W40"/>
      <c r="X40" s="248"/>
      <c r="AB40" s="480"/>
      <c r="AC40" s="440"/>
      <c r="AD40" s="118"/>
      <c r="AE40" s="115"/>
      <c r="AF40" s="119"/>
      <c r="AG40" s="120"/>
      <c r="AH40" s="584"/>
      <c r="AI40" s="594"/>
      <c r="AJ40" s="517"/>
      <c r="AK40" s="562"/>
      <c r="AL40" s="589"/>
      <c r="AM40" s="295"/>
      <c r="AN40" s="178"/>
      <c r="AO40" s="177"/>
      <c r="AP40" s="178"/>
      <c r="AQ40" s="177"/>
      <c r="AR40" s="178"/>
      <c r="AS40" s="177"/>
      <c r="AT40" s="178"/>
      <c r="AV40" s="30"/>
      <c r="AW40" s="30"/>
      <c r="AX40" s="30"/>
      <c r="AY40" s="30"/>
      <c r="AZ40" s="30"/>
      <c r="BA40" s="30"/>
      <c r="BB40" s="30"/>
      <c r="BC40" s="30"/>
      <c r="BD40" s="30"/>
      <c r="BE40" s="203"/>
      <c r="BF40" s="203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203"/>
    </row>
    <row r="41" spans="1:81" s="113" customFormat="1">
      <c r="A41"/>
      <c r="B41" s="193"/>
      <c r="C41"/>
      <c r="D41" s="192"/>
      <c r="F41" s="292"/>
      <c r="J41" s="155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26"/>
      <c r="V41" s="194"/>
      <c r="W41"/>
      <c r="X41" s="248"/>
      <c r="AB41" s="480"/>
      <c r="AC41" s="440"/>
      <c r="AD41" s="118"/>
      <c r="AE41" s="115"/>
      <c r="AF41" s="119"/>
      <c r="AG41" s="120"/>
      <c r="AH41" s="584"/>
      <c r="AI41" s="594"/>
      <c r="AJ41" s="517"/>
      <c r="AK41" s="562"/>
      <c r="AL41" s="589"/>
      <c r="AM41" s="295"/>
      <c r="AN41" s="178"/>
      <c r="AO41" s="177"/>
      <c r="AP41" s="178"/>
      <c r="AQ41" s="177"/>
      <c r="AR41" s="178"/>
      <c r="AS41" s="177"/>
      <c r="AT41" s="178"/>
      <c r="AV41" s="30"/>
      <c r="AW41" s="30"/>
      <c r="AX41" s="30"/>
      <c r="AY41" s="30"/>
      <c r="AZ41" s="30"/>
      <c r="BA41" s="30"/>
      <c r="BB41" s="30"/>
      <c r="BC41" s="30"/>
      <c r="BD41" s="30"/>
      <c r="BE41" s="203"/>
      <c r="BF41" s="203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203"/>
    </row>
    <row r="42" spans="1:81" s="113" customFormat="1">
      <c r="A42"/>
      <c r="B42" s="193"/>
      <c r="C42"/>
      <c r="D42" s="192"/>
      <c r="F42" s="292"/>
      <c r="J42" s="155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26"/>
      <c r="V42" s="194"/>
      <c r="W42"/>
      <c r="X42" s="248"/>
      <c r="AB42" s="480"/>
      <c r="AC42" s="440"/>
      <c r="AD42" s="118"/>
      <c r="AE42" s="115"/>
      <c r="AF42" s="119"/>
      <c r="AG42" s="120"/>
      <c r="AH42" s="584"/>
      <c r="AI42" s="594"/>
      <c r="AJ42" s="517"/>
      <c r="AK42" s="562"/>
      <c r="AL42" s="589"/>
      <c r="AM42" s="295"/>
      <c r="AN42" s="178"/>
      <c r="AO42" s="177"/>
      <c r="AP42" s="178"/>
      <c r="AQ42" s="177"/>
      <c r="AR42" s="178"/>
      <c r="AS42" s="177"/>
      <c r="AT42" s="178"/>
      <c r="AV42" s="30"/>
      <c r="AW42" s="30"/>
      <c r="AX42" s="30"/>
      <c r="AY42" s="30"/>
      <c r="AZ42" s="30"/>
      <c r="BA42" s="30"/>
      <c r="BB42" s="30"/>
      <c r="BC42" s="30"/>
      <c r="BD42" s="30"/>
      <c r="BE42" s="203"/>
      <c r="BF42" s="203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</row>
    <row r="43" spans="1:81" s="113" customFormat="1">
      <c r="A43"/>
      <c r="B43" s="193"/>
      <c r="C43"/>
      <c r="D43" s="192"/>
      <c r="F43" s="292"/>
      <c r="J43" s="155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26"/>
      <c r="V43" s="194"/>
      <c r="W43"/>
      <c r="X43" s="248"/>
      <c r="AB43" s="480"/>
      <c r="AC43" s="440"/>
      <c r="AD43" s="118"/>
      <c r="AE43" s="115"/>
      <c r="AF43" s="119"/>
      <c r="AG43" s="120"/>
      <c r="AH43" s="584"/>
      <c r="AI43" s="594"/>
      <c r="AJ43" s="517"/>
      <c r="AK43" s="562"/>
      <c r="AL43" s="589"/>
      <c r="AM43" s="295"/>
      <c r="AN43" s="178"/>
      <c r="AO43" s="177"/>
      <c r="AP43" s="178"/>
      <c r="AQ43" s="177"/>
      <c r="AR43" s="178"/>
      <c r="AS43" s="177"/>
      <c r="AT43" s="178"/>
      <c r="AV43" s="30"/>
      <c r="AW43" s="30"/>
      <c r="AX43" s="30"/>
      <c r="AY43" s="30"/>
      <c r="AZ43" s="30"/>
      <c r="BA43" s="30"/>
      <c r="BB43" s="30"/>
      <c r="BC43" s="30"/>
      <c r="BD43" s="30"/>
      <c r="BE43" s="203"/>
      <c r="BF43" s="203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</row>
    <row r="44" spans="1:81" s="113" customFormat="1">
      <c r="A44"/>
      <c r="B44" s="193"/>
      <c r="C44"/>
      <c r="D44" s="192"/>
      <c r="F44" s="292"/>
      <c r="J44" s="155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26"/>
      <c r="V44" s="194"/>
      <c r="W44"/>
      <c r="X44" s="248"/>
      <c r="AB44" s="480"/>
      <c r="AC44" s="440"/>
      <c r="AD44" s="118"/>
      <c r="AE44" s="115"/>
      <c r="AF44" s="119"/>
      <c r="AG44" s="120"/>
      <c r="AH44" s="584"/>
      <c r="AI44" s="594"/>
      <c r="AJ44" s="517"/>
      <c r="AK44" s="562"/>
      <c r="AL44" s="589"/>
      <c r="AM44" s="295"/>
      <c r="AN44" s="178"/>
      <c r="AO44" s="177"/>
      <c r="AP44" s="178"/>
      <c r="AQ44" s="177"/>
      <c r="AR44" s="178"/>
      <c r="AS44" s="177"/>
      <c r="AT44" s="178"/>
      <c r="AV44" s="30"/>
      <c r="AW44" s="30"/>
      <c r="AX44" s="30"/>
      <c r="AY44" s="30"/>
      <c r="AZ44" s="30"/>
      <c r="BA44" s="30"/>
      <c r="BB44" s="30"/>
      <c r="BC44" s="30"/>
      <c r="BD44" s="30"/>
      <c r="BE44" s="203"/>
      <c r="BF44" s="203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203"/>
    </row>
    <row r="45" spans="1:81" s="113" customFormat="1">
      <c r="A45"/>
      <c r="B45" s="193"/>
      <c r="C45"/>
      <c r="D45" s="192"/>
      <c r="F45" s="292"/>
      <c r="J45" s="155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26"/>
      <c r="V45" s="194"/>
      <c r="W45"/>
      <c r="X45" s="248"/>
      <c r="AB45" s="480"/>
      <c r="AC45" s="440"/>
      <c r="AD45" s="118"/>
      <c r="AE45" s="115"/>
      <c r="AF45" s="119"/>
      <c r="AG45" s="120"/>
      <c r="AH45" s="584"/>
      <c r="AI45" s="594"/>
      <c r="AJ45" s="517"/>
      <c r="AK45" s="562"/>
      <c r="AL45" s="589"/>
      <c r="AM45" s="295"/>
      <c r="AN45" s="178"/>
      <c r="AO45" s="177"/>
      <c r="AP45" s="178"/>
      <c r="AQ45" s="177"/>
      <c r="AR45" s="178"/>
      <c r="AS45" s="177"/>
      <c r="AT45" s="178"/>
      <c r="AV45" s="30"/>
      <c r="AW45" s="30"/>
      <c r="AX45" s="30"/>
      <c r="AY45" s="30"/>
      <c r="AZ45" s="30"/>
      <c r="BA45" s="30"/>
      <c r="BB45" s="30"/>
      <c r="BC45" s="30"/>
      <c r="BD45" s="30"/>
      <c r="BE45" s="203"/>
      <c r="BF45" s="203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</row>
    <row r="46" spans="1:81" s="113" customFormat="1">
      <c r="A46"/>
      <c r="B46" s="193"/>
      <c r="C46"/>
      <c r="D46" s="192"/>
      <c r="F46" s="292"/>
      <c r="J46" s="155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26"/>
      <c r="V46" s="194"/>
      <c r="W46"/>
      <c r="X46" s="248"/>
      <c r="AB46" s="480"/>
      <c r="AC46" s="440"/>
      <c r="AD46" s="118"/>
      <c r="AE46" s="115"/>
      <c r="AF46" s="119"/>
      <c r="AG46" s="120"/>
      <c r="AH46" s="584"/>
      <c r="AI46" s="594"/>
      <c r="AJ46" s="517"/>
      <c r="AK46" s="562"/>
      <c r="AL46" s="589"/>
      <c r="AM46" s="295"/>
      <c r="AN46" s="178"/>
      <c r="AO46" s="177"/>
      <c r="AP46" s="178"/>
      <c r="AQ46" s="177"/>
      <c r="AR46" s="178"/>
      <c r="AS46" s="177"/>
      <c r="AT46" s="178"/>
      <c r="AV46" s="30"/>
      <c r="AW46" s="30"/>
      <c r="AX46" s="30"/>
      <c r="AY46" s="30"/>
      <c r="AZ46" s="30"/>
      <c r="BA46" s="30"/>
      <c r="BB46" s="30"/>
      <c r="BC46" s="30"/>
      <c r="BD46" s="30"/>
      <c r="BE46" s="203"/>
      <c r="BF46" s="203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</row>
    <row r="47" spans="1:81" s="113" customFormat="1">
      <c r="A47"/>
      <c r="B47" s="193"/>
      <c r="C47"/>
      <c r="D47" s="192"/>
      <c r="F47" s="292"/>
      <c r="J47" s="155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26"/>
      <c r="V47" s="194"/>
      <c r="W47"/>
      <c r="X47" s="248"/>
      <c r="AB47" s="480"/>
      <c r="AC47" s="440"/>
      <c r="AD47" s="118"/>
      <c r="AE47" s="115"/>
      <c r="AF47" s="119"/>
      <c r="AG47" s="120"/>
      <c r="AH47" s="584"/>
      <c r="AI47" s="594"/>
      <c r="AJ47" s="517"/>
      <c r="AK47" s="562"/>
      <c r="AL47" s="589"/>
      <c r="AM47" s="295"/>
      <c r="AN47" s="178"/>
      <c r="AO47" s="177"/>
      <c r="AP47" s="178"/>
      <c r="AQ47" s="177"/>
      <c r="AR47" s="178"/>
      <c r="AS47" s="177"/>
      <c r="AT47" s="178"/>
      <c r="AV47" s="30"/>
      <c r="AW47" s="30"/>
      <c r="AX47" s="30"/>
      <c r="AY47" s="30"/>
      <c r="AZ47" s="30"/>
      <c r="BA47" s="30"/>
      <c r="BB47" s="30"/>
      <c r="BC47" s="30"/>
      <c r="BD47" s="30"/>
      <c r="BE47" s="203"/>
      <c r="BF47" s="203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</row>
    <row r="48" spans="1:81" s="113" customFormat="1">
      <c r="A48"/>
      <c r="B48" s="193"/>
      <c r="C48"/>
      <c r="D48" s="192"/>
      <c r="F48" s="292"/>
      <c r="J48" s="155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26"/>
      <c r="V48" s="194"/>
      <c r="W48"/>
      <c r="X48" s="248"/>
      <c r="AB48" s="480"/>
      <c r="AC48" s="440"/>
      <c r="AD48" s="118"/>
      <c r="AE48" s="115"/>
      <c r="AF48" s="119"/>
      <c r="AG48" s="120"/>
      <c r="AH48" s="584"/>
      <c r="AI48" s="594"/>
      <c r="AJ48" s="517"/>
      <c r="AK48" s="562"/>
      <c r="AL48" s="589"/>
      <c r="AM48" s="295"/>
      <c r="AN48" s="178"/>
      <c r="AO48" s="177"/>
      <c r="AP48" s="178"/>
      <c r="AQ48" s="177"/>
      <c r="AR48" s="178"/>
      <c r="AS48" s="177"/>
      <c r="AT48" s="178"/>
      <c r="AV48" s="30"/>
      <c r="AW48" s="30"/>
      <c r="AX48" s="30"/>
      <c r="AY48" s="30"/>
      <c r="AZ48" s="30"/>
      <c r="BA48" s="30"/>
      <c r="BB48" s="30"/>
      <c r="BC48" s="30"/>
      <c r="BD48" s="30"/>
      <c r="BE48" s="203"/>
      <c r="BF48" s="203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</row>
    <row r="49" spans="1:81" s="113" customFormat="1">
      <c r="A49"/>
      <c r="B49" s="193"/>
      <c r="C49"/>
      <c r="D49" s="192"/>
      <c r="F49" s="292"/>
      <c r="J49" s="155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26"/>
      <c r="V49" s="194"/>
      <c r="W49"/>
      <c r="X49" s="248"/>
      <c r="AB49" s="480"/>
      <c r="AC49" s="440"/>
      <c r="AD49" s="118"/>
      <c r="AE49" s="115"/>
      <c r="AF49" s="119"/>
      <c r="AG49" s="120"/>
      <c r="AH49" s="584"/>
      <c r="AI49" s="594"/>
      <c r="AJ49" s="517"/>
      <c r="AK49" s="562"/>
      <c r="AL49" s="589"/>
      <c r="AM49" s="295"/>
      <c r="AN49" s="178"/>
      <c r="AO49" s="177"/>
      <c r="AP49" s="178"/>
      <c r="AQ49" s="177"/>
      <c r="AR49" s="178"/>
      <c r="AS49" s="177"/>
      <c r="AT49" s="178"/>
      <c r="AV49" s="30"/>
      <c r="AW49" s="30"/>
      <c r="AX49" s="30"/>
      <c r="AY49" s="30"/>
      <c r="AZ49" s="30"/>
      <c r="BA49" s="30"/>
      <c r="BB49" s="30"/>
      <c r="BC49" s="30"/>
      <c r="BD49" s="30"/>
      <c r="BE49" s="203"/>
      <c r="BF49" s="203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</row>
    <row r="50" spans="1:81" s="113" customFormat="1">
      <c r="A50"/>
      <c r="B50" s="193"/>
      <c r="C50"/>
      <c r="D50" s="192"/>
      <c r="F50" s="292"/>
      <c r="J50" s="155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26"/>
      <c r="V50" s="194"/>
      <c r="W50"/>
      <c r="X50" s="248"/>
      <c r="AB50" s="480"/>
      <c r="AC50" s="440"/>
      <c r="AD50" s="118"/>
      <c r="AE50" s="115"/>
      <c r="AF50" s="119"/>
      <c r="AG50" s="120"/>
      <c r="AH50" s="584"/>
      <c r="AI50" s="594"/>
      <c r="AJ50" s="517"/>
      <c r="AK50" s="562"/>
      <c r="AL50" s="589"/>
      <c r="AM50" s="295"/>
      <c r="AN50" s="178"/>
      <c r="AO50" s="177"/>
      <c r="AP50" s="178"/>
      <c r="AQ50" s="177"/>
      <c r="AR50" s="178"/>
      <c r="AS50" s="177"/>
      <c r="AT50" s="178"/>
      <c r="AV50" s="30"/>
      <c r="AW50" s="30"/>
      <c r="AX50" s="30"/>
      <c r="AY50" s="30"/>
      <c r="AZ50" s="30"/>
      <c r="BA50" s="30"/>
      <c r="BB50" s="30"/>
      <c r="BC50" s="30"/>
      <c r="BD50" s="203"/>
      <c r="BE50" s="203"/>
      <c r="BF50" s="203"/>
      <c r="BG50" s="203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203"/>
    </row>
    <row r="51" spans="1:81" s="113" customFormat="1">
      <c r="A51"/>
      <c r="B51" s="193"/>
      <c r="C51"/>
      <c r="D51" s="192"/>
      <c r="F51" s="292"/>
      <c r="J51" s="155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26"/>
      <c r="V51" s="194"/>
      <c r="W51"/>
      <c r="X51" s="248"/>
      <c r="AB51" s="480"/>
      <c r="AC51" s="440"/>
      <c r="AD51" s="118"/>
      <c r="AE51" s="115"/>
      <c r="AF51" s="119"/>
      <c r="AG51" s="120"/>
      <c r="AH51" s="584"/>
      <c r="AI51" s="594"/>
      <c r="AJ51" s="517"/>
      <c r="AK51" s="562"/>
      <c r="AL51" s="589"/>
      <c r="AM51" s="295"/>
      <c r="AN51" s="178"/>
      <c r="AO51" s="177"/>
      <c r="AP51" s="178"/>
      <c r="AQ51" s="177"/>
      <c r="AR51" s="178"/>
      <c r="AS51" s="177"/>
      <c r="AT51" s="178"/>
      <c r="AV51" s="30"/>
      <c r="AW51" s="30"/>
      <c r="AX51" s="30"/>
      <c r="AY51" s="30"/>
      <c r="AZ51" s="30"/>
      <c r="BA51" s="30"/>
      <c r="BB51" s="30"/>
      <c r="BC51" s="30"/>
      <c r="BD51" s="203"/>
      <c r="BE51" s="203"/>
      <c r="BF51" s="203"/>
      <c r="BG51" s="203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203"/>
    </row>
    <row r="52" spans="1:81" s="113" customFormat="1">
      <c r="A52"/>
      <c r="B52" s="193"/>
      <c r="C52"/>
      <c r="D52" s="192"/>
      <c r="F52" s="292"/>
      <c r="J52" s="155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26"/>
      <c r="V52" s="194"/>
      <c r="W52"/>
      <c r="X52" s="248"/>
      <c r="AB52" s="480"/>
      <c r="AC52" s="440"/>
      <c r="AD52" s="118"/>
      <c r="AE52" s="115"/>
      <c r="AF52" s="119"/>
      <c r="AG52" s="120"/>
      <c r="AH52" s="584"/>
      <c r="AI52" s="594"/>
      <c r="AJ52" s="517"/>
      <c r="AK52" s="562"/>
      <c r="AL52" s="589"/>
      <c r="AM52" s="295"/>
      <c r="AN52" s="178"/>
      <c r="AO52" s="177"/>
      <c r="AP52" s="178"/>
      <c r="AQ52" s="177"/>
      <c r="AR52" s="178"/>
      <c r="AS52" s="177"/>
      <c r="AT52" s="178"/>
      <c r="AV52" s="30"/>
      <c r="AW52" s="30"/>
      <c r="AX52" s="30"/>
      <c r="AY52" s="30"/>
      <c r="AZ52" s="30"/>
      <c r="BA52" s="30"/>
      <c r="BB52" s="30"/>
      <c r="BC52" s="30"/>
      <c r="BD52" s="203"/>
      <c r="BE52" s="203"/>
      <c r="BF52" s="203"/>
      <c r="BG52" s="203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203"/>
    </row>
    <row r="53" spans="1:81">
      <c r="AV53" s="30"/>
      <c r="AW53" s="30"/>
      <c r="AX53" s="30"/>
      <c r="AY53" s="30"/>
      <c r="AZ53" s="30"/>
      <c r="BA53" s="30"/>
      <c r="BB53" s="30"/>
      <c r="BC53" s="30"/>
      <c r="BD53" s="203"/>
      <c r="BE53" s="203"/>
      <c r="BF53" s="203"/>
      <c r="BG53" s="203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203"/>
    </row>
    <row r="54" spans="1:81">
      <c r="AV54" s="30"/>
      <c r="AW54" s="30"/>
      <c r="AX54" s="30"/>
      <c r="AY54" s="30"/>
      <c r="AZ54" s="30"/>
      <c r="BA54" s="30"/>
      <c r="BB54" s="30"/>
      <c r="BC54" s="30"/>
      <c r="BD54" s="30"/>
      <c r="BE54" s="203"/>
      <c r="BF54" s="203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</row>
    <row r="55" spans="1:81">
      <c r="AV55" s="30"/>
      <c r="AW55" s="30"/>
      <c r="AX55" s="30"/>
      <c r="AY55" s="30"/>
      <c r="AZ55" s="30"/>
      <c r="BA55" s="30"/>
      <c r="BB55" s="30"/>
      <c r="BC55" s="30"/>
      <c r="BD55" s="30"/>
      <c r="BE55" s="203"/>
      <c r="BF55" s="203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</row>
    <row r="56" spans="1:81">
      <c r="AV56" s="30"/>
      <c r="AW56" s="30"/>
      <c r="AX56" s="30"/>
      <c r="AY56" s="30"/>
      <c r="AZ56" s="30"/>
      <c r="BA56" s="30"/>
      <c r="BB56" s="30"/>
      <c r="BC56" s="30"/>
      <c r="BD56" s="203"/>
      <c r="BE56" s="203"/>
      <c r="BF56" s="203"/>
      <c r="BG56" s="203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203"/>
    </row>
    <row r="57" spans="1:81">
      <c r="AV57" s="30"/>
      <c r="AW57" s="30"/>
      <c r="AX57" s="30"/>
      <c r="AY57" s="30"/>
      <c r="AZ57" s="30"/>
      <c r="BA57" s="30"/>
      <c r="BB57" s="30"/>
      <c r="BC57" s="30"/>
      <c r="BD57" s="203"/>
      <c r="BE57" s="203"/>
      <c r="BF57" s="203"/>
      <c r="BG57" s="203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203"/>
    </row>
    <row r="58" spans="1:81">
      <c r="AV58" s="30"/>
      <c r="AW58" s="30"/>
      <c r="AX58" s="30"/>
      <c r="AY58" s="30"/>
      <c r="AZ58" s="30"/>
      <c r="BA58" s="30"/>
      <c r="BB58" s="30"/>
      <c r="BC58" s="30"/>
      <c r="BE58" s="203"/>
      <c r="BF58" s="203"/>
      <c r="BH58" s="30"/>
      <c r="BI58" s="30"/>
      <c r="BJ58" s="30"/>
      <c r="BK58" s="30"/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/>
      <c r="BW58" s="30"/>
      <c r="BX58" s="30"/>
      <c r="BY58" s="30"/>
      <c r="BZ58" s="30"/>
      <c r="CA58" s="30"/>
      <c r="CB58" s="30"/>
    </row>
    <row r="59" spans="1:81">
      <c r="AV59" s="30"/>
      <c r="AW59" s="30"/>
      <c r="AX59" s="30"/>
      <c r="AY59" s="30"/>
      <c r="AZ59" s="30"/>
      <c r="BA59" s="30"/>
      <c r="BB59" s="30"/>
      <c r="BC59" s="30"/>
      <c r="BE59" s="203"/>
      <c r="BF59" s="203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  <c r="BV59" s="30"/>
      <c r="BW59" s="30"/>
      <c r="BX59" s="30"/>
      <c r="BY59" s="30"/>
      <c r="BZ59" s="30"/>
      <c r="CA59" s="30"/>
      <c r="CB59" s="30"/>
    </row>
    <row r="60" spans="1:81">
      <c r="AV60" s="30"/>
      <c r="AW60" s="30"/>
      <c r="AX60" s="30"/>
      <c r="AY60" s="30"/>
      <c r="AZ60" s="30"/>
      <c r="BA60" s="30"/>
      <c r="BB60" s="30"/>
      <c r="BC60" s="30"/>
      <c r="BE60" s="203"/>
      <c r="BF60" s="203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</row>
    <row r="61" spans="1:81">
      <c r="AV61" s="30"/>
      <c r="AW61" s="30"/>
      <c r="AX61" s="30"/>
      <c r="AY61" s="30"/>
      <c r="AZ61" s="30"/>
      <c r="BA61" s="30"/>
      <c r="BB61" s="30"/>
      <c r="BC61" s="30"/>
      <c r="BE61" s="203"/>
      <c r="BF61" s="203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  <c r="BV61" s="30"/>
      <c r="BW61" s="30"/>
      <c r="BX61" s="30"/>
      <c r="BY61" s="30"/>
      <c r="BZ61" s="30"/>
      <c r="CA61" s="30"/>
      <c r="CB61" s="30"/>
    </row>
    <row r="62" spans="1:81">
      <c r="AV62" s="30"/>
      <c r="AW62" s="30"/>
      <c r="AX62" s="30"/>
      <c r="AY62" s="30"/>
      <c r="AZ62" s="30"/>
      <c r="BA62" s="30"/>
      <c r="BB62" s="30"/>
      <c r="BC62" s="30"/>
      <c r="BE62" s="203"/>
      <c r="BF62" s="203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/>
      <c r="BW62" s="30"/>
      <c r="BX62" s="30"/>
      <c r="BY62" s="30"/>
      <c r="BZ62" s="30"/>
      <c r="CA62" s="30"/>
      <c r="CB62" s="30"/>
    </row>
    <row r="63" spans="1:81">
      <c r="AV63" s="30"/>
      <c r="AW63" s="30"/>
      <c r="AX63" s="30"/>
      <c r="AY63" s="30"/>
      <c r="AZ63" s="30"/>
      <c r="BA63" s="30"/>
      <c r="BB63" s="30"/>
      <c r="BC63" s="30"/>
      <c r="BE63" s="203"/>
      <c r="BF63" s="203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</row>
    <row r="64" spans="1:81">
      <c r="AV64" s="30"/>
      <c r="AW64" s="30"/>
      <c r="AX64" s="30"/>
      <c r="AY64" s="30"/>
      <c r="AZ64" s="30"/>
      <c r="BA64" s="30"/>
      <c r="BB64" s="30"/>
      <c r="BC64" s="30"/>
      <c r="BE64" s="203"/>
      <c r="BF64" s="203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</row>
    <row r="65" spans="48:80">
      <c r="AV65" s="30"/>
      <c r="AW65" s="30"/>
      <c r="AX65" s="30"/>
      <c r="AY65" s="30"/>
      <c r="AZ65" s="30"/>
      <c r="BA65" s="30"/>
      <c r="BB65" s="30"/>
      <c r="BC65" s="30"/>
      <c r="BE65" s="203"/>
      <c r="BF65" s="203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</row>
    <row r="66" spans="48:80">
      <c r="AV66" s="30"/>
      <c r="AW66" s="30"/>
      <c r="AX66" s="30"/>
      <c r="AY66" s="30"/>
      <c r="AZ66" s="30"/>
      <c r="BA66" s="30"/>
      <c r="BB66" s="30"/>
      <c r="BC66" s="30"/>
      <c r="BE66" s="203"/>
      <c r="BF66" s="203"/>
      <c r="BH66" s="30"/>
      <c r="BI66" s="30"/>
      <c r="BJ66" s="30"/>
      <c r="BK66" s="30"/>
      <c r="BL66" s="30"/>
      <c r="BM66" s="30"/>
      <c r="BN66" s="30"/>
      <c r="BO66" s="30"/>
      <c r="BP66" s="30"/>
      <c r="BQ66" s="30"/>
      <c r="BR66" s="30"/>
      <c r="BS66" s="30"/>
      <c r="BT66" s="30"/>
      <c r="BU66" s="30"/>
      <c r="BV66" s="30"/>
      <c r="BW66" s="30"/>
      <c r="BX66" s="30"/>
      <c r="BY66" s="30"/>
      <c r="BZ66" s="30"/>
      <c r="CA66" s="30"/>
      <c r="CB66" s="30"/>
    </row>
    <row r="67" spans="48:80">
      <c r="AV67" s="30"/>
      <c r="AW67" s="30"/>
      <c r="AX67" s="30"/>
      <c r="AY67" s="30"/>
      <c r="AZ67" s="30"/>
      <c r="BA67" s="30"/>
      <c r="BB67" s="30"/>
      <c r="BC67" s="30"/>
      <c r="BE67" s="203"/>
      <c r="BF67" s="203"/>
      <c r="BH67" s="30"/>
      <c r="BI67" s="30"/>
      <c r="BJ67" s="30"/>
      <c r="BK67" s="30"/>
      <c r="BL67" s="30"/>
      <c r="BM67" s="30"/>
      <c r="BN67" s="30"/>
      <c r="BO67" s="30"/>
      <c r="BP67" s="30"/>
      <c r="BQ67" s="30"/>
      <c r="BR67" s="30"/>
      <c r="BS67" s="30"/>
      <c r="BT67" s="30"/>
      <c r="BU67" s="30"/>
      <c r="BV67" s="30"/>
      <c r="BW67" s="30"/>
      <c r="BX67" s="30"/>
      <c r="BY67" s="30"/>
      <c r="BZ67" s="30"/>
      <c r="CA67" s="30"/>
      <c r="CB67" s="30"/>
    </row>
    <row r="68" spans="48:80">
      <c r="AV68" s="30"/>
      <c r="AW68" s="30"/>
      <c r="AX68" s="30"/>
      <c r="AY68" s="30"/>
      <c r="AZ68" s="30"/>
      <c r="BA68" s="30"/>
      <c r="BB68" s="30"/>
      <c r="BC68" s="30"/>
      <c r="BE68" s="203"/>
      <c r="BF68" s="203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/>
      <c r="BW68" s="30"/>
      <c r="BX68" s="30"/>
      <c r="BY68" s="30"/>
      <c r="BZ68" s="30"/>
      <c r="CA68" s="30"/>
      <c r="CB68" s="30"/>
    </row>
    <row r="69" spans="48:80">
      <c r="AV69" s="30"/>
      <c r="AW69" s="30"/>
      <c r="AX69" s="30"/>
      <c r="AY69" s="30"/>
      <c r="AZ69" s="30"/>
      <c r="BA69" s="30"/>
      <c r="BB69" s="30"/>
      <c r="BC69" s="30"/>
      <c r="BE69" s="203"/>
      <c r="BF69" s="203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/>
      <c r="BW69" s="30"/>
      <c r="BX69" s="30"/>
      <c r="BY69" s="30"/>
      <c r="BZ69" s="30"/>
      <c r="CA69" s="30"/>
      <c r="CB69" s="30"/>
    </row>
    <row r="70" spans="48:80">
      <c r="AV70" s="30"/>
      <c r="AW70" s="30"/>
      <c r="AX70" s="30"/>
      <c r="AY70" s="30"/>
      <c r="AZ70" s="30"/>
      <c r="BA70" s="30"/>
      <c r="BB70" s="30"/>
      <c r="BC70" s="30"/>
      <c r="BE70" s="203"/>
      <c r="BF70" s="203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</row>
    <row r="71" spans="48:80">
      <c r="AV71" s="30"/>
      <c r="AW71" s="30"/>
      <c r="AX71" s="30"/>
      <c r="AY71" s="30"/>
      <c r="AZ71" s="30"/>
      <c r="BA71" s="30"/>
      <c r="BB71" s="30"/>
      <c r="BC71" s="30"/>
      <c r="BE71" s="203"/>
      <c r="BF71" s="203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</row>
    <row r="72" spans="48:80">
      <c r="AV72" s="30"/>
      <c r="AW72" s="30"/>
      <c r="AX72" s="30"/>
      <c r="AY72" s="30"/>
      <c r="AZ72" s="30"/>
      <c r="BA72" s="30"/>
      <c r="BB72" s="30"/>
      <c r="BC72" s="30"/>
      <c r="BE72" s="203"/>
      <c r="BF72" s="203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</row>
    <row r="73" spans="48:80">
      <c r="AV73" s="30"/>
      <c r="AW73" s="30"/>
      <c r="AX73" s="30"/>
      <c r="AY73" s="30"/>
      <c r="AZ73" s="30"/>
      <c r="BA73" s="30"/>
      <c r="BB73" s="30"/>
      <c r="BC73" s="30"/>
      <c r="BE73" s="203"/>
      <c r="BF73" s="203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</row>
    <row r="74" spans="48:80">
      <c r="AV74" s="30"/>
      <c r="AW74" s="30"/>
      <c r="AX74" s="30"/>
      <c r="AY74" s="30"/>
      <c r="AZ74" s="30"/>
      <c r="BA74" s="30"/>
      <c r="BB74" s="30"/>
      <c r="BC74" s="30"/>
      <c r="BE74" s="203"/>
      <c r="BF74" s="203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</row>
    <row r="75" spans="48:80">
      <c r="AV75" s="30"/>
      <c r="AW75" s="30"/>
      <c r="AX75" s="30"/>
      <c r="AY75" s="30"/>
      <c r="AZ75" s="30"/>
      <c r="BA75" s="30"/>
      <c r="BB75" s="30"/>
      <c r="BC75" s="30"/>
      <c r="BE75" s="203"/>
      <c r="BF75" s="203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</row>
    <row r="76" spans="48:80">
      <c r="AV76" s="30"/>
      <c r="AW76" s="30"/>
      <c r="AX76" s="30"/>
      <c r="AY76" s="30"/>
      <c r="AZ76" s="30"/>
      <c r="BA76" s="30"/>
      <c r="BB76" s="30"/>
      <c r="BC76" s="30"/>
      <c r="BE76" s="203"/>
      <c r="BF76" s="203"/>
      <c r="BH76" s="30"/>
      <c r="BI76" s="30"/>
      <c r="BJ76" s="30"/>
      <c r="BK76" s="30"/>
      <c r="BL76" s="30"/>
      <c r="BM76" s="30"/>
      <c r="BN76" s="30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</row>
    <row r="77" spans="48:80">
      <c r="AV77" s="30"/>
      <c r="AW77" s="30"/>
      <c r="AX77" s="30"/>
      <c r="AY77" s="30"/>
      <c r="AZ77" s="30"/>
      <c r="BA77" s="30"/>
      <c r="BB77" s="30"/>
      <c r="BC77" s="30"/>
      <c r="BE77" s="203"/>
      <c r="BF77" s="203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</row>
    <row r="78" spans="48:80">
      <c r="AV78" s="30"/>
      <c r="AW78" s="30"/>
      <c r="AX78" s="30"/>
      <c r="AY78" s="30"/>
      <c r="AZ78" s="30"/>
      <c r="BA78" s="30"/>
      <c r="BB78" s="30"/>
      <c r="BC78" s="30"/>
      <c r="BE78" s="203"/>
      <c r="BF78" s="203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</row>
    <row r="79" spans="48:80">
      <c r="AV79" s="30"/>
      <c r="AW79" s="30"/>
      <c r="AX79" s="30"/>
      <c r="AY79" s="30"/>
      <c r="AZ79" s="30"/>
      <c r="BA79" s="30"/>
      <c r="BB79" s="30"/>
      <c r="BC79" s="30"/>
      <c r="BE79" s="203"/>
      <c r="BF79" s="203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</row>
    <row r="80" spans="48:80">
      <c r="AV80" s="30"/>
      <c r="AW80" s="30"/>
      <c r="AX80" s="30"/>
      <c r="AY80" s="30"/>
      <c r="AZ80" s="30"/>
      <c r="BA80" s="30"/>
      <c r="BB80" s="30"/>
      <c r="BC80" s="30"/>
      <c r="BE80" s="203"/>
      <c r="BF80" s="203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</row>
    <row r="81" spans="57:58">
      <c r="BE81" s="203"/>
      <c r="BF81" s="203"/>
    </row>
  </sheetData>
  <sheetProtection algorithmName="SHA-512" hashValue="YtNJriK+nmhlXUQH44+AgcGjz92vG+3PB9hMJQ8PWaomO/LsBvqKgz7ZjPEiB3ZGuHrZk1D7RhxadbBFDRaZsQ==" saltValue="owGelq5nqzHxP/iSOUwREg==" spinCount="100000" sheet="1" sort="0" autoFilter="0"/>
  <autoFilter ref="V8:W28" xr:uid="{00000000-0001-0000-0400-000000000000}"/>
  <mergeCells count="6">
    <mergeCell ref="CC3:CC5"/>
    <mergeCell ref="C2:C5"/>
    <mergeCell ref="J1:K1"/>
    <mergeCell ref="J2:K2"/>
    <mergeCell ref="J3:K3"/>
    <mergeCell ref="U2:V2"/>
  </mergeCells>
  <conditionalFormatting sqref="K11:K12">
    <cfRule type="notContainsBlanks" dxfId="31" priority="9">
      <formula>LEN(TRIM(K11))&gt;0</formula>
    </cfRule>
  </conditionalFormatting>
  <conditionalFormatting sqref="K14:K15">
    <cfRule type="notContainsBlanks" dxfId="30" priority="15">
      <formula>LEN(TRIM(K14))&gt;0</formula>
    </cfRule>
  </conditionalFormatting>
  <conditionalFormatting sqref="K17:K28">
    <cfRule type="notContainsBlanks" dxfId="29" priority="60">
      <formula>LEN(TRIM(K17))&gt;0</formula>
    </cfRule>
  </conditionalFormatting>
  <conditionalFormatting sqref="L11:L12">
    <cfRule type="notContainsBlanks" dxfId="28" priority="10">
      <formula>LEN(TRIM(L11))&gt;0</formula>
    </cfRule>
  </conditionalFormatting>
  <conditionalFormatting sqref="L14:L15">
    <cfRule type="notContainsBlanks" dxfId="27" priority="14">
      <formula>LEN(TRIM(L14))&gt;0</formula>
    </cfRule>
  </conditionalFormatting>
  <conditionalFormatting sqref="L17:L28">
    <cfRule type="notContainsBlanks" dxfId="26" priority="59">
      <formula>LEN(TRIM(L17))&gt;0</formula>
    </cfRule>
  </conditionalFormatting>
  <conditionalFormatting sqref="M11:M12">
    <cfRule type="notContainsBlanks" dxfId="25" priority="1">
      <formula>LEN(TRIM(M11))&gt;0</formula>
    </cfRule>
  </conditionalFormatting>
  <conditionalFormatting sqref="M14:M15">
    <cfRule type="notContainsBlanks" dxfId="24" priority="16">
      <formula>LEN(TRIM(M14))&gt;0</formula>
    </cfRule>
  </conditionalFormatting>
  <conditionalFormatting sqref="M17:M28">
    <cfRule type="notContainsBlanks" dxfId="23" priority="62">
      <formula>LEN(TRIM(M17))&gt;0</formula>
    </cfRule>
  </conditionalFormatting>
  <conditionalFormatting sqref="N11:N12">
    <cfRule type="notContainsBlanks" dxfId="22" priority="2">
      <formula>LEN(TRIM(N11))&gt;0</formula>
    </cfRule>
  </conditionalFormatting>
  <conditionalFormatting sqref="N14:N15">
    <cfRule type="notContainsBlanks" dxfId="21" priority="18">
      <formula>LEN(TRIM(N14))&gt;0</formula>
    </cfRule>
  </conditionalFormatting>
  <conditionalFormatting sqref="N17:N28">
    <cfRule type="notContainsBlanks" dxfId="20" priority="64">
      <formula>LEN(TRIM(N17))&gt;0</formula>
    </cfRule>
  </conditionalFormatting>
  <conditionalFormatting sqref="O11:O12">
    <cfRule type="notContainsBlanks" dxfId="19" priority="3">
      <formula>LEN(TRIM(O11))&gt;0</formula>
    </cfRule>
  </conditionalFormatting>
  <conditionalFormatting sqref="O14:O15">
    <cfRule type="notContainsBlanks" dxfId="18" priority="20">
      <formula>LEN(TRIM(O14))&gt;0</formula>
    </cfRule>
  </conditionalFormatting>
  <conditionalFormatting sqref="O17:O28">
    <cfRule type="notContainsBlanks" dxfId="17" priority="66">
      <formula>LEN(TRIM(O17))&gt;0</formula>
    </cfRule>
  </conditionalFormatting>
  <conditionalFormatting sqref="P11:P12">
    <cfRule type="notContainsBlanks" dxfId="16" priority="4">
      <formula>LEN(TRIM(P11))&gt;0</formula>
    </cfRule>
  </conditionalFormatting>
  <conditionalFormatting sqref="P14:P15">
    <cfRule type="notContainsBlanks" dxfId="15" priority="19">
      <formula>LEN(TRIM(P14))&gt;0</formula>
    </cfRule>
  </conditionalFormatting>
  <conditionalFormatting sqref="P17:P28">
    <cfRule type="notContainsBlanks" dxfId="14" priority="65">
      <formula>LEN(TRIM(P17))&gt;0</formula>
    </cfRule>
  </conditionalFormatting>
  <conditionalFormatting sqref="Q11:Q12">
    <cfRule type="notContainsBlanks" dxfId="13" priority="5">
      <formula>LEN(TRIM(Q11))&gt;0</formula>
    </cfRule>
  </conditionalFormatting>
  <conditionalFormatting sqref="Q14:Q15">
    <cfRule type="notContainsBlanks" dxfId="12" priority="17">
      <formula>LEN(TRIM(Q14))&gt;0</formula>
    </cfRule>
  </conditionalFormatting>
  <conditionalFormatting sqref="Q17:Q28">
    <cfRule type="notContainsBlanks" dxfId="11" priority="63">
      <formula>LEN(TRIM(Q17))&gt;0</formula>
    </cfRule>
  </conditionalFormatting>
  <conditionalFormatting sqref="R11:R12">
    <cfRule type="notContainsBlanks" dxfId="10" priority="8">
      <formula>LEN(TRIM(R11))&gt;0</formula>
    </cfRule>
  </conditionalFormatting>
  <conditionalFormatting sqref="R14:R15">
    <cfRule type="notContainsBlanks" dxfId="9" priority="13">
      <formula>LEN(TRIM(R14))&gt;0</formula>
    </cfRule>
  </conditionalFormatting>
  <conditionalFormatting sqref="R17:R28">
    <cfRule type="notContainsBlanks" dxfId="8" priority="52">
      <formula>LEN(TRIM(R17))&gt;0</formula>
    </cfRule>
  </conditionalFormatting>
  <conditionalFormatting sqref="S11:S12">
    <cfRule type="notContainsBlanks" dxfId="7" priority="7">
      <formula>LEN(TRIM(S11))&gt;0</formula>
    </cfRule>
  </conditionalFormatting>
  <conditionalFormatting sqref="S14:S15">
    <cfRule type="notContainsBlanks" dxfId="6" priority="12">
      <formula>LEN(TRIM(S14))&gt;0</formula>
    </cfRule>
  </conditionalFormatting>
  <conditionalFormatting sqref="S17:S28">
    <cfRule type="notContainsBlanks" dxfId="5" priority="23">
      <formula>LEN(TRIM(S17))&gt;0</formula>
    </cfRule>
  </conditionalFormatting>
  <conditionalFormatting sqref="T11:T12">
    <cfRule type="notContainsBlanks" dxfId="4" priority="6">
      <formula>LEN(TRIM(T11))&gt;0</formula>
    </cfRule>
  </conditionalFormatting>
  <conditionalFormatting sqref="T14:T15">
    <cfRule type="notContainsBlanks" dxfId="3" priority="11">
      <formula>LEN(TRIM(T14))&gt;0</formula>
    </cfRule>
  </conditionalFormatting>
  <conditionalFormatting sqref="T17:T28">
    <cfRule type="notContainsBlanks" dxfId="2" priority="21">
      <formula>LEN(TRIM(T17))&gt;0</formula>
    </cfRule>
  </conditionalFormatting>
  <pageMargins left="0.25" right="0.25" top="0.75" bottom="0.75" header="0.3" footer="0.3"/>
  <pageSetup paperSize="9" scale="24" fitToHeight="0" orientation="portrait" horizontalDpi="4294967292" verticalDpi="4294967292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R21"/>
  <sheetViews>
    <sheetView showGridLines="0" zoomScaleNormal="100" workbookViewId="0">
      <selection activeCell="J13" sqref="J13"/>
    </sheetView>
  </sheetViews>
  <sheetFormatPr baseColWidth="10" defaultColWidth="12.296875" defaultRowHeight="23.25" customHeight="1"/>
  <cols>
    <col min="1" max="1" width="16.296875" style="9" bestFit="1" customWidth="1"/>
    <col min="2" max="2" width="4.5" style="9" customWidth="1"/>
    <col min="3" max="12" width="6.796875" style="16" customWidth="1"/>
    <col min="13" max="13" width="6" style="9" customWidth="1"/>
    <col min="14" max="14" width="6.69921875" style="9" customWidth="1"/>
    <col min="15" max="15" width="8.5" style="9" customWidth="1"/>
    <col min="16" max="20" width="12.296875" style="9" customWidth="1"/>
    <col min="21" max="16384" width="12.296875" style="9"/>
  </cols>
  <sheetData>
    <row r="1" spans="1:18" ht="24.45" customHeight="1">
      <c r="A1" s="21"/>
      <c r="B1" s="21"/>
      <c r="C1" s="21"/>
      <c r="D1" s="21"/>
      <c r="E1" s="21"/>
      <c r="F1" s="21"/>
      <c r="G1" s="21"/>
      <c r="H1" s="21"/>
      <c r="M1" s="1071">
        <f>SUM('Lynx PU'!AC11:AC28)</f>
        <v>0</v>
      </c>
      <c r="N1" s="1071"/>
      <c r="O1" s="834" t="s">
        <v>4</v>
      </c>
    </row>
    <row r="2" spans="1:18" ht="22.05" customHeight="1">
      <c r="C2" s="21"/>
      <c r="D2" s="21"/>
      <c r="E2" s="21"/>
      <c r="F2" s="21"/>
      <c r="G2" s="21"/>
      <c r="H2" s="9" t="s">
        <v>150</v>
      </c>
      <c r="J2" s="191" t="s">
        <v>255</v>
      </c>
      <c r="K2" s="191"/>
      <c r="L2" s="191"/>
      <c r="M2" s="21"/>
      <c r="O2" s="21"/>
    </row>
    <row r="3" spans="1:18" ht="36.450000000000003" customHeight="1">
      <c r="A3" s="1070">
        <f>'PROD. lynx GRP'!C3</f>
        <v>0</v>
      </c>
      <c r="B3" s="1070"/>
      <c r="C3" s="1070"/>
      <c r="D3" s="1070"/>
      <c r="E3" s="1070"/>
      <c r="F3" s="1070"/>
      <c r="G3" s="1070"/>
      <c r="H3" s="1070"/>
      <c r="I3" s="17"/>
      <c r="J3" s="1067">
        <f>'PROD. lynx GRP'!N3</f>
        <v>0</v>
      </c>
      <c r="K3" s="1068"/>
      <c r="L3" s="1068"/>
      <c r="M3" s="1069"/>
    </row>
    <row r="4" spans="1:18" ht="21" customHeight="1">
      <c r="A4" s="23" t="s">
        <v>249</v>
      </c>
      <c r="B4" s="23"/>
      <c r="I4" s="184"/>
      <c r="M4" s="15">
        <f>SUM(M6:M21)</f>
        <v>0</v>
      </c>
      <c r="N4" s="109">
        <f>SUM(N6:N21)</f>
        <v>0</v>
      </c>
      <c r="O4" s="110">
        <f>SUM(O6:O21)</f>
        <v>0</v>
      </c>
    </row>
    <row r="5" spans="1:18" ht="31.5" customHeight="1">
      <c r="A5" s="96" t="s">
        <v>13</v>
      </c>
      <c r="B5" s="1" t="s">
        <v>252</v>
      </c>
      <c r="C5" s="12" t="s">
        <v>1</v>
      </c>
      <c r="D5" s="2" t="s">
        <v>2</v>
      </c>
      <c r="E5" s="2" t="s">
        <v>8</v>
      </c>
      <c r="F5" s="2" t="s">
        <v>27</v>
      </c>
      <c r="G5" s="2" t="s">
        <v>3</v>
      </c>
      <c r="H5" s="99" t="s">
        <v>1602</v>
      </c>
      <c r="I5" s="2" t="s">
        <v>12</v>
      </c>
      <c r="J5" s="2" t="s">
        <v>14</v>
      </c>
      <c r="K5" s="299" t="s">
        <v>108</v>
      </c>
      <c r="L5" s="299" t="s">
        <v>1033</v>
      </c>
      <c r="M5" s="111" t="s">
        <v>16</v>
      </c>
      <c r="N5" s="643" t="s">
        <v>17</v>
      </c>
      <c r="O5" s="833" t="s">
        <v>2247</v>
      </c>
    </row>
    <row r="6" spans="1:18" ht="23.25" customHeight="1">
      <c r="A6" s="38" t="str">
        <f>'Lynx PU'!D14</f>
        <v>REDUCTOR-30PU</v>
      </c>
      <c r="B6" s="97">
        <f>'Lynx PU'!E14</f>
        <v>0</v>
      </c>
      <c r="C6" s="107" t="str">
        <f>IF('Lynx PU'!K14=0,"",'Lynx PU'!K14)</f>
        <v/>
      </c>
      <c r="D6" s="107" t="str">
        <f>IF('Lynx PU'!L14=0,"",'Lynx PU'!L14)</f>
        <v/>
      </c>
      <c r="E6" s="107" t="str">
        <f>IF('Lynx PU'!M14=0,"",'Lynx PU'!M14)</f>
        <v/>
      </c>
      <c r="F6" s="107" t="str">
        <f>IF('Lynx PU'!N14=0,"",'Lynx PU'!N14)</f>
        <v/>
      </c>
      <c r="G6" s="107" t="str">
        <f>IF('Lynx PU'!O14=0,"",'Lynx PU'!O14)</f>
        <v/>
      </c>
      <c r="H6" s="107" t="str">
        <f>IF('Lynx PU'!P14=0,"",'Lynx PU'!P14)</f>
        <v/>
      </c>
      <c r="I6" s="107" t="str">
        <f>IF('Lynx PU'!Q14=0,"",'Lynx PU'!Q14)</f>
        <v/>
      </c>
      <c r="J6" s="107" t="str">
        <f>IF('Lynx PU'!R14=0,"",'Lynx PU'!R14)</f>
        <v/>
      </c>
      <c r="K6" s="107" t="str">
        <f>IF('Lynx PU'!S14=0,"",'Lynx PU'!S14)</f>
        <v/>
      </c>
      <c r="L6" s="107" t="str">
        <f>IF('Lynx PU'!T14=0,"",'Lynx PU'!T14)</f>
        <v/>
      </c>
      <c r="M6" s="100">
        <f>SUM(C6:L6)</f>
        <v>0</v>
      </c>
      <c r="N6" s="644">
        <f>'Lynx PU'!H14*M6</f>
        <v>0</v>
      </c>
      <c r="O6" s="833">
        <f>M6*'Lynx PU'!AN14</f>
        <v>0</v>
      </c>
    </row>
    <row r="7" spans="1:18" ht="23.25" customHeight="1">
      <c r="A7" s="38" t="str">
        <f>'Lynx PU'!D15</f>
        <v>REDUCTOR-100PU</v>
      </c>
      <c r="B7" s="97">
        <f>'Lynx PU'!E15</f>
        <v>0</v>
      </c>
      <c r="C7" s="107" t="str">
        <f>IF('Lynx PU'!K15=0,"",'Lynx PU'!K15)</f>
        <v/>
      </c>
      <c r="D7" s="107" t="str">
        <f>IF('Lynx PU'!L15=0,"",'Lynx PU'!L15)</f>
        <v/>
      </c>
      <c r="E7" s="107" t="str">
        <f>IF('Lynx PU'!M15=0,"",'Lynx PU'!M15)</f>
        <v/>
      </c>
      <c r="F7" s="107" t="str">
        <f>IF('Lynx PU'!N15=0,"",'Lynx PU'!N15)</f>
        <v/>
      </c>
      <c r="G7" s="107" t="str">
        <f>IF('Lynx PU'!O15=0,"",'Lynx PU'!O15)</f>
        <v/>
      </c>
      <c r="H7" s="107" t="str">
        <f>IF('Lynx PU'!P15=0,"",'Lynx PU'!P15)</f>
        <v/>
      </c>
      <c r="I7" s="107" t="str">
        <f>IF('Lynx PU'!Q15=0,"",'Lynx PU'!Q15)</f>
        <v/>
      </c>
      <c r="J7" s="107" t="str">
        <f>IF('Lynx PU'!R15=0,"",'Lynx PU'!R15)</f>
        <v/>
      </c>
      <c r="K7" s="107" t="str">
        <f>IF('Lynx PU'!S15=0,"",'Lynx PU'!S15)</f>
        <v/>
      </c>
      <c r="L7" s="107" t="str">
        <f>IF('Lynx PU'!T15=0,"",'Lynx PU'!T15)</f>
        <v/>
      </c>
      <c r="M7" s="100">
        <f t="shared" ref="M7" si="0">SUM(C7:L7)</f>
        <v>0</v>
      </c>
      <c r="N7" s="644">
        <f>'Lynx PU'!H15*M7</f>
        <v>0</v>
      </c>
      <c r="O7" s="833">
        <f>M7*'Lynx PU'!AN15</f>
        <v>0</v>
      </c>
    </row>
    <row r="8" spans="1:18" ht="23.25" customHeight="1">
      <c r="A8" s="38" t="str">
        <f>'Lynx PU'!D11</f>
        <v>DCJ-PU</v>
      </c>
      <c r="B8" s="97" t="str">
        <f>'Lynx PU'!E11</f>
        <v>Dual Tex.</v>
      </c>
      <c r="C8" s="107" t="str">
        <f>IF('Lynx PU'!K11=0,"",'Lynx PU'!K11)</f>
        <v/>
      </c>
      <c r="D8" s="107" t="str">
        <f>IF('Lynx PU'!L11=0,"",'Lynx PU'!L11)</f>
        <v/>
      </c>
      <c r="E8" s="107" t="str">
        <f>IF('Lynx PU'!M11=0,"",'Lynx PU'!M11)</f>
        <v/>
      </c>
      <c r="F8" s="107" t="str">
        <f>IF('Lynx PU'!N11=0,"",'Lynx PU'!N11)</f>
        <v/>
      </c>
      <c r="G8" s="107" t="str">
        <f>IF('Lynx PU'!O11=0,"",'Lynx PU'!O11)</f>
        <v/>
      </c>
      <c r="H8" s="107" t="str">
        <f>IF('Lynx PU'!P11=0,"",'Lynx PU'!P11)</f>
        <v/>
      </c>
      <c r="I8" s="107" t="str">
        <f>IF('Lynx PU'!Q11=0,"",'Lynx PU'!Q11)</f>
        <v/>
      </c>
      <c r="J8" s="107" t="str">
        <f>IF('Lynx PU'!R11=0,"",'Lynx PU'!R11)</f>
        <v/>
      </c>
      <c r="K8" s="107" t="str">
        <f>IF('Lynx PU'!S11=0,"",'Lynx PU'!S11)</f>
        <v/>
      </c>
      <c r="L8" s="107" t="str">
        <f>IF('Lynx PU'!T11=0,"",'Lynx PU'!T11)</f>
        <v/>
      </c>
      <c r="M8" s="100">
        <f t="shared" ref="M8:M9" si="1">SUM(C8:L8)</f>
        <v>0</v>
      </c>
      <c r="N8" s="102">
        <f>'Lynx PU'!H11*M8</f>
        <v>0</v>
      </c>
      <c r="O8" s="829">
        <f>M8*'Lynx PU'!AN11</f>
        <v>0</v>
      </c>
    </row>
    <row r="9" spans="1:18" ht="23.25" customHeight="1">
      <c r="A9" s="38" t="str">
        <f>'Lynx PU'!D12</f>
        <v>DCF-PU</v>
      </c>
      <c r="B9" s="97" t="s">
        <v>2053</v>
      </c>
      <c r="C9" s="107" t="str">
        <f>IF('Lynx PU'!K12=0,"",'Lynx PU'!K12)</f>
        <v/>
      </c>
      <c r="D9" s="107" t="str">
        <f>IF('Lynx PU'!L12=0,"",'Lynx PU'!L12)</f>
        <v/>
      </c>
      <c r="E9" s="107" t="str">
        <f>IF('Lynx PU'!M12=0,"",'Lynx PU'!M12)</f>
        <v/>
      </c>
      <c r="F9" s="107" t="str">
        <f>IF('Lynx PU'!N12=0,"",'Lynx PU'!N12)</f>
        <v/>
      </c>
      <c r="G9" s="107" t="str">
        <f>IF('Lynx PU'!O12=0,"",'Lynx PU'!O12)</f>
        <v/>
      </c>
      <c r="H9" s="107" t="str">
        <f>IF('Lynx PU'!P12=0,"",'Lynx PU'!P12)</f>
        <v/>
      </c>
      <c r="I9" s="107" t="str">
        <f>IF('Lynx PU'!Q12=0,"",'Lynx PU'!Q12)</f>
        <v/>
      </c>
      <c r="J9" s="107" t="str">
        <f>IF('Lynx PU'!R12=0,"",'Lynx PU'!R12)</f>
        <v/>
      </c>
      <c r="K9" s="107" t="str">
        <f>IF('Lynx PU'!S12=0,"",'Lynx PU'!S12)</f>
        <v/>
      </c>
      <c r="L9" s="107" t="str">
        <f>IF('Lynx PU'!T12=0,"",'Lynx PU'!T12)</f>
        <v/>
      </c>
      <c r="M9" s="100">
        <f t="shared" si="1"/>
        <v>0</v>
      </c>
      <c r="N9" s="102">
        <f>'Lynx PU'!H12*M9</f>
        <v>0</v>
      </c>
      <c r="O9" s="829">
        <f>M9*'Lynx PU'!AN12</f>
        <v>0</v>
      </c>
    </row>
    <row r="10" spans="1:18" ht="23.25" customHeight="1">
      <c r="A10" s="38" t="str">
        <f>'Lynx PU'!D17</f>
        <v>L1-PU</v>
      </c>
      <c r="B10" s="97" t="str">
        <f>'Lynx PU'!E17</f>
        <v>all tex.</v>
      </c>
      <c r="C10" s="107" t="str">
        <f>IF('Lynx PU'!K17=0,"",'Lynx PU'!K17)</f>
        <v/>
      </c>
      <c r="D10" s="107" t="str">
        <f>IF('Lynx PU'!L17=0,"",'Lynx PU'!L17)</f>
        <v/>
      </c>
      <c r="E10" s="107" t="str">
        <f>IF('Lynx PU'!M17=0,"",'Lynx PU'!M17)</f>
        <v/>
      </c>
      <c r="F10" s="107" t="str">
        <f>IF('Lynx PU'!N17=0,"",'Lynx PU'!N17)</f>
        <v/>
      </c>
      <c r="G10" s="107" t="str">
        <f>IF('Lynx PU'!O17=0,"",'Lynx PU'!O17)</f>
        <v/>
      </c>
      <c r="H10" s="107" t="str">
        <f>IF('Lynx PU'!P17=0,"",'Lynx PU'!P17)</f>
        <v/>
      </c>
      <c r="I10" s="107" t="str">
        <f>IF('Lynx PU'!Q17=0,"",'Lynx PU'!Q17)</f>
        <v/>
      </c>
      <c r="J10" s="107" t="str">
        <f>IF('Lynx PU'!R17=0,"",'Lynx PU'!R17)</f>
        <v/>
      </c>
      <c r="K10" s="107" t="str">
        <f>IF('Lynx PU'!S17=0,"",'Lynx PU'!S17)</f>
        <v/>
      </c>
      <c r="L10" s="107" t="str">
        <f>IF('Lynx PU'!T17=0,"",'Lynx PU'!T17)</f>
        <v/>
      </c>
      <c r="M10" s="100">
        <f>SUM(C10:L10)</f>
        <v>0</v>
      </c>
      <c r="N10" s="102">
        <f>M10*'Lynx PU'!H17</f>
        <v>0</v>
      </c>
      <c r="O10" s="103">
        <f>M10*'Lynx PU'!AN17</f>
        <v>0</v>
      </c>
    </row>
    <row r="11" spans="1:18" ht="23.25" customHeight="1">
      <c r="A11" s="38" t="str">
        <f>'Lynx PU'!D18</f>
        <v>L2-PU</v>
      </c>
      <c r="B11" s="97" t="str">
        <f>'Lynx PU'!E18</f>
        <v>all tex.</v>
      </c>
      <c r="C11" s="107" t="str">
        <f>IF('Lynx PU'!K18=0,"",'Lynx PU'!K18)</f>
        <v/>
      </c>
      <c r="D11" s="107" t="str">
        <f>IF('Lynx PU'!L18=0,"",'Lynx PU'!L18)</f>
        <v/>
      </c>
      <c r="E11" s="107" t="str">
        <f>IF('Lynx PU'!M18=0,"",'Lynx PU'!M18)</f>
        <v/>
      </c>
      <c r="F11" s="107" t="str">
        <f>IF('Lynx PU'!N18=0,"",'Lynx PU'!N18)</f>
        <v/>
      </c>
      <c r="G11" s="107" t="str">
        <f>IF('Lynx PU'!O18=0,"",'Lynx PU'!O18)</f>
        <v/>
      </c>
      <c r="H11" s="107" t="str">
        <f>IF('Lynx PU'!P18=0,"",'Lynx PU'!P18)</f>
        <v/>
      </c>
      <c r="I11" s="107" t="str">
        <f>IF('Lynx PU'!Q18=0,"",'Lynx PU'!Q18)</f>
        <v/>
      </c>
      <c r="J11" s="107" t="str">
        <f>IF('Lynx PU'!R18=0,"",'Lynx PU'!R18)</f>
        <v/>
      </c>
      <c r="K11" s="107" t="str">
        <f>IF('Lynx PU'!S18=0,"",'Lynx PU'!S18)</f>
        <v/>
      </c>
      <c r="L11" s="107" t="str">
        <f>IF('Lynx PU'!T18=0,"",'Lynx PU'!T18)</f>
        <v/>
      </c>
      <c r="M11" s="100">
        <f t="shared" ref="M11:M20" si="2">SUM(C11:L11)</f>
        <v>0</v>
      </c>
      <c r="N11" s="644">
        <f>M11*'Lynx PU'!H18</f>
        <v>0</v>
      </c>
      <c r="O11" s="103">
        <f>M11*'Lynx PU'!AN18</f>
        <v>0</v>
      </c>
    </row>
    <row r="12" spans="1:18" ht="23.25" customHeight="1">
      <c r="A12" s="38" t="str">
        <f>'Lynx PU'!D19</f>
        <v>L3-PU</v>
      </c>
      <c r="B12" s="97" t="str">
        <f>'Lynx PU'!E19</f>
        <v>all tex.</v>
      </c>
      <c r="C12" s="107" t="str">
        <f>IF('Lynx PU'!K19=0,"",'Lynx PU'!K19)</f>
        <v/>
      </c>
      <c r="D12" s="107" t="str">
        <f>IF('Lynx PU'!L19=0,"",'Lynx PU'!L19)</f>
        <v/>
      </c>
      <c r="E12" s="107" t="str">
        <f>IF('Lynx PU'!M19=0,"",'Lynx PU'!M19)</f>
        <v/>
      </c>
      <c r="F12" s="107" t="str">
        <f>IF('Lynx PU'!N19=0,"",'Lynx PU'!N19)</f>
        <v/>
      </c>
      <c r="G12" s="107" t="str">
        <f>IF('Lynx PU'!O19=0,"",'Lynx PU'!O19)</f>
        <v/>
      </c>
      <c r="H12" s="107" t="str">
        <f>IF('Lynx PU'!P19=0,"",'Lynx PU'!P19)</f>
        <v/>
      </c>
      <c r="I12" s="107" t="str">
        <f>IF('Lynx PU'!Q19=0,"",'Lynx PU'!Q19)</f>
        <v/>
      </c>
      <c r="J12" s="107" t="str">
        <f>IF('Lynx PU'!R19=0,"",'Lynx PU'!R19)</f>
        <v/>
      </c>
      <c r="K12" s="107" t="str">
        <f>IF('Lynx PU'!S19=0,"",'Lynx PU'!S19)</f>
        <v/>
      </c>
      <c r="L12" s="107" t="str">
        <f>IF('Lynx PU'!T19=0,"",'Lynx PU'!T19)</f>
        <v/>
      </c>
      <c r="M12" s="100">
        <f t="shared" si="2"/>
        <v>0</v>
      </c>
      <c r="N12" s="644">
        <f>M12*'Lynx PU'!H19</f>
        <v>0</v>
      </c>
      <c r="O12" s="103">
        <f>M12*'Lynx PU'!AN19</f>
        <v>0</v>
      </c>
    </row>
    <row r="13" spans="1:18" ht="23.25" customHeight="1">
      <c r="A13" s="38" t="str">
        <f>'Lynx PU'!D20</f>
        <v>L4-PU</v>
      </c>
      <c r="B13" s="97" t="str">
        <f>'Lynx PU'!E20</f>
        <v>all tex.</v>
      </c>
      <c r="C13" s="107" t="str">
        <f>IF('Lynx PU'!K20=0,"",'Lynx PU'!K20)</f>
        <v/>
      </c>
      <c r="D13" s="107" t="str">
        <f>IF('Lynx PU'!L20=0,"",'Lynx PU'!L20)</f>
        <v/>
      </c>
      <c r="E13" s="107" t="str">
        <f>IF('Lynx PU'!M20=0,"",'Lynx PU'!M20)</f>
        <v/>
      </c>
      <c r="F13" s="107" t="str">
        <f>IF('Lynx PU'!N20=0,"",'Lynx PU'!N20)</f>
        <v/>
      </c>
      <c r="G13" s="107" t="str">
        <f>IF('Lynx PU'!O20=0,"",'Lynx PU'!O20)</f>
        <v/>
      </c>
      <c r="H13" s="107" t="str">
        <f>IF('Lynx PU'!P20=0,"",'Lynx PU'!P20)</f>
        <v/>
      </c>
      <c r="I13" s="107" t="str">
        <f>IF('Lynx PU'!Q20=0,"",'Lynx PU'!Q20)</f>
        <v/>
      </c>
      <c r="J13" s="107" t="str">
        <f>IF('Lynx PU'!R20=0,"",'Lynx PU'!R20)</f>
        <v/>
      </c>
      <c r="K13" s="107" t="str">
        <f>IF('Lynx PU'!S20=0,"",'Lynx PU'!S20)</f>
        <v/>
      </c>
      <c r="L13" s="107" t="str">
        <f>IF('Lynx PU'!T20=0,"",'Lynx PU'!T20)</f>
        <v/>
      </c>
      <c r="M13" s="100">
        <f t="shared" si="2"/>
        <v>0</v>
      </c>
      <c r="N13" s="644">
        <f>M13*'Lynx PU'!H20</f>
        <v>0</v>
      </c>
      <c r="O13" s="103">
        <f>M13*'Lynx PU'!AN20</f>
        <v>0</v>
      </c>
    </row>
    <row r="14" spans="1:18" ht="23.25" customHeight="1">
      <c r="A14" s="38" t="str">
        <f>'Lynx PU'!D21</f>
        <v>L5-PU</v>
      </c>
      <c r="B14" s="97" t="str">
        <f>'Lynx PU'!E21</f>
        <v>all tex.</v>
      </c>
      <c r="C14" s="107" t="str">
        <f>IF('Lynx PU'!K21=0,"",'Lynx PU'!K21)</f>
        <v/>
      </c>
      <c r="D14" s="107" t="str">
        <f>IF('Lynx PU'!L21=0,"",'Lynx PU'!L21)</f>
        <v/>
      </c>
      <c r="E14" s="107" t="str">
        <f>IF('Lynx PU'!M21=0,"",'Lynx PU'!M21)</f>
        <v/>
      </c>
      <c r="F14" s="107" t="str">
        <f>IF('Lynx PU'!N21=0,"",'Lynx PU'!N21)</f>
        <v/>
      </c>
      <c r="G14" s="107" t="str">
        <f>IF('Lynx PU'!O21=0,"",'Lynx PU'!O21)</f>
        <v/>
      </c>
      <c r="H14" s="107" t="str">
        <f>IF('Lynx PU'!P21=0,"",'Lynx PU'!P21)</f>
        <v/>
      </c>
      <c r="I14" s="107" t="str">
        <f>IF('Lynx PU'!Q21=0,"",'Lynx PU'!Q21)</f>
        <v/>
      </c>
      <c r="J14" s="107" t="str">
        <f>IF('Lynx PU'!R21=0,"",'Lynx PU'!R21)</f>
        <v/>
      </c>
      <c r="K14" s="107" t="str">
        <f>IF('Lynx PU'!S21=0,"",'Lynx PU'!S21)</f>
        <v/>
      </c>
      <c r="L14" s="107" t="str">
        <f>IF('Lynx PU'!T21=0,"",'Lynx PU'!T21)</f>
        <v/>
      </c>
      <c r="M14" s="100">
        <f t="shared" si="2"/>
        <v>0</v>
      </c>
      <c r="N14" s="644">
        <f>M14*'Lynx PU'!H21</f>
        <v>0</v>
      </c>
      <c r="O14" s="103">
        <f>M14*'Lynx PU'!AN21</f>
        <v>0</v>
      </c>
    </row>
    <row r="15" spans="1:18" ht="23.25" customHeight="1">
      <c r="A15" s="38" t="str">
        <f>'Lynx PU'!D22</f>
        <v>L6-PU</v>
      </c>
      <c r="B15" s="97" t="str">
        <f>'Lynx PU'!E22</f>
        <v>all tex.</v>
      </c>
      <c r="C15" s="107" t="str">
        <f>IF('Lynx PU'!K22=0,"",'Lynx PU'!K22)</f>
        <v/>
      </c>
      <c r="D15" s="107" t="str">
        <f>IF('Lynx PU'!L22=0,"",'Lynx PU'!L22)</f>
        <v/>
      </c>
      <c r="E15" s="107" t="str">
        <f>IF('Lynx PU'!M22=0,"",'Lynx PU'!M22)</f>
        <v/>
      </c>
      <c r="F15" s="107" t="str">
        <f>IF('Lynx PU'!N22=0,"",'Lynx PU'!N22)</f>
        <v/>
      </c>
      <c r="G15" s="107" t="str">
        <f>IF('Lynx PU'!O22=0,"",'Lynx PU'!O22)</f>
        <v/>
      </c>
      <c r="H15" s="107" t="str">
        <f>IF('Lynx PU'!P22=0,"",'Lynx PU'!P22)</f>
        <v/>
      </c>
      <c r="I15" s="107" t="str">
        <f>IF('Lynx PU'!Q22=0,"",'Lynx PU'!Q22)</f>
        <v/>
      </c>
      <c r="J15" s="107" t="str">
        <f>IF('Lynx PU'!R22=0,"",'Lynx PU'!R22)</f>
        <v/>
      </c>
      <c r="K15" s="107" t="str">
        <f>IF('Lynx PU'!S22=0,"",'Lynx PU'!S22)</f>
        <v/>
      </c>
      <c r="L15" s="107" t="str">
        <f>IF('Lynx PU'!T22=0,"",'Lynx PU'!T22)</f>
        <v/>
      </c>
      <c r="M15" s="100">
        <f t="shared" si="2"/>
        <v>0</v>
      </c>
      <c r="N15" s="644">
        <f>M15*'Lynx PU'!H22</f>
        <v>0</v>
      </c>
      <c r="O15" s="103">
        <f>M15*'Lynx PU'!AN22</f>
        <v>0</v>
      </c>
      <c r="P15" s="16"/>
      <c r="Q15" s="16"/>
      <c r="R15" s="16"/>
    </row>
    <row r="16" spans="1:18" ht="23.25" customHeight="1">
      <c r="A16" s="38" t="str">
        <f>'Lynx PU'!D23</f>
        <v>L7-PU</v>
      </c>
      <c r="B16" s="97" t="str">
        <f>'Lynx PU'!E23</f>
        <v>all tex.</v>
      </c>
      <c r="C16" s="107" t="str">
        <f>IF('Lynx PU'!K23=0,"",'Lynx PU'!K23)</f>
        <v/>
      </c>
      <c r="D16" s="107" t="str">
        <f>IF('Lynx PU'!L23=0,"",'Lynx PU'!L23)</f>
        <v/>
      </c>
      <c r="E16" s="107" t="str">
        <f>IF('Lynx PU'!M23=0,"",'Lynx PU'!M23)</f>
        <v/>
      </c>
      <c r="F16" s="107" t="str">
        <f>IF('Lynx PU'!N23=0,"",'Lynx PU'!N23)</f>
        <v/>
      </c>
      <c r="G16" s="107" t="str">
        <f>IF('Lynx PU'!O23=0,"",'Lynx PU'!O23)</f>
        <v/>
      </c>
      <c r="H16" s="107" t="str">
        <f>IF('Lynx PU'!P23=0,"",'Lynx PU'!P23)</f>
        <v/>
      </c>
      <c r="I16" s="107" t="str">
        <f>IF('Lynx PU'!Q23=0,"",'Lynx PU'!Q23)</f>
        <v/>
      </c>
      <c r="J16" s="107" t="str">
        <f>IF('Lynx PU'!R23=0,"",'Lynx PU'!R23)</f>
        <v/>
      </c>
      <c r="K16" s="107" t="str">
        <f>IF('Lynx PU'!S23=0,"",'Lynx PU'!S23)</f>
        <v/>
      </c>
      <c r="L16" s="107" t="str">
        <f>IF('Lynx PU'!T23=0,"",'Lynx PU'!T23)</f>
        <v/>
      </c>
      <c r="M16" s="100">
        <f t="shared" si="2"/>
        <v>0</v>
      </c>
      <c r="N16" s="644">
        <f>M16*'Lynx PU'!H23</f>
        <v>0</v>
      </c>
      <c r="O16" s="103">
        <f>M16*'Lynx PU'!AN23</f>
        <v>0</v>
      </c>
      <c r="P16" s="15"/>
      <c r="Q16" s="24"/>
      <c r="R16" s="16"/>
    </row>
    <row r="17" spans="1:15" ht="23.25" customHeight="1">
      <c r="A17" s="38" t="str">
        <f>'Lynx PU'!D24</f>
        <v>L8-PU</v>
      </c>
      <c r="B17" s="97" t="str">
        <f>'Lynx PU'!E24</f>
        <v>all tex.</v>
      </c>
      <c r="C17" s="107" t="str">
        <f>IF('Lynx PU'!K24=0,"",'Lynx PU'!K24)</f>
        <v/>
      </c>
      <c r="D17" s="107" t="str">
        <f>IF('Lynx PU'!L24=0,"",'Lynx PU'!L24)</f>
        <v/>
      </c>
      <c r="E17" s="107" t="str">
        <f>IF('Lynx PU'!M24=0,"",'Lynx PU'!M24)</f>
        <v/>
      </c>
      <c r="F17" s="107" t="str">
        <f>IF('Lynx PU'!N24=0,"",'Lynx PU'!N24)</f>
        <v/>
      </c>
      <c r="G17" s="107" t="str">
        <f>IF('Lynx PU'!O24=0,"",'Lynx PU'!O24)</f>
        <v/>
      </c>
      <c r="H17" s="107" t="str">
        <f>IF('Lynx PU'!P24=0,"",'Lynx PU'!P24)</f>
        <v/>
      </c>
      <c r="I17" s="107" t="str">
        <f>IF('Lynx PU'!Q24=0,"",'Lynx PU'!Q24)</f>
        <v/>
      </c>
      <c r="J17" s="107" t="str">
        <f>IF('Lynx PU'!R24=0,"",'Lynx PU'!R24)</f>
        <v/>
      </c>
      <c r="K17" s="107" t="str">
        <f>IF('Lynx PU'!S24=0,"",'Lynx PU'!S24)</f>
        <v/>
      </c>
      <c r="L17" s="107" t="str">
        <f>IF('Lynx PU'!T24=0,"",'Lynx PU'!T24)</f>
        <v/>
      </c>
      <c r="M17" s="100">
        <f t="shared" si="2"/>
        <v>0</v>
      </c>
      <c r="N17" s="644">
        <f>M17*'Lynx PU'!H24</f>
        <v>0</v>
      </c>
      <c r="O17" s="103">
        <f>M17*'Lynx PU'!AN24</f>
        <v>0</v>
      </c>
    </row>
    <row r="18" spans="1:15" ht="23.25" customHeight="1">
      <c r="A18" s="38" t="str">
        <f>'Lynx PU'!D25</f>
        <v>L9-PU</v>
      </c>
      <c r="B18" s="97" t="str">
        <f>'Lynx PU'!E25</f>
        <v>all tex.</v>
      </c>
      <c r="C18" s="107" t="str">
        <f>IF('Lynx PU'!K25=0,"",'Lynx PU'!K25)</f>
        <v/>
      </c>
      <c r="D18" s="107" t="str">
        <f>IF('Lynx PU'!L25=0,"",'Lynx PU'!L25)</f>
        <v/>
      </c>
      <c r="E18" s="107" t="str">
        <f>IF('Lynx PU'!M25=0,"",'Lynx PU'!M25)</f>
        <v/>
      </c>
      <c r="F18" s="107" t="str">
        <f>IF('Lynx PU'!N25=0,"",'Lynx PU'!N25)</f>
        <v/>
      </c>
      <c r="G18" s="107" t="str">
        <f>IF('Lynx PU'!O25=0,"",'Lynx PU'!O25)</f>
        <v/>
      </c>
      <c r="H18" s="107" t="str">
        <f>IF('Lynx PU'!P25=0,"",'Lynx PU'!P25)</f>
        <v/>
      </c>
      <c r="I18" s="107" t="str">
        <f>IF('Lynx PU'!Q25=0,"",'Lynx PU'!Q25)</f>
        <v/>
      </c>
      <c r="J18" s="107" t="str">
        <f>IF('Lynx PU'!R25=0,"",'Lynx PU'!R25)</f>
        <v/>
      </c>
      <c r="K18" s="107" t="str">
        <f>IF('Lynx PU'!S25=0,"",'Lynx PU'!S25)</f>
        <v/>
      </c>
      <c r="L18" s="107" t="str">
        <f>IF('Lynx PU'!T25=0,"",'Lynx PU'!T25)</f>
        <v/>
      </c>
      <c r="M18" s="100">
        <f t="shared" si="2"/>
        <v>0</v>
      </c>
      <c r="N18" s="644">
        <f>M18*'Lynx PU'!H25</f>
        <v>0</v>
      </c>
      <c r="O18" s="103">
        <f>M18*'Lynx PU'!AN25</f>
        <v>0</v>
      </c>
    </row>
    <row r="19" spans="1:15" ht="23.25" customHeight="1">
      <c r="A19" s="38" t="str">
        <f>'Lynx PU'!D26</f>
        <v>L10-PU</v>
      </c>
      <c r="B19" s="97" t="str">
        <f>'Lynx PU'!E26</f>
        <v>all tex.</v>
      </c>
      <c r="C19" s="107" t="str">
        <f>IF('Lynx PU'!K26=0,"",'Lynx PU'!K26)</f>
        <v/>
      </c>
      <c r="D19" s="107" t="str">
        <f>IF('Lynx PU'!L26=0,"",'Lynx PU'!L26)</f>
        <v/>
      </c>
      <c r="E19" s="107" t="str">
        <f>IF('Lynx PU'!M26=0,"",'Lynx PU'!M26)</f>
        <v/>
      </c>
      <c r="F19" s="107" t="str">
        <f>IF('Lynx PU'!N26=0,"",'Lynx PU'!N26)</f>
        <v/>
      </c>
      <c r="G19" s="107" t="str">
        <f>IF('Lynx PU'!O26=0,"",'Lynx PU'!O26)</f>
        <v/>
      </c>
      <c r="H19" s="107" t="str">
        <f>IF('Lynx PU'!P26=0,"",'Lynx PU'!P26)</f>
        <v/>
      </c>
      <c r="I19" s="107" t="str">
        <f>IF('Lynx PU'!Q26=0,"",'Lynx PU'!Q26)</f>
        <v/>
      </c>
      <c r="J19" s="107" t="str">
        <f>IF('Lynx PU'!R26=0,"",'Lynx PU'!R26)</f>
        <v/>
      </c>
      <c r="K19" s="107" t="str">
        <f>IF('Lynx PU'!S26=0,"",'Lynx PU'!S26)</f>
        <v/>
      </c>
      <c r="L19" s="107" t="str">
        <f>IF('Lynx PU'!T26=0,"",'Lynx PU'!T26)</f>
        <v/>
      </c>
      <c r="M19" s="100">
        <f t="shared" si="2"/>
        <v>0</v>
      </c>
      <c r="N19" s="644">
        <f>M19*'Lynx PU'!H26</f>
        <v>0</v>
      </c>
      <c r="O19" s="103">
        <f>M19*'Lynx PU'!AN26</f>
        <v>0</v>
      </c>
    </row>
    <row r="20" spans="1:15" ht="23.25" customHeight="1">
      <c r="A20" s="38" t="str">
        <f>'Lynx PU'!D27</f>
        <v>L11-PU</v>
      </c>
      <c r="B20" s="97" t="str">
        <f>'Lynx PU'!E27</f>
        <v>all tex.</v>
      </c>
      <c r="C20" s="107" t="str">
        <f>IF('Lynx PU'!K27=0,"",'Lynx PU'!K27)</f>
        <v/>
      </c>
      <c r="D20" s="107" t="str">
        <f>IF('Lynx PU'!L27=0,"",'Lynx PU'!L27)</f>
        <v/>
      </c>
      <c r="E20" s="107" t="str">
        <f>IF('Lynx PU'!M27=0,"",'Lynx PU'!M27)</f>
        <v/>
      </c>
      <c r="F20" s="107" t="str">
        <f>IF('Lynx PU'!N27=0,"",'Lynx PU'!N27)</f>
        <v/>
      </c>
      <c r="G20" s="107" t="str">
        <f>IF('Lynx PU'!O27=0,"",'Lynx PU'!O27)</f>
        <v/>
      </c>
      <c r="H20" s="107" t="str">
        <f>IF('Lynx PU'!P27=0,"",'Lynx PU'!P27)</f>
        <v/>
      </c>
      <c r="I20" s="107" t="str">
        <f>IF('Lynx PU'!Q27=0,"",'Lynx PU'!Q27)</f>
        <v/>
      </c>
      <c r="J20" s="107" t="str">
        <f>IF('Lynx PU'!R27=0,"",'Lynx PU'!R27)</f>
        <v/>
      </c>
      <c r="K20" s="107" t="str">
        <f>IF('Lynx PU'!S27=0,"",'Lynx PU'!S27)</f>
        <v/>
      </c>
      <c r="L20" s="107" t="str">
        <f>IF('Lynx PU'!T27=0,"",'Lynx PU'!T27)</f>
        <v/>
      </c>
      <c r="M20" s="100">
        <f t="shared" si="2"/>
        <v>0</v>
      </c>
      <c r="N20" s="644">
        <f>M20*'Lynx PU'!H27</f>
        <v>0</v>
      </c>
      <c r="O20" s="103">
        <f>M20*'Lynx PU'!AN27</f>
        <v>0</v>
      </c>
    </row>
    <row r="21" spans="1:15" ht="23.25" customHeight="1">
      <c r="A21" s="38" t="str">
        <f>'Lynx PU'!D28</f>
        <v>L12-PU</v>
      </c>
      <c r="B21" s="97" t="str">
        <f>'Lynx PU'!E28</f>
        <v>all tex.</v>
      </c>
      <c r="C21" s="107" t="str">
        <f>IF('Lynx PU'!K28=0,"",'Lynx PU'!K28)</f>
        <v/>
      </c>
      <c r="D21" s="107" t="str">
        <f>IF('Lynx PU'!L28=0,"",'Lynx PU'!L28)</f>
        <v/>
      </c>
      <c r="E21" s="107" t="str">
        <f>IF('Lynx PU'!M28=0,"",'Lynx PU'!M28)</f>
        <v/>
      </c>
      <c r="F21" s="107" t="str">
        <f>IF('Lynx PU'!N28=0,"",'Lynx PU'!N28)</f>
        <v/>
      </c>
      <c r="G21" s="107" t="str">
        <f>IF('Lynx PU'!O28=0,"",'Lynx PU'!O28)</f>
        <v/>
      </c>
      <c r="H21" s="107" t="str">
        <f>IF('Lynx PU'!P28=0,"",'Lynx PU'!P28)</f>
        <v/>
      </c>
      <c r="I21" s="107" t="str">
        <f>IF('Lynx PU'!Q28=0,"",'Lynx PU'!Q28)</f>
        <v/>
      </c>
      <c r="J21" s="107" t="str">
        <f>IF('Lynx PU'!R28=0,"",'Lynx PU'!R28)</f>
        <v/>
      </c>
      <c r="K21" s="107" t="str">
        <f>IF('Lynx PU'!S28=0,"",'Lynx PU'!S28)</f>
        <v/>
      </c>
      <c r="L21" s="107" t="str">
        <f>IF('Lynx PU'!T28=0,"",'Lynx PU'!T28)</f>
        <v/>
      </c>
      <c r="M21" s="100">
        <f>SUM(C21:L21)</f>
        <v>0</v>
      </c>
      <c r="N21" s="644">
        <f>M21*'Lynx PU'!H28</f>
        <v>0</v>
      </c>
      <c r="O21" s="103">
        <f>M21*'Lynx PU'!AN28</f>
        <v>0</v>
      </c>
    </row>
  </sheetData>
  <sheetProtection selectLockedCells="1" selectUnlockedCells="1"/>
  <autoFilter ref="M5:O21" xr:uid="{00000000-0001-0000-0800-000000000000}"/>
  <mergeCells count="3">
    <mergeCell ref="J3:M3"/>
    <mergeCell ref="A3:H3"/>
    <mergeCell ref="M1:N1"/>
  </mergeCells>
  <conditionalFormatting sqref="A5:L5">
    <cfRule type="dataBar" priority="1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{EB328AA4-8F5B-47CD-B769-2F994A12E247}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headerFooter differentFirst="1">
    <oddFooter>Stran &amp;P od &amp;N</oddFooter>
    <firstFooter>&amp;CStran &amp;P od &amp;N</first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B328AA4-8F5B-47CD-B769-2F994A12E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A5:L5</xm:sqref>
        </x14:conditionalFormatting>
      </x14:conditionalFormatting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N23"/>
  <sheetViews>
    <sheetView showGridLines="0" topLeftCell="C1" zoomScaleNormal="100" zoomScalePageLayoutView="125" workbookViewId="0">
      <selection activeCell="I10" sqref="I10"/>
    </sheetView>
  </sheetViews>
  <sheetFormatPr baseColWidth="10" defaultColWidth="12.296875" defaultRowHeight="23.25" customHeight="1"/>
  <cols>
    <col min="1" max="1" width="7" style="9" hidden="1" customWidth="1"/>
    <col min="2" max="2" width="6.296875" style="9" hidden="1" customWidth="1"/>
    <col min="3" max="3" width="14.796875" style="9" bestFit="1" customWidth="1"/>
    <col min="4" max="13" width="6" style="16" customWidth="1"/>
    <col min="14" max="14" width="8.796875" style="9" bestFit="1" customWidth="1"/>
    <col min="15" max="16384" width="12.296875" style="9"/>
  </cols>
  <sheetData>
    <row r="1" spans="1:14" ht="33" customHeight="1">
      <c r="A1" s="1031">
        <f>'PROD. lynx GRP'!C3</f>
        <v>0</v>
      </c>
      <c r="B1" s="1031"/>
      <c r="C1" s="1031"/>
      <c r="D1" s="1031"/>
      <c r="E1" s="1031"/>
      <c r="F1" s="1031"/>
      <c r="G1" s="1031"/>
      <c r="H1" s="17"/>
      <c r="J1" s="17"/>
      <c r="K1" s="1024">
        <f>'PROD. lynx GRP'!N3</f>
        <v>0</v>
      </c>
      <c r="L1" s="1024"/>
      <c r="N1" s="16">
        <f>SUM(N4:N19)</f>
        <v>0</v>
      </c>
    </row>
    <row r="2" spans="1:14" ht="39.75" customHeight="1">
      <c r="A2" s="10" t="s">
        <v>17</v>
      </c>
      <c r="B2" s="8" t="s">
        <v>16</v>
      </c>
      <c r="C2" s="1" t="s">
        <v>34</v>
      </c>
      <c r="D2" s="71" t="s">
        <v>1</v>
      </c>
      <c r="E2" s="71" t="s">
        <v>2</v>
      </c>
      <c r="F2" s="71" t="s">
        <v>8</v>
      </c>
      <c r="G2" s="71" t="s">
        <v>27</v>
      </c>
      <c r="H2" s="71" t="s">
        <v>3</v>
      </c>
      <c r="I2" s="67" t="s">
        <v>1602</v>
      </c>
      <c r="J2" s="71" t="s">
        <v>12</v>
      </c>
      <c r="K2" s="71" t="s">
        <v>14</v>
      </c>
      <c r="L2" s="71" t="s">
        <v>108</v>
      </c>
      <c r="M2" s="71" t="s">
        <v>1033</v>
      </c>
      <c r="N2" s="98" t="s">
        <v>143</v>
      </c>
    </row>
    <row r="3" spans="1:14" ht="23.25" customHeight="1">
      <c r="C3" s="736"/>
      <c r="D3" s="826"/>
      <c r="E3" s="826"/>
      <c r="F3" s="826"/>
      <c r="G3" s="826"/>
      <c r="H3" s="826"/>
      <c r="I3" s="826"/>
      <c r="J3" s="826"/>
      <c r="K3" s="826"/>
      <c r="L3" s="826"/>
      <c r="M3" s="826"/>
      <c r="N3" s="827"/>
    </row>
    <row r="4" spans="1:14" ht="23.25" customHeight="1">
      <c r="C4" s="8" t="str">
        <f>'PROD. lynx PU'!A6</f>
        <v>REDUCTOR-30PU</v>
      </c>
      <c r="D4" s="108" t="str">
        <f>IF('Lynx PU'!K14=0,"",'Lynx PU'!K14)</f>
        <v/>
      </c>
      <c r="E4" s="108" t="str">
        <f>IF('Lynx PU'!L14=0,"",'Lynx PU'!L14)</f>
        <v/>
      </c>
      <c r="F4" s="108" t="str">
        <f>IF('Lynx PU'!M14=0,"",'Lynx PU'!M14)</f>
        <v/>
      </c>
      <c r="G4" s="108" t="str">
        <f>IF('Lynx PU'!N14=0,"",'Lynx PU'!N14)</f>
        <v/>
      </c>
      <c r="H4" s="108" t="str">
        <f>IF('Lynx PU'!O14=0,"",'Lynx PU'!O14)</f>
        <v/>
      </c>
      <c r="I4" s="108" t="str">
        <f>IF('Lynx PU'!P14=0,"",'Lynx PU'!P14)</f>
        <v/>
      </c>
      <c r="J4" s="108" t="str">
        <f>IF('Lynx PU'!Q14=0,"",'Lynx PU'!Q14)</f>
        <v/>
      </c>
      <c r="K4" s="108" t="str">
        <f>IF('Lynx PU'!R14=0,"",'Lynx PU'!R14)</f>
        <v/>
      </c>
      <c r="L4" s="108" t="str">
        <f>IF('Lynx PU'!S14=0,"",'Lynx PU'!S14)</f>
        <v/>
      </c>
      <c r="M4" s="108" t="str">
        <f>IF('Lynx PU'!T14=0,"",'Lynx PU'!T14)</f>
        <v/>
      </c>
      <c r="N4" s="108">
        <f>'PROD. lynx PU'!M6</f>
        <v>0</v>
      </c>
    </row>
    <row r="5" spans="1:14" ht="23.25" customHeight="1">
      <c r="C5" s="8" t="str">
        <f>'PROD. lynx PU'!A7</f>
        <v>REDUCTOR-100PU</v>
      </c>
      <c r="D5" s="108" t="str">
        <f>IF('Lynx PU'!K15=0,"",'Lynx PU'!K15)</f>
        <v/>
      </c>
      <c r="E5" s="108" t="str">
        <f>IF('Lynx PU'!L15=0,"",'Lynx PU'!L15)</f>
        <v/>
      </c>
      <c r="F5" s="108" t="str">
        <f>IF('Lynx PU'!M15=0,"",'Lynx PU'!M15)</f>
        <v/>
      </c>
      <c r="G5" s="108" t="str">
        <f>IF('Lynx PU'!N15=0,"",'Lynx PU'!N15)</f>
        <v/>
      </c>
      <c r="H5" s="108" t="str">
        <f>IF('Lynx PU'!O15=0,"",'Lynx PU'!O15)</f>
        <v/>
      </c>
      <c r="I5" s="108" t="str">
        <f>IF('Lynx PU'!P15=0,"",'Lynx PU'!P15)</f>
        <v/>
      </c>
      <c r="J5" s="108" t="str">
        <f>IF('Lynx PU'!Q15=0,"",'Lynx PU'!Q15)</f>
        <v/>
      </c>
      <c r="K5" s="108" t="str">
        <f>IF('Lynx PU'!R15=0,"",'Lynx PU'!R15)</f>
        <v/>
      </c>
      <c r="L5" s="108" t="str">
        <f>IF('Lynx PU'!S15=0,"",'Lynx PU'!S15)</f>
        <v/>
      </c>
      <c r="M5" s="108" t="str">
        <f>IF('Lynx PU'!T15=0,"",'Lynx PU'!T15)</f>
        <v/>
      </c>
      <c r="N5" s="108">
        <f>'PROD. lynx PU'!M7</f>
        <v>0</v>
      </c>
    </row>
    <row r="6" spans="1:14" ht="23.25" customHeight="1">
      <c r="C6" s="8" t="str">
        <f>'PROD. lynx PU'!A8</f>
        <v>DCJ-PU</v>
      </c>
      <c r="D6" s="108" t="str">
        <f>IF('Lynx PU'!K11=0,"",'Lynx PU'!K11)</f>
        <v/>
      </c>
      <c r="E6" s="108" t="str">
        <f>IF('Lynx PU'!L11=0,"",'Lynx PU'!L11)</f>
        <v/>
      </c>
      <c r="F6" s="108" t="str">
        <f>IF('Lynx PU'!M11=0,"",'Lynx PU'!M11)</f>
        <v/>
      </c>
      <c r="G6" s="108" t="str">
        <f>IF('Lynx PU'!N11=0,"",'Lynx PU'!N11)</f>
        <v/>
      </c>
      <c r="H6" s="108" t="str">
        <f>IF('Lynx PU'!O11=0,"",'Lynx PU'!O11)</f>
        <v/>
      </c>
      <c r="I6" s="108" t="str">
        <f>IF('Lynx PU'!P11=0,"",'Lynx PU'!P11)</f>
        <v/>
      </c>
      <c r="J6" s="108" t="str">
        <f>IF('Lynx PU'!Q11=0,"",'Lynx PU'!Q11)</f>
        <v/>
      </c>
      <c r="K6" s="108" t="str">
        <f>IF('Lynx PU'!R11=0,"",'Lynx PU'!R11)</f>
        <v/>
      </c>
      <c r="L6" s="108" t="str">
        <f>IF('Lynx PU'!S11=0,"",'Lynx PU'!S11)</f>
        <v/>
      </c>
      <c r="M6" s="108" t="str">
        <f>IF('Lynx PU'!T11=0,"",'Lynx PU'!T11)</f>
        <v/>
      </c>
      <c r="N6" s="108">
        <f>SUM(D6:M6)</f>
        <v>0</v>
      </c>
    </row>
    <row r="7" spans="1:14" ht="23.25" customHeight="1">
      <c r="C7" s="8" t="str">
        <f>'PROD. lynx PU'!A9</f>
        <v>DCF-PU</v>
      </c>
      <c r="D7" s="108" t="str">
        <f>IF('Lynx PU'!K12=0,"",'Lynx PU'!K12)</f>
        <v/>
      </c>
      <c r="E7" s="108" t="str">
        <f>IF('Lynx PU'!L12=0,"",'Lynx PU'!L12)</f>
        <v/>
      </c>
      <c r="F7" s="108" t="str">
        <f>IF('Lynx PU'!M12=0,"",'Lynx PU'!M12)</f>
        <v/>
      </c>
      <c r="G7" s="108" t="str">
        <f>IF('Lynx PU'!N12=0,"",'Lynx PU'!N12)</f>
        <v/>
      </c>
      <c r="H7" s="108" t="str">
        <f>IF('Lynx PU'!O12=0,"",'Lynx PU'!O12)</f>
        <v/>
      </c>
      <c r="I7" s="108" t="str">
        <f>IF('Lynx PU'!P12=0,"",'Lynx PU'!P12)</f>
        <v/>
      </c>
      <c r="J7" s="108" t="str">
        <f>IF('Lynx PU'!Q12=0,"",'Lynx PU'!Q12)</f>
        <v/>
      </c>
      <c r="K7" s="108" t="str">
        <f>IF('Lynx PU'!R12=0,"",'Lynx PU'!R12)</f>
        <v/>
      </c>
      <c r="L7" s="108" t="str">
        <f>IF('Lynx PU'!S12=0,"",'Lynx PU'!S12)</f>
        <v/>
      </c>
      <c r="M7" s="108" t="str">
        <f>IF('Lynx PU'!T12=0,"",'Lynx PU'!T12)</f>
        <v/>
      </c>
      <c r="N7" s="108">
        <f>SUM(D7:M7)</f>
        <v>0</v>
      </c>
    </row>
    <row r="8" spans="1:14" ht="23.25" customHeight="1">
      <c r="C8" s="8" t="str">
        <f>'PROD. lynx PU'!A10</f>
        <v>L1-PU</v>
      </c>
      <c r="D8" s="108" t="str">
        <f>IF('Lynx PU'!K17=0,"",'Lynx PU'!K17)</f>
        <v/>
      </c>
      <c r="E8" s="108" t="str">
        <f>IF('Lynx PU'!L17=0,"",'Lynx PU'!L17)</f>
        <v/>
      </c>
      <c r="F8" s="108" t="str">
        <f>IF('Lynx PU'!M17=0,"",'Lynx PU'!M17)</f>
        <v/>
      </c>
      <c r="G8" s="108" t="str">
        <f>IF('Lynx PU'!N17=0,"",'Lynx PU'!N17)</f>
        <v/>
      </c>
      <c r="H8" s="108" t="str">
        <f>IF('Lynx PU'!O17=0,"",'Lynx PU'!O17)</f>
        <v/>
      </c>
      <c r="I8" s="108" t="str">
        <f>IF('Lynx PU'!P17=0,"",'Lynx PU'!P17)</f>
        <v/>
      </c>
      <c r="J8" s="108" t="str">
        <f>IF('Lynx PU'!Q17=0,"",'Lynx PU'!Q17)</f>
        <v/>
      </c>
      <c r="K8" s="108" t="str">
        <f>IF('Lynx PU'!R17=0,"",'Lynx PU'!R17)</f>
        <v/>
      </c>
      <c r="L8" s="108" t="str">
        <f>IF('Lynx PU'!S17=0,"",'Lynx PU'!S17)</f>
        <v/>
      </c>
      <c r="M8" s="108" t="str">
        <f>IF('Lynx PU'!T17=0,"",'Lynx PU'!T17)</f>
        <v/>
      </c>
      <c r="N8" s="108">
        <f>'PROD. lynx PU'!M10</f>
        <v>0</v>
      </c>
    </row>
    <row r="9" spans="1:14" ht="23.25" customHeight="1">
      <c r="C9" s="8" t="str">
        <f>'PROD. lynx PU'!A11</f>
        <v>L2-PU</v>
      </c>
      <c r="D9" s="108" t="str">
        <f>IF('Lynx PU'!K18=0,"",'Lynx PU'!K18)</f>
        <v/>
      </c>
      <c r="E9" s="108" t="str">
        <f>IF('Lynx PU'!L18=0,"",'Lynx PU'!L18)</f>
        <v/>
      </c>
      <c r="F9" s="108" t="str">
        <f>IF('Lynx PU'!M18=0,"",'Lynx PU'!M18)</f>
        <v/>
      </c>
      <c r="G9" s="108" t="str">
        <f>IF('Lynx PU'!N18=0,"",'Lynx PU'!N18)</f>
        <v/>
      </c>
      <c r="H9" s="108" t="str">
        <f>IF('Lynx PU'!O18=0,"",'Lynx PU'!O18)</f>
        <v/>
      </c>
      <c r="I9" s="108" t="str">
        <f>IF('Lynx PU'!P18=0,"",'Lynx PU'!P18)</f>
        <v/>
      </c>
      <c r="J9" s="108" t="str">
        <f>IF('Lynx PU'!Q18=0,"",'Lynx PU'!Q18)</f>
        <v/>
      </c>
      <c r="K9" s="108" t="str">
        <f>IF('Lynx PU'!R18=0,"",'Lynx PU'!R18)</f>
        <v/>
      </c>
      <c r="L9" s="108" t="str">
        <f>IF('Lynx PU'!S18=0,"",'Lynx PU'!S18)</f>
        <v/>
      </c>
      <c r="M9" s="108" t="str">
        <f>IF('Lynx PU'!T18=0,"",'Lynx PU'!T18)</f>
        <v/>
      </c>
      <c r="N9" s="108">
        <f>'PROD. lynx PU'!M11</f>
        <v>0</v>
      </c>
    </row>
    <row r="10" spans="1:14" ht="23.25" customHeight="1">
      <c r="C10" s="8" t="str">
        <f>'PROD. lynx PU'!A12</f>
        <v>L3-PU</v>
      </c>
      <c r="D10" s="108" t="str">
        <f>IF('Lynx PU'!K19=0,"",'Lynx PU'!K19)</f>
        <v/>
      </c>
      <c r="E10" s="108" t="str">
        <f>IF('Lynx PU'!L19=0,"",'Lynx PU'!L19)</f>
        <v/>
      </c>
      <c r="F10" s="108" t="str">
        <f>IF('Lynx PU'!M19=0,"",'Lynx PU'!M19)</f>
        <v/>
      </c>
      <c r="G10" s="108" t="str">
        <f>IF('Lynx PU'!N19=0,"",'Lynx PU'!N19)</f>
        <v/>
      </c>
      <c r="H10" s="108" t="str">
        <f>IF('Lynx PU'!O19=0,"",'Lynx PU'!O19)</f>
        <v/>
      </c>
      <c r="I10" s="108" t="str">
        <f>IF('Lynx PU'!P19=0,"",'Lynx PU'!P19)</f>
        <v/>
      </c>
      <c r="J10" s="108" t="str">
        <f>IF('Lynx PU'!Q19=0,"",'Lynx PU'!Q19)</f>
        <v/>
      </c>
      <c r="K10" s="108" t="str">
        <f>IF('Lynx PU'!R19=0,"",'Lynx PU'!R19)</f>
        <v/>
      </c>
      <c r="L10" s="108" t="str">
        <f>IF('Lynx PU'!S19=0,"",'Lynx PU'!S19)</f>
        <v/>
      </c>
      <c r="M10" s="108" t="str">
        <f>IF('Lynx PU'!T19=0,"",'Lynx PU'!T19)</f>
        <v/>
      </c>
      <c r="N10" s="108">
        <f>'PROD. lynx PU'!M12</f>
        <v>0</v>
      </c>
    </row>
    <row r="11" spans="1:14" ht="23.25" customHeight="1">
      <c r="C11" s="8" t="str">
        <f>'PROD. lynx PU'!A13</f>
        <v>L4-PU</v>
      </c>
      <c r="D11" s="108" t="str">
        <f>IF('Lynx PU'!K20=0,"",'Lynx PU'!K20)</f>
        <v/>
      </c>
      <c r="E11" s="108" t="str">
        <f>IF('Lynx PU'!L20=0,"",'Lynx PU'!L20)</f>
        <v/>
      </c>
      <c r="F11" s="108" t="str">
        <f>IF('Lynx PU'!M20=0,"",'Lynx PU'!M20)</f>
        <v/>
      </c>
      <c r="G11" s="108" t="str">
        <f>IF('Lynx PU'!N20=0,"",'Lynx PU'!N20)</f>
        <v/>
      </c>
      <c r="H11" s="108" t="str">
        <f>IF('Lynx PU'!O20=0,"",'Lynx PU'!O20)</f>
        <v/>
      </c>
      <c r="I11" s="108" t="str">
        <f>IF('Lynx PU'!P20=0,"",'Lynx PU'!P20)</f>
        <v/>
      </c>
      <c r="J11" s="108" t="str">
        <f>IF('Lynx PU'!Q20=0,"",'Lynx PU'!Q20)</f>
        <v/>
      </c>
      <c r="K11" s="108" t="str">
        <f>IF('Lynx PU'!R20=0,"",'Lynx PU'!R20)</f>
        <v/>
      </c>
      <c r="L11" s="108" t="str">
        <f>IF('Lynx PU'!S20=0,"",'Lynx PU'!S20)</f>
        <v/>
      </c>
      <c r="M11" s="108" t="str">
        <f>IF('Lynx PU'!T20=0,"",'Lynx PU'!T20)</f>
        <v/>
      </c>
      <c r="N11" s="108">
        <f>'PROD. lynx PU'!M13</f>
        <v>0</v>
      </c>
    </row>
    <row r="12" spans="1:14" ht="23.25" customHeight="1">
      <c r="C12" s="8" t="str">
        <f>'PROD. lynx PU'!A14</f>
        <v>L5-PU</v>
      </c>
      <c r="D12" s="108" t="str">
        <f>IF('Lynx PU'!K21=0,"",'Lynx PU'!K21)</f>
        <v/>
      </c>
      <c r="E12" s="108" t="str">
        <f>IF('Lynx PU'!L21=0,"",'Lynx PU'!L21)</f>
        <v/>
      </c>
      <c r="F12" s="108" t="str">
        <f>IF('Lynx PU'!M21=0,"",'Lynx PU'!M21)</f>
        <v/>
      </c>
      <c r="G12" s="108" t="str">
        <f>IF('Lynx PU'!N21=0,"",'Lynx PU'!N21)</f>
        <v/>
      </c>
      <c r="H12" s="108" t="str">
        <f>IF('Lynx PU'!O21=0,"",'Lynx PU'!O21)</f>
        <v/>
      </c>
      <c r="I12" s="108" t="str">
        <f>IF('Lynx PU'!P21=0,"",'Lynx PU'!P21)</f>
        <v/>
      </c>
      <c r="J12" s="108" t="str">
        <f>IF('Lynx PU'!Q21=0,"",'Lynx PU'!Q21)</f>
        <v/>
      </c>
      <c r="K12" s="108" t="str">
        <f>IF('Lynx PU'!R21=0,"",'Lynx PU'!R21)</f>
        <v/>
      </c>
      <c r="L12" s="108" t="str">
        <f>IF('Lynx PU'!S21=0,"",'Lynx PU'!S21)</f>
        <v/>
      </c>
      <c r="M12" s="108" t="str">
        <f>IF('Lynx PU'!T21=0,"",'Lynx PU'!T21)</f>
        <v/>
      </c>
      <c r="N12" s="108">
        <f>'PROD. lynx PU'!M14</f>
        <v>0</v>
      </c>
    </row>
    <row r="13" spans="1:14" ht="23.25" customHeight="1">
      <c r="C13" s="8" t="str">
        <f>'PROD. lynx PU'!A15</f>
        <v>L6-PU</v>
      </c>
      <c r="D13" s="108" t="str">
        <f>IF('Lynx PU'!K22=0,"",'Lynx PU'!K22)</f>
        <v/>
      </c>
      <c r="E13" s="108" t="str">
        <f>IF('Lynx PU'!L22=0,"",'Lynx PU'!L22)</f>
        <v/>
      </c>
      <c r="F13" s="108" t="str">
        <f>IF('Lynx PU'!M22=0,"",'Lynx PU'!M22)</f>
        <v/>
      </c>
      <c r="G13" s="108" t="str">
        <f>IF('Lynx PU'!N22=0,"",'Lynx PU'!N22)</f>
        <v/>
      </c>
      <c r="H13" s="108" t="str">
        <f>IF('Lynx PU'!O22=0,"",'Lynx PU'!O22)</f>
        <v/>
      </c>
      <c r="I13" s="108" t="str">
        <f>IF('Lynx PU'!P22=0,"",'Lynx PU'!P22)</f>
        <v/>
      </c>
      <c r="J13" s="108" t="str">
        <f>IF('Lynx PU'!Q22=0,"",'Lynx PU'!Q22)</f>
        <v/>
      </c>
      <c r="K13" s="108" t="str">
        <f>IF('Lynx PU'!R22=0,"",'Lynx PU'!R22)</f>
        <v/>
      </c>
      <c r="L13" s="108" t="str">
        <f>IF('Lynx PU'!S22=0,"",'Lynx PU'!S22)</f>
        <v/>
      </c>
      <c r="M13" s="108" t="str">
        <f>IF('Lynx PU'!T22=0,"",'Lynx PU'!T22)</f>
        <v/>
      </c>
      <c r="N13" s="108">
        <f>'PROD. lynx PU'!M15</f>
        <v>0</v>
      </c>
    </row>
    <row r="14" spans="1:14" ht="23.25" customHeight="1">
      <c r="C14" s="8" t="str">
        <f>'PROD. lynx PU'!A16</f>
        <v>L7-PU</v>
      </c>
      <c r="D14" s="108" t="str">
        <f>IF('Lynx PU'!K23=0,"",'Lynx PU'!K23)</f>
        <v/>
      </c>
      <c r="E14" s="108" t="str">
        <f>IF('Lynx PU'!L23=0,"",'Lynx PU'!L23)</f>
        <v/>
      </c>
      <c r="F14" s="108" t="str">
        <f>IF('Lynx PU'!M23=0,"",'Lynx PU'!M23)</f>
        <v/>
      </c>
      <c r="G14" s="108" t="str">
        <f>IF('Lynx PU'!N23=0,"",'Lynx PU'!N23)</f>
        <v/>
      </c>
      <c r="H14" s="108" t="str">
        <f>IF('Lynx PU'!O23=0,"",'Lynx PU'!O23)</f>
        <v/>
      </c>
      <c r="I14" s="108" t="str">
        <f>IF('Lynx PU'!P23=0,"",'Lynx PU'!P23)</f>
        <v/>
      </c>
      <c r="J14" s="108" t="str">
        <f>IF('Lynx PU'!Q23=0,"",'Lynx PU'!Q23)</f>
        <v/>
      </c>
      <c r="K14" s="108" t="str">
        <f>IF('Lynx PU'!R23=0,"",'Lynx PU'!R23)</f>
        <v/>
      </c>
      <c r="L14" s="108" t="str">
        <f>IF('Lynx PU'!S23=0,"",'Lynx PU'!S23)</f>
        <v/>
      </c>
      <c r="M14" s="108" t="str">
        <f>IF('Lynx PU'!T23=0,"",'Lynx PU'!T23)</f>
        <v/>
      </c>
      <c r="N14" s="108">
        <f>'PROD. lynx PU'!M16</f>
        <v>0</v>
      </c>
    </row>
    <row r="15" spans="1:14" ht="23.25" customHeight="1">
      <c r="C15" s="8" t="str">
        <f>'PROD. lynx PU'!A17</f>
        <v>L8-PU</v>
      </c>
      <c r="D15" s="108" t="str">
        <f>IF('Lynx PU'!K24=0,"",'Lynx PU'!K24)</f>
        <v/>
      </c>
      <c r="E15" s="108" t="str">
        <f>IF('Lynx PU'!L24=0,"",'Lynx PU'!L24)</f>
        <v/>
      </c>
      <c r="F15" s="108" t="str">
        <f>IF('Lynx PU'!M24=0,"",'Lynx PU'!M24)</f>
        <v/>
      </c>
      <c r="G15" s="108" t="str">
        <f>IF('Lynx PU'!N24=0,"",'Lynx PU'!N24)</f>
        <v/>
      </c>
      <c r="H15" s="108" t="str">
        <f>IF('Lynx PU'!O24=0,"",'Lynx PU'!O24)</f>
        <v/>
      </c>
      <c r="I15" s="108" t="str">
        <f>IF('Lynx PU'!P24=0,"",'Lynx PU'!P24)</f>
        <v/>
      </c>
      <c r="J15" s="108" t="str">
        <f>IF('Lynx PU'!Q24=0,"",'Lynx PU'!Q24)</f>
        <v/>
      </c>
      <c r="K15" s="108" t="str">
        <f>IF('Lynx PU'!R24=0,"",'Lynx PU'!R24)</f>
        <v/>
      </c>
      <c r="L15" s="108" t="str">
        <f>IF('Lynx PU'!S24=0,"",'Lynx PU'!S24)</f>
        <v/>
      </c>
      <c r="M15" s="108" t="str">
        <f>IF('Lynx PU'!T24=0,"",'Lynx PU'!T24)</f>
        <v/>
      </c>
      <c r="N15" s="108">
        <f>'PROD. lynx PU'!M17</f>
        <v>0</v>
      </c>
    </row>
    <row r="16" spans="1:14" ht="23.25" customHeight="1">
      <c r="C16" s="8" t="str">
        <f>'PROD. lynx PU'!A18</f>
        <v>L9-PU</v>
      </c>
      <c r="D16" s="108" t="str">
        <f>IF('Lynx PU'!K25=0,"",'Lynx PU'!K25)</f>
        <v/>
      </c>
      <c r="E16" s="108" t="str">
        <f>IF('Lynx PU'!L25=0,"",'Lynx PU'!L25)</f>
        <v/>
      </c>
      <c r="F16" s="108" t="str">
        <f>IF('Lynx PU'!M25=0,"",'Lynx PU'!M25)</f>
        <v/>
      </c>
      <c r="G16" s="108" t="str">
        <f>IF('Lynx PU'!N25=0,"",'Lynx PU'!N25)</f>
        <v/>
      </c>
      <c r="H16" s="108" t="str">
        <f>IF('Lynx PU'!O25=0,"",'Lynx PU'!O25)</f>
        <v/>
      </c>
      <c r="I16" s="108" t="str">
        <f>IF('Lynx PU'!P25=0,"",'Lynx PU'!P25)</f>
        <v/>
      </c>
      <c r="J16" s="108" t="str">
        <f>IF('Lynx PU'!Q25=0,"",'Lynx PU'!Q25)</f>
        <v/>
      </c>
      <c r="K16" s="108" t="str">
        <f>IF('Lynx PU'!R25=0,"",'Lynx PU'!R25)</f>
        <v/>
      </c>
      <c r="L16" s="108" t="str">
        <f>IF('Lynx PU'!S25=0,"",'Lynx PU'!S25)</f>
        <v/>
      </c>
      <c r="M16" s="108" t="str">
        <f>IF('Lynx PU'!T25=0,"",'Lynx PU'!T25)</f>
        <v/>
      </c>
      <c r="N16" s="108">
        <f>'PROD. lynx PU'!M18</f>
        <v>0</v>
      </c>
    </row>
    <row r="17" spans="3:14" ht="23.25" customHeight="1">
      <c r="C17" s="8" t="str">
        <f>'PROD. lynx PU'!A19</f>
        <v>L10-PU</v>
      </c>
      <c r="D17" s="108" t="str">
        <f>IF('Lynx PU'!K26=0,"",'Lynx PU'!K26)</f>
        <v/>
      </c>
      <c r="E17" s="108" t="str">
        <f>IF('Lynx PU'!L26=0,"",'Lynx PU'!L26)</f>
        <v/>
      </c>
      <c r="F17" s="108" t="str">
        <f>IF('Lynx PU'!M26=0,"",'Lynx PU'!M26)</f>
        <v/>
      </c>
      <c r="G17" s="108" t="str">
        <f>IF('Lynx PU'!N26=0,"",'Lynx PU'!N26)</f>
        <v/>
      </c>
      <c r="H17" s="108" t="str">
        <f>IF('Lynx PU'!O26=0,"",'Lynx PU'!O26)</f>
        <v/>
      </c>
      <c r="I17" s="108" t="str">
        <f>IF('Lynx PU'!P26=0,"",'Lynx PU'!P26)</f>
        <v/>
      </c>
      <c r="J17" s="108" t="str">
        <f>IF('Lynx PU'!Q26=0,"",'Lynx PU'!Q26)</f>
        <v/>
      </c>
      <c r="K17" s="108" t="str">
        <f>IF('Lynx PU'!R26=0,"",'Lynx PU'!R26)</f>
        <v/>
      </c>
      <c r="L17" s="108" t="str">
        <f>IF('Lynx PU'!S26=0,"",'Lynx PU'!S26)</f>
        <v/>
      </c>
      <c r="M17" s="108" t="str">
        <f>IF('Lynx PU'!T26=0,"",'Lynx PU'!T26)</f>
        <v/>
      </c>
      <c r="N17" s="108">
        <f>'PROD. lynx PU'!M19</f>
        <v>0</v>
      </c>
    </row>
    <row r="18" spans="3:14" ht="23.25" customHeight="1">
      <c r="C18" s="8" t="str">
        <f>'PROD. lynx PU'!A20</f>
        <v>L11-PU</v>
      </c>
      <c r="D18" s="108" t="str">
        <f>IF('Lynx PU'!K27=0,"",'Lynx PU'!K27)</f>
        <v/>
      </c>
      <c r="E18" s="108" t="str">
        <f>IF('Lynx PU'!L27=0,"",'Lynx PU'!L27)</f>
        <v/>
      </c>
      <c r="F18" s="108" t="str">
        <f>IF('Lynx PU'!M27=0,"",'Lynx PU'!M27)</f>
        <v/>
      </c>
      <c r="G18" s="108" t="str">
        <f>IF('Lynx PU'!N27=0,"",'Lynx PU'!N27)</f>
        <v/>
      </c>
      <c r="H18" s="108" t="str">
        <f>IF('Lynx PU'!O27=0,"",'Lynx PU'!O27)</f>
        <v/>
      </c>
      <c r="I18" s="108" t="str">
        <f>IF('Lynx PU'!P27=0,"",'Lynx PU'!P27)</f>
        <v/>
      </c>
      <c r="J18" s="108" t="str">
        <f>IF('Lynx PU'!Q27=0,"",'Lynx PU'!Q27)</f>
        <v/>
      </c>
      <c r="K18" s="108" t="str">
        <f>IF('Lynx PU'!R27=0,"",'Lynx PU'!R27)</f>
        <v/>
      </c>
      <c r="L18" s="108" t="str">
        <f>IF('Lynx PU'!S27=0,"",'Lynx PU'!S27)</f>
        <v/>
      </c>
      <c r="M18" s="108" t="str">
        <f>IF('Lynx PU'!T27=0,"",'Lynx PU'!T27)</f>
        <v/>
      </c>
      <c r="N18" s="108">
        <f>'PROD. lynx PU'!M20</f>
        <v>0</v>
      </c>
    </row>
    <row r="19" spans="3:14" ht="23.25" customHeight="1">
      <c r="C19" s="8" t="str">
        <f>'PROD. lynx PU'!A21</f>
        <v>L12-PU</v>
      </c>
      <c r="D19" s="108" t="str">
        <f>IF('Lynx PU'!K28=0,"",'Lynx PU'!K28)</f>
        <v/>
      </c>
      <c r="E19" s="108" t="str">
        <f>IF('Lynx GRP'!M47=0,"",'Lynx GRP'!M47)</f>
        <v/>
      </c>
      <c r="F19" s="108" t="str">
        <f>IF('Lynx PU'!M28=0,"",'Lynx PU'!M28)</f>
        <v/>
      </c>
      <c r="G19" s="108" t="str">
        <f>IF('Lynx PU'!N28=0,"",'Lynx PU'!N28)</f>
        <v/>
      </c>
      <c r="H19" s="108" t="str">
        <f>IF('Lynx PU'!O28=0,"",'Lynx PU'!O28)</f>
        <v/>
      </c>
      <c r="I19" s="108" t="str">
        <f>IF('Lynx PU'!P28=0,"",'Lynx PU'!P28)</f>
        <v/>
      </c>
      <c r="J19" s="108" t="str">
        <f>IF('Lynx PU'!Q28=0,"",'Lynx PU'!Q28)</f>
        <v/>
      </c>
      <c r="K19" s="108" t="str">
        <f>IF('Lynx PU'!R28=0,"",'Lynx PU'!R28)</f>
        <v/>
      </c>
      <c r="L19" s="108" t="str">
        <f>IF('Lynx PU'!S28=0,"",'Lynx PU'!S28)</f>
        <v/>
      </c>
      <c r="M19" s="108" t="str">
        <f>IF('Lynx PU'!T28=0,"",'Lynx PU'!T28)</f>
        <v/>
      </c>
      <c r="N19" s="108">
        <f>'PROD. lynx PU'!M21</f>
        <v>0</v>
      </c>
    </row>
    <row r="20" spans="3:14" ht="23.25" customHeight="1">
      <c r="D20" s="44"/>
      <c r="E20" s="44"/>
      <c r="F20" s="9"/>
      <c r="G20" s="9"/>
      <c r="H20" s="9"/>
      <c r="I20" s="13"/>
      <c r="J20" s="44"/>
      <c r="K20" s="45" t="s">
        <v>1466</v>
      </c>
      <c r="L20" s="45"/>
      <c r="M20" s="45"/>
    </row>
    <row r="21" spans="3:14" ht="23.25" customHeight="1">
      <c r="D21" s="14" t="s">
        <v>35</v>
      </c>
      <c r="E21" s="46"/>
      <c r="F21" s="47"/>
      <c r="G21" s="9"/>
      <c r="H21" s="9"/>
      <c r="I21" s="14" t="s">
        <v>36</v>
      </c>
      <c r="J21" s="48"/>
      <c r="K21" s="47"/>
      <c r="L21" s="47"/>
      <c r="M21" s="47"/>
      <c r="N21" s="47"/>
    </row>
    <row r="22" spans="3:14" ht="23.25" customHeight="1">
      <c r="D22" s="14" t="s">
        <v>37</v>
      </c>
      <c r="E22" s="46"/>
      <c r="F22" s="47"/>
      <c r="G22" s="9"/>
      <c r="H22" s="9"/>
      <c r="I22" s="14" t="s">
        <v>38</v>
      </c>
      <c r="J22" s="49"/>
      <c r="K22" s="47"/>
      <c r="L22" s="50"/>
      <c r="M22" s="50"/>
      <c r="N22" s="50"/>
    </row>
    <row r="23" spans="3:14" ht="23.25" customHeight="1">
      <c r="D23" s="44"/>
      <c r="E23" s="44"/>
      <c r="F23" s="9"/>
      <c r="G23" s="9"/>
      <c r="H23" s="9"/>
      <c r="I23" s="14" t="s">
        <v>39</v>
      </c>
      <c r="J23" s="49"/>
      <c r="K23" s="50"/>
      <c r="L23" s="50"/>
      <c r="M23" s="50"/>
      <c r="N23" s="50"/>
    </row>
  </sheetData>
  <sheetProtection selectLockedCells="1" selectUnlockedCells="1"/>
  <autoFilter ref="N2:N19" xr:uid="{00000000-0009-0000-0000-000009000000}"/>
  <mergeCells count="2">
    <mergeCell ref="A1:G1"/>
    <mergeCell ref="K1:L1"/>
  </mergeCells>
  <conditionalFormatting sqref="C2:M2">
    <cfRule type="dataBar" priority="1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{FAB076F3-D947-4048-A409-7C1B764CC3AB}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headerFooter>
    <oddHeader>&amp;L&amp;"-,Krepko"&amp;14LYNX VOLUMES - packing list</oddHeader>
    <oddFooter>Stran &amp;P od &amp;N</oddFooter>
    <firstHeader>&amp;LLYNX VOLUMES - packing list</firstHeader>
    <firstFooter>Stran &amp;P od &amp;N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AB076F3-D947-4048-A409-7C1B764CC3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C2:M2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ECFDE-EF05-4D25-A2F1-FBBF820BE617}">
  <sheetPr codeName="Sheet4">
    <tabColor theme="0"/>
  </sheetPr>
  <dimension ref="B1:N84"/>
  <sheetViews>
    <sheetView showGridLines="0" showRowColHeaders="0" zoomScale="90" zoomScaleNormal="90" zoomScalePageLayoutView="75" workbookViewId="0">
      <pane ySplit="6" topLeftCell="A7" activePane="bottomLeft" state="frozen"/>
      <selection activeCell="L11" sqref="L11"/>
      <selection pane="bottomLeft" activeCell="K11" sqref="K11"/>
    </sheetView>
  </sheetViews>
  <sheetFormatPr baseColWidth="10" defaultColWidth="11" defaultRowHeight="15.6"/>
  <cols>
    <col min="2" max="2" width="19.5" customWidth="1"/>
    <col min="3" max="3" width="19" customWidth="1"/>
    <col min="4" max="4" width="14.5" customWidth="1"/>
    <col min="5" max="5" width="10" customWidth="1"/>
    <col min="6" max="6" width="11" customWidth="1"/>
    <col min="7" max="7" width="19.5" customWidth="1"/>
    <col min="8" max="8" width="12.296875" style="30" customWidth="1"/>
    <col min="9" max="9" width="13.296875" style="26" customWidth="1"/>
    <col min="10" max="10" width="7.69921875" style="194" customWidth="1"/>
    <col min="11" max="11" width="11.5" customWidth="1"/>
    <col min="12" max="12" width="11" customWidth="1"/>
    <col min="13" max="13" width="10.796875" customWidth="1"/>
    <col min="14" max="14" width="11" customWidth="1"/>
    <col min="15" max="15" width="7.5" customWidth="1"/>
  </cols>
  <sheetData>
    <row r="1" spans="2:14" ht="10.8" customHeight="1">
      <c r="H1"/>
    </row>
    <row r="2" spans="2:14" ht="21">
      <c r="C2" s="650"/>
      <c r="D2" s="650"/>
      <c r="E2" s="651"/>
      <c r="F2" s="652" t="s">
        <v>1608</v>
      </c>
      <c r="G2" s="653">
        <f>SUM(I:I)</f>
        <v>0</v>
      </c>
      <c r="H2" s="654" t="s">
        <v>6</v>
      </c>
      <c r="J2" s="655"/>
      <c r="M2" s="656"/>
    </row>
    <row r="3" spans="2:14" ht="18">
      <c r="F3" s="640" t="s">
        <v>9</v>
      </c>
      <c r="G3" s="657">
        <f>SUM(H8:H11)</f>
        <v>0</v>
      </c>
      <c r="H3" s="658"/>
      <c r="J3" s="659"/>
    </row>
    <row r="5" spans="2:14" ht="20.55" customHeight="1">
      <c r="C5" s="197"/>
      <c r="D5" s="197"/>
      <c r="F5" s="197"/>
      <c r="G5" s="28"/>
      <c r="H5" s="660"/>
      <c r="I5" s="197"/>
      <c r="J5" s="196"/>
    </row>
    <row r="6" spans="2:14" s="665" customFormat="1" ht="41.25" customHeight="1">
      <c r="B6" s="598"/>
      <c r="C6" s="661" t="s">
        <v>1609</v>
      </c>
      <c r="D6" s="661" t="s">
        <v>232</v>
      </c>
      <c r="E6" s="661" t="s">
        <v>228</v>
      </c>
      <c r="F6" s="661" t="s">
        <v>1610</v>
      </c>
      <c r="G6" s="662" t="s">
        <v>226</v>
      </c>
      <c r="H6" s="663" t="s">
        <v>1611</v>
      </c>
      <c r="I6" s="431" t="s">
        <v>9</v>
      </c>
      <c r="J6" s="664" t="s">
        <v>10</v>
      </c>
      <c r="K6" s="1072" t="s">
        <v>1612</v>
      </c>
      <c r="L6" s="1073"/>
      <c r="M6" s="691"/>
      <c r="N6" s="690"/>
    </row>
    <row r="7" spans="2:14" s="665" customFormat="1" ht="30" hidden="1" customHeight="1">
      <c r="B7" s="30"/>
      <c r="C7" s="666" t="s">
        <v>1613</v>
      </c>
      <c r="D7" s="666"/>
      <c r="E7" s="73"/>
      <c r="F7" s="73"/>
      <c r="G7" s="667"/>
      <c r="H7" s="668"/>
      <c r="I7" s="30"/>
      <c r="J7" s="388"/>
      <c r="K7" s="73"/>
      <c r="L7" s="73"/>
      <c r="M7" s="73"/>
      <c r="N7" s="73"/>
    </row>
    <row r="8" spans="2:14" s="665" customFormat="1" ht="80.25" hidden="1" customHeight="1">
      <c r="B8" s="598"/>
      <c r="C8" s="188" t="s">
        <v>1614</v>
      </c>
      <c r="D8" s="199" t="s">
        <v>1615</v>
      </c>
      <c r="E8" s="661">
        <v>1</v>
      </c>
      <c r="F8" s="669" t="s">
        <v>1616</v>
      </c>
      <c r="G8" s="670">
        <v>30</v>
      </c>
      <c r="H8" s="663"/>
      <c r="I8" s="671">
        <f>G8*H8</f>
        <v>0</v>
      </c>
      <c r="J8" s="672" t="str">
        <f t="shared" ref="J8" si="0">IF(SUM(H8:H8)&gt;0,"Yes","No")</f>
        <v>No</v>
      </c>
      <c r="K8" s="73"/>
      <c r="L8" s="73"/>
      <c r="M8" s="73"/>
      <c r="N8" s="73"/>
    </row>
    <row r="9" spans="2:14" s="665" customFormat="1" ht="15" hidden="1" customHeight="1">
      <c r="B9" s="30"/>
      <c r="C9" s="73"/>
      <c r="D9" s="73"/>
      <c r="E9" s="73"/>
      <c r="F9" s="73"/>
      <c r="G9" s="673"/>
      <c r="H9" s="668"/>
      <c r="I9" s="674"/>
      <c r="J9" s="675"/>
      <c r="K9" s="836" t="s">
        <v>304</v>
      </c>
      <c r="L9" s="836" t="s">
        <v>272</v>
      </c>
      <c r="M9" s="73"/>
      <c r="N9" s="73"/>
    </row>
    <row r="10" spans="2:14" ht="30" customHeight="1">
      <c r="B10" s="206"/>
      <c r="C10" s="676" t="s">
        <v>1617</v>
      </c>
      <c r="D10" s="676"/>
      <c r="E10" s="206"/>
      <c r="F10" s="475"/>
      <c r="G10" s="677"/>
      <c r="H10" s="678"/>
      <c r="I10" s="679"/>
      <c r="J10" s="680"/>
      <c r="K10" s="693" t="s">
        <v>32</v>
      </c>
      <c r="L10" s="692" t="s">
        <v>3</v>
      </c>
      <c r="M10" s="421"/>
      <c r="N10" s="689"/>
    </row>
    <row r="11" spans="2:14" s="30" customFormat="1" ht="80.25" customHeight="1">
      <c r="B11" s="694"/>
      <c r="C11" s="695" t="s">
        <v>1618</v>
      </c>
      <c r="D11" s="696" t="s">
        <v>1622</v>
      </c>
      <c r="E11" s="697">
        <v>1</v>
      </c>
      <c r="F11" s="698" t="s">
        <v>1619</v>
      </c>
      <c r="G11" s="699">
        <v>29.87</v>
      </c>
      <c r="H11" s="835">
        <f>SUM(K11:L11)</f>
        <v>0</v>
      </c>
      <c r="I11" s="700">
        <f>G11*H11</f>
        <v>0</v>
      </c>
      <c r="J11" s="701" t="str">
        <f t="shared" ref="J11" si="1">IF(SUM(H11:H11)&gt;0,"Yes","No")</f>
        <v>No</v>
      </c>
      <c r="K11" s="702"/>
      <c r="L11" s="702"/>
      <c r="M11" s="203"/>
      <c r="N11" s="203"/>
    </row>
    <row r="12" spans="2:14" s="30" customFormat="1" ht="57" customHeight="1"/>
    <row r="13" spans="2:14" s="30" customFormat="1" ht="57" customHeight="1"/>
    <row r="14" spans="2:14" s="30" customFormat="1" ht="57" customHeight="1"/>
    <row r="15" spans="2:14" ht="31.05" customHeight="1">
      <c r="B15" s="30"/>
      <c r="C15" s="30"/>
      <c r="D15" s="30"/>
      <c r="E15" s="30"/>
      <c r="F15" s="30"/>
      <c r="G15" s="30"/>
      <c r="I15" s="30"/>
      <c r="J15" s="30"/>
      <c r="K15" s="30"/>
      <c r="L15" s="30"/>
      <c r="M15" s="30"/>
      <c r="N15" s="30"/>
    </row>
    <row r="16" spans="2:14" s="30" customFormat="1" ht="57" customHeight="1">
      <c r="K16"/>
      <c r="L16"/>
      <c r="M16"/>
      <c r="N16"/>
    </row>
    <row r="17" spans="2:14" s="30" customFormat="1" ht="57" customHeight="1"/>
    <row r="18" spans="2:14" s="30" customFormat="1" ht="57" customHeight="1">
      <c r="B18"/>
      <c r="C18"/>
      <c r="D18"/>
      <c r="E18"/>
      <c r="F18"/>
      <c r="G18"/>
      <c r="H18"/>
      <c r="I18"/>
      <c r="J18"/>
    </row>
    <row r="19" spans="2:14" s="30" customFormat="1" ht="57" customHeight="1"/>
    <row r="20" spans="2:14" s="30" customFormat="1" ht="57" customHeight="1"/>
    <row r="21" spans="2:14" s="30" customFormat="1" ht="57" customHeight="1"/>
    <row r="22" spans="2:14" s="30" customFormat="1" ht="57" customHeight="1"/>
    <row r="23" spans="2:14" ht="31.05" customHeight="1">
      <c r="B23" s="30"/>
      <c r="C23" s="30"/>
      <c r="D23" s="30"/>
      <c r="E23" s="30"/>
      <c r="F23" s="30"/>
      <c r="G23" s="30"/>
      <c r="I23" s="30"/>
      <c r="J23" s="30"/>
      <c r="K23" s="30"/>
      <c r="L23" s="30"/>
      <c r="M23" s="30"/>
      <c r="N23" s="30"/>
    </row>
    <row r="24" spans="2:14" s="30" customFormat="1" ht="57" customHeight="1">
      <c r="K24"/>
      <c r="L24"/>
      <c r="M24"/>
      <c r="N24"/>
    </row>
    <row r="25" spans="2:14" s="30" customFormat="1" ht="57" customHeight="1"/>
    <row r="26" spans="2:14" s="30" customFormat="1" ht="57" customHeight="1">
      <c r="B26"/>
      <c r="C26"/>
      <c r="D26"/>
      <c r="E26"/>
      <c r="F26"/>
      <c r="G26"/>
      <c r="H26"/>
      <c r="I26"/>
      <c r="J26"/>
    </row>
    <row r="27" spans="2:14" s="30" customFormat="1" ht="57" customHeight="1"/>
    <row r="28" spans="2:14" s="30" customFormat="1" ht="57" customHeight="1"/>
    <row r="29" spans="2:14" ht="31.05" customHeight="1">
      <c r="B29" s="30"/>
      <c r="C29" s="30"/>
      <c r="D29" s="30"/>
      <c r="E29" s="30"/>
      <c r="F29" s="30"/>
      <c r="G29" s="30"/>
      <c r="I29" s="30"/>
      <c r="J29" s="30"/>
      <c r="K29" s="30"/>
      <c r="L29" s="30"/>
      <c r="M29" s="30"/>
      <c r="N29" s="30"/>
    </row>
    <row r="30" spans="2:14" s="30" customFormat="1" ht="57" customHeight="1">
      <c r="K30"/>
      <c r="L30"/>
      <c r="M30"/>
      <c r="N30"/>
    </row>
    <row r="31" spans="2:14" s="30" customFormat="1" ht="57" customHeight="1"/>
    <row r="32" spans="2:14" s="30" customFormat="1" ht="57" customHeight="1">
      <c r="B32"/>
      <c r="C32"/>
      <c r="D32"/>
      <c r="E32"/>
      <c r="F32"/>
      <c r="G32"/>
      <c r="H32"/>
      <c r="I32"/>
      <c r="J32"/>
    </row>
    <row r="33" spans="2:14" s="30" customFormat="1" ht="57" customHeight="1"/>
    <row r="34" spans="2:14" ht="31.05" customHeight="1">
      <c r="B34" s="30"/>
      <c r="C34" s="30"/>
      <c r="D34" s="30"/>
      <c r="E34" s="30"/>
      <c r="F34" s="30"/>
      <c r="G34" s="30"/>
      <c r="I34" s="30"/>
      <c r="J34" s="30"/>
      <c r="K34" s="30"/>
      <c r="L34" s="30"/>
      <c r="M34" s="30"/>
      <c r="N34" s="30"/>
    </row>
    <row r="35" spans="2:14" s="30" customFormat="1" ht="57" customHeight="1">
      <c r="K35"/>
      <c r="L35"/>
      <c r="M35"/>
      <c r="N35"/>
    </row>
    <row r="36" spans="2:14" s="203" customFormat="1" ht="57" customHeight="1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</row>
    <row r="37" spans="2:14" s="30" customFormat="1" ht="57" customHeight="1">
      <c r="B37"/>
      <c r="C37"/>
      <c r="D37"/>
      <c r="E37"/>
      <c r="F37"/>
      <c r="G37"/>
      <c r="H37"/>
      <c r="I37"/>
      <c r="J37"/>
      <c r="K37" s="203"/>
      <c r="L37" s="203"/>
      <c r="M37" s="203"/>
      <c r="N37" s="203"/>
    </row>
    <row r="38" spans="2:14" s="30" customFormat="1" ht="57" customHeight="1"/>
    <row r="39" spans="2:14" s="30" customFormat="1" ht="57" customHeight="1">
      <c r="B39" s="203"/>
      <c r="C39" s="203"/>
      <c r="D39" s="203"/>
      <c r="E39" s="203"/>
      <c r="F39" s="203"/>
      <c r="G39" s="203"/>
      <c r="H39" s="203"/>
      <c r="I39" s="203"/>
      <c r="J39" s="203"/>
    </row>
    <row r="40" spans="2:14" s="30" customFormat="1" ht="57" customHeight="1"/>
    <row r="41" spans="2:14" ht="31.05" customHeight="1">
      <c r="B41" s="30"/>
      <c r="C41" s="30"/>
      <c r="D41" s="30"/>
      <c r="E41" s="30"/>
      <c r="F41" s="30"/>
      <c r="G41" s="30"/>
      <c r="I41" s="30"/>
      <c r="J41" s="30"/>
      <c r="K41" s="30"/>
      <c r="L41" s="30"/>
      <c r="M41" s="30"/>
      <c r="N41" s="30"/>
    </row>
    <row r="42" spans="2:14" s="30" customFormat="1" ht="57" customHeight="1">
      <c r="K42"/>
      <c r="L42"/>
      <c r="M42"/>
      <c r="N42"/>
    </row>
    <row r="43" spans="2:14" s="203" customFormat="1" ht="57" customHeight="1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</row>
    <row r="44" spans="2:14" s="30" customFormat="1" ht="57" customHeight="1">
      <c r="B44"/>
      <c r="C44"/>
      <c r="D44"/>
      <c r="E44"/>
      <c r="F44"/>
      <c r="G44"/>
      <c r="H44"/>
      <c r="I44"/>
      <c r="J44"/>
      <c r="K44" s="203"/>
      <c r="L44" s="203"/>
      <c r="M44" s="203"/>
      <c r="N44" s="203"/>
    </row>
    <row r="45" spans="2:14" s="30" customFormat="1" ht="57" customHeight="1"/>
    <row r="46" spans="2:14" s="30" customFormat="1" ht="57" customHeight="1">
      <c r="B46" s="203"/>
      <c r="C46" s="203"/>
      <c r="D46" s="203"/>
      <c r="E46" s="203"/>
      <c r="F46" s="203"/>
      <c r="G46" s="203"/>
      <c r="H46" s="203"/>
      <c r="I46" s="203"/>
      <c r="J46" s="203"/>
    </row>
    <row r="47" spans="2:14" s="30" customFormat="1" ht="57" customHeight="1"/>
    <row r="48" spans="2:14" s="30" customFormat="1" ht="57" customHeight="1"/>
    <row r="49" spans="2:14" s="30" customFormat="1" ht="57" customHeight="1"/>
    <row r="50" spans="2:14" ht="31.05" customHeight="1">
      <c r="B50" s="30"/>
      <c r="C50" s="30"/>
      <c r="D50" s="30"/>
      <c r="E50" s="30"/>
      <c r="F50" s="30"/>
      <c r="G50" s="30"/>
      <c r="I50" s="30"/>
      <c r="J50" s="30"/>
      <c r="K50" s="30"/>
      <c r="L50" s="30"/>
      <c r="M50" s="30"/>
      <c r="N50" s="30"/>
    </row>
    <row r="51" spans="2:14" s="30" customFormat="1" ht="57" customHeight="1">
      <c r="K51"/>
      <c r="L51"/>
      <c r="M51"/>
      <c r="N51"/>
    </row>
    <row r="52" spans="2:14" s="203" customFormat="1" ht="57" customHeight="1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</row>
    <row r="53" spans="2:14" s="30" customFormat="1" ht="57" customHeight="1">
      <c r="B53"/>
      <c r="C53"/>
      <c r="D53"/>
      <c r="E53"/>
      <c r="F53"/>
      <c r="G53"/>
      <c r="H53"/>
      <c r="I53"/>
      <c r="J53"/>
      <c r="K53" s="203"/>
      <c r="L53" s="203"/>
      <c r="M53" s="203"/>
      <c r="N53" s="203"/>
    </row>
    <row r="54" spans="2:14" s="30" customFormat="1" ht="57" customHeight="1"/>
    <row r="55" spans="2:14" s="30" customFormat="1" ht="57" customHeight="1">
      <c r="B55" s="203"/>
      <c r="C55" s="203"/>
      <c r="D55" s="203"/>
      <c r="E55" s="203"/>
      <c r="F55" s="203"/>
      <c r="G55" s="203"/>
      <c r="H55" s="203"/>
      <c r="I55" s="203"/>
      <c r="J55" s="203"/>
    </row>
    <row r="56" spans="2:14" s="30" customFormat="1" ht="57" customHeight="1"/>
    <row r="57" spans="2:14" s="30" customFormat="1" ht="57" customHeight="1"/>
    <row r="58" spans="2:14" s="30" customFormat="1" ht="57" customHeight="1"/>
    <row r="59" spans="2:14" s="30" customFormat="1" ht="57" customHeight="1"/>
    <row r="60" spans="2:14" s="30" customFormat="1" ht="57" customHeight="1"/>
    <row r="61" spans="2:14" ht="31.05" customHeight="1">
      <c r="B61" s="30"/>
      <c r="C61" s="30"/>
      <c r="D61" s="30"/>
      <c r="E61" s="30"/>
      <c r="F61" s="30"/>
      <c r="G61" s="30"/>
      <c r="I61" s="30"/>
      <c r="J61" s="30"/>
      <c r="K61" s="30"/>
      <c r="L61" s="30"/>
      <c r="M61" s="30"/>
      <c r="N61" s="30"/>
    </row>
    <row r="62" spans="2:14" s="30" customFormat="1" ht="57" customHeight="1">
      <c r="K62"/>
      <c r="L62"/>
      <c r="M62"/>
      <c r="N62"/>
    </row>
    <row r="63" spans="2:14" s="203" customFormat="1" ht="57" customHeight="1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</row>
    <row r="64" spans="2:14" s="30" customFormat="1" ht="57" customHeight="1">
      <c r="B64"/>
      <c r="C64"/>
      <c r="D64"/>
      <c r="E64"/>
      <c r="F64"/>
      <c r="G64"/>
      <c r="H64"/>
      <c r="I64"/>
      <c r="J64"/>
      <c r="K64" s="203"/>
      <c r="L64" s="203"/>
      <c r="M64" s="203"/>
      <c r="N64" s="203"/>
    </row>
    <row r="65" spans="2:14" s="30" customFormat="1" ht="57" customHeight="1"/>
    <row r="66" spans="2:14" s="30" customFormat="1" ht="57" customHeight="1">
      <c r="B66" s="203"/>
      <c r="C66" s="203"/>
      <c r="D66" s="203"/>
      <c r="E66" s="203"/>
      <c r="F66" s="203"/>
      <c r="G66" s="203"/>
      <c r="H66" s="203"/>
      <c r="I66" s="203"/>
      <c r="J66" s="203"/>
    </row>
    <row r="67" spans="2:14" s="30" customFormat="1" ht="57" customHeight="1"/>
    <row r="68" spans="2:14" s="30" customFormat="1" ht="57" customHeight="1"/>
    <row r="69" spans="2:14" s="30" customFormat="1" ht="57" customHeight="1"/>
    <row r="70" spans="2:14" s="30" customFormat="1" ht="57" customHeight="1"/>
    <row r="71" spans="2:14" s="30" customFormat="1" ht="57" customHeight="1"/>
    <row r="72" spans="2:14" s="30" customFormat="1" ht="57" customHeight="1"/>
    <row r="73" spans="2:14" ht="31.05" customHeight="1">
      <c r="B73" s="30"/>
      <c r="C73" s="30"/>
      <c r="D73" s="30"/>
      <c r="E73" s="30"/>
      <c r="F73" s="30"/>
      <c r="G73" s="30"/>
      <c r="I73" s="30"/>
      <c r="J73" s="30"/>
      <c r="K73" s="30"/>
      <c r="L73" s="30"/>
      <c r="M73" s="30"/>
      <c r="N73" s="30"/>
    </row>
    <row r="74" spans="2:14" s="30" customFormat="1" ht="57" customHeight="1">
      <c r="K74"/>
      <c r="L74"/>
      <c r="M74"/>
      <c r="N74"/>
    </row>
    <row r="75" spans="2:14" s="203" customFormat="1" ht="57" customHeight="1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</row>
    <row r="76" spans="2:14" s="30" customFormat="1" ht="57" customHeight="1">
      <c r="B76"/>
      <c r="C76"/>
      <c r="D76"/>
      <c r="E76"/>
      <c r="F76"/>
      <c r="G76"/>
      <c r="H76"/>
      <c r="I76"/>
      <c r="J76"/>
      <c r="K76" s="203"/>
      <c r="L76" s="203"/>
      <c r="M76" s="203"/>
      <c r="N76" s="203"/>
    </row>
    <row r="77" spans="2:14" s="30" customFormat="1" ht="57" customHeight="1"/>
    <row r="78" spans="2:14" s="30" customFormat="1" ht="57" customHeight="1">
      <c r="B78" s="203"/>
      <c r="C78" s="203"/>
      <c r="D78" s="203"/>
      <c r="E78" s="203"/>
      <c r="F78" s="203"/>
      <c r="G78" s="203"/>
      <c r="H78" s="203"/>
      <c r="I78" s="203"/>
      <c r="J78" s="203"/>
    </row>
    <row r="79" spans="2:14" s="30" customFormat="1" ht="57" customHeight="1"/>
    <row r="80" spans="2:14" ht="31.05" customHeight="1">
      <c r="B80" s="30"/>
      <c r="C80" s="30"/>
      <c r="D80" s="30"/>
      <c r="E80" s="30"/>
      <c r="F80" s="30"/>
      <c r="G80" s="30"/>
      <c r="I80" s="30"/>
      <c r="J80" s="30"/>
      <c r="K80" s="30"/>
      <c r="L80" s="30"/>
      <c r="M80" s="30"/>
      <c r="N80" s="30"/>
    </row>
    <row r="81" spans="2:14" s="30" customFormat="1" ht="57" customHeight="1">
      <c r="K81"/>
      <c r="L81"/>
      <c r="M81"/>
      <c r="N81"/>
    </row>
    <row r="82" spans="2:14">
      <c r="B82" s="30"/>
      <c r="C82" s="30"/>
      <c r="D82" s="30"/>
      <c r="E82" s="30"/>
      <c r="F82" s="30"/>
      <c r="G82" s="30"/>
      <c r="I82" s="30"/>
      <c r="J82" s="30"/>
      <c r="K82" s="30"/>
      <c r="L82" s="30"/>
      <c r="M82" s="30"/>
      <c r="N82" s="30"/>
    </row>
    <row r="83" spans="2:14">
      <c r="H83"/>
      <c r="I83"/>
      <c r="J83"/>
    </row>
    <row r="84" spans="2:14">
      <c r="B84" s="30"/>
      <c r="C84" s="30"/>
      <c r="D84" s="30"/>
      <c r="E84" s="30"/>
      <c r="F84" s="30"/>
      <c r="G84" s="30"/>
      <c r="I84" s="30"/>
      <c r="J84" s="30"/>
    </row>
  </sheetData>
  <sheetProtection algorithmName="SHA-512" hashValue="6Aw1ElEBUfXHjz3GGtYRo+sWjdnQNI1KEtmcQ4aNLFbKEy2pax3qL1JASowmIcwd8qTnLOTvMFek9LeawdPGag==" saltValue="/WHXZn3rCc9J7Pon2ijVWw==" spinCount="100000" sheet="1" sort="0" autoFilter="0"/>
  <mergeCells count="1">
    <mergeCell ref="K6:L6"/>
  </mergeCells>
  <conditionalFormatting sqref="K11">
    <cfRule type="notContainsBlanks" dxfId="1" priority="1">
      <formula>LEN(TRIM(K11))&gt;0</formula>
    </cfRule>
  </conditionalFormatting>
  <conditionalFormatting sqref="L11">
    <cfRule type="notContainsBlanks" dxfId="0" priority="2">
      <formula>LEN(TRIM(L11))&gt;0</formula>
    </cfRule>
  </conditionalFormatting>
  <pageMargins left="0.75" right="0.75" top="1" bottom="1" header="0.5" footer="0.5"/>
  <pageSetup paperSize="9" orientation="landscape" horizontalDpi="4294967292" verticalDpi="4294967292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P2454"/>
  <sheetViews>
    <sheetView showGridLines="0" workbookViewId="0">
      <pane ySplit="13" topLeftCell="A14" activePane="bottomLeft" state="frozen"/>
      <selection activeCell="L11" sqref="L11"/>
      <selection pane="bottomLeft" activeCell="I13" sqref="I13"/>
    </sheetView>
  </sheetViews>
  <sheetFormatPr baseColWidth="10" defaultColWidth="9.296875" defaultRowHeight="15.6"/>
  <cols>
    <col min="1" max="1" width="29.296875" customWidth="1"/>
    <col min="3" max="3" width="16.69921875" customWidth="1"/>
    <col min="4" max="4" width="18.69921875" bestFit="1" customWidth="1"/>
    <col min="5" max="5" width="18.296875" bestFit="1" customWidth="1"/>
    <col min="6" max="6" width="16.5" bestFit="1" customWidth="1"/>
    <col min="7" max="7" width="20.296875" bestFit="1" customWidth="1"/>
    <col min="9" max="9" width="12.69921875" customWidth="1"/>
  </cols>
  <sheetData>
    <row r="1" spans="1:16">
      <c r="A1" t="s">
        <v>310</v>
      </c>
      <c r="B1" t="s">
        <v>1579</v>
      </c>
      <c r="C1" t="s">
        <v>2003</v>
      </c>
      <c r="D1" s="278">
        <f t="shared" ref="D1:D6" ca="1" si="0">INDIRECT(A1&amp;B1)</f>
        <v>0</v>
      </c>
      <c r="F1" t="s">
        <v>2004</v>
      </c>
      <c r="G1">
        <f t="shared" ref="G1:G5" ca="1" si="1">SUMIF($H$15:$H$6344,A1,$E$15:$E$6344)</f>
        <v>0</v>
      </c>
      <c r="I1" t="s">
        <v>2005</v>
      </c>
      <c r="J1" s="279">
        <f ca="1">+G1-D1</f>
        <v>0</v>
      </c>
      <c r="K1" t="s">
        <v>2001</v>
      </c>
    </row>
    <row r="2" spans="1:16">
      <c r="A2" t="s">
        <v>311</v>
      </c>
      <c r="B2" t="s">
        <v>1580</v>
      </c>
      <c r="C2" t="s">
        <v>2003</v>
      </c>
      <c r="D2" s="278">
        <f t="shared" ca="1" si="0"/>
        <v>0</v>
      </c>
      <c r="F2" t="s">
        <v>2004</v>
      </c>
      <c r="G2">
        <f t="shared" ca="1" si="1"/>
        <v>0</v>
      </c>
      <c r="I2" t="s">
        <v>2005</v>
      </c>
      <c r="J2" s="279">
        <f ca="1">+G2-D2</f>
        <v>0</v>
      </c>
      <c r="K2" t="s">
        <v>2002</v>
      </c>
    </row>
    <row r="3" spans="1:16">
      <c r="A3" s="300" t="s">
        <v>1035</v>
      </c>
      <c r="B3" t="s">
        <v>1581</v>
      </c>
      <c r="C3" t="s">
        <v>2003</v>
      </c>
      <c r="D3" s="278">
        <f t="shared" ca="1" si="0"/>
        <v>0</v>
      </c>
      <c r="F3" t="s">
        <v>2004</v>
      </c>
      <c r="G3">
        <f t="shared" ca="1" si="1"/>
        <v>0</v>
      </c>
      <c r="I3" t="s">
        <v>2005</v>
      </c>
      <c r="J3" s="279">
        <f ca="1">+G3-D3</f>
        <v>0</v>
      </c>
      <c r="K3" t="s">
        <v>248</v>
      </c>
    </row>
    <row r="4" spans="1:16">
      <c r="A4" s="300" t="s">
        <v>2187</v>
      </c>
      <c r="B4" t="s">
        <v>1993</v>
      </c>
      <c r="C4" t="s">
        <v>2003</v>
      </c>
      <c r="D4" s="278">
        <f ca="1">INDIRECT(A4&amp;B4)</f>
        <v>0</v>
      </c>
      <c r="F4" t="s">
        <v>2004</v>
      </c>
      <c r="G4">
        <f t="shared" ca="1" si="1"/>
        <v>0</v>
      </c>
      <c r="I4" t="s">
        <v>2005</v>
      </c>
      <c r="J4" s="279">
        <f ca="1">+G4-D4</f>
        <v>0</v>
      </c>
      <c r="K4" t="s">
        <v>2186</v>
      </c>
    </row>
    <row r="5" spans="1:16">
      <c r="A5" s="300" t="s">
        <v>2188</v>
      </c>
      <c r="B5" t="s">
        <v>1579</v>
      </c>
      <c r="C5" t="s">
        <v>2003</v>
      </c>
      <c r="D5" s="278">
        <f t="shared" ca="1" si="0"/>
        <v>0</v>
      </c>
      <c r="F5" t="s">
        <v>2004</v>
      </c>
      <c r="G5">
        <f t="shared" ca="1" si="1"/>
        <v>0</v>
      </c>
      <c r="I5" t="s">
        <v>2005</v>
      </c>
      <c r="J5" s="279">
        <f t="shared" ref="J5:J6" ca="1" si="2">+G5-D5</f>
        <v>0</v>
      </c>
      <c r="K5" t="s">
        <v>2189</v>
      </c>
    </row>
    <row r="6" spans="1:16">
      <c r="A6" s="300" t="s">
        <v>1999</v>
      </c>
      <c r="B6" t="s">
        <v>2000</v>
      </c>
      <c r="C6" t="s">
        <v>2003</v>
      </c>
      <c r="D6" s="278">
        <f t="shared" ca="1" si="0"/>
        <v>0</v>
      </c>
      <c r="F6" t="s">
        <v>2004</v>
      </c>
      <c r="G6">
        <f ca="1">SUMIF($H$15:$H$6344,A6,$E$15:$E$6344)</f>
        <v>0</v>
      </c>
      <c r="I6" t="s">
        <v>2005</v>
      </c>
      <c r="J6" s="279">
        <f t="shared" ca="1" si="2"/>
        <v>0</v>
      </c>
    </row>
    <row r="7" spans="1:16">
      <c r="A7" s="300"/>
      <c r="D7" s="278"/>
      <c r="J7" s="279"/>
    </row>
    <row r="8" spans="1:16">
      <c r="A8" s="300"/>
      <c r="G8" t="str">
        <f t="shared" ref="G8:G13" si="3">+A1</f>
        <v>'LYNX GRP'!</v>
      </c>
      <c r="H8" s="280" t="s">
        <v>2322</v>
      </c>
      <c r="I8" s="280" t="s">
        <v>2323</v>
      </c>
    </row>
    <row r="9" spans="1:16">
      <c r="G9" t="str">
        <f t="shared" si="3"/>
        <v>'LYNX PLYWOOD'!</v>
      </c>
      <c r="H9" s="280" t="s">
        <v>1505</v>
      </c>
      <c r="I9" s="280" t="s">
        <v>1583</v>
      </c>
    </row>
    <row r="10" spans="1:16">
      <c r="G10" s="300" t="str">
        <f t="shared" si="3"/>
        <v>'LYNX PU'!</v>
      </c>
      <c r="H10" s="280" t="s">
        <v>1506</v>
      </c>
      <c r="I10" s="280" t="s">
        <v>1582</v>
      </c>
    </row>
    <row r="11" spans="1:16">
      <c r="G11" s="300" t="str">
        <f t="shared" si="3"/>
        <v>'Lynx WOODEN HOLDS'!</v>
      </c>
      <c r="H11" s="280" t="s">
        <v>1994</v>
      </c>
      <c r="I11" s="280" t="s">
        <v>1995</v>
      </c>
    </row>
    <row r="12" spans="1:16">
      <c r="G12" s="300" t="str">
        <f t="shared" si="3"/>
        <v>'Lynx PE'!</v>
      </c>
      <c r="H12" s="280" t="s">
        <v>3060</v>
      </c>
      <c r="I12" s="280" t="s">
        <v>3061</v>
      </c>
    </row>
    <row r="13" spans="1:16">
      <c r="G13" s="300" t="str">
        <f t="shared" si="3"/>
        <v>'LYNX accessories'!</v>
      </c>
      <c r="H13" s="280" t="s">
        <v>1994</v>
      </c>
      <c r="I13" s="280" t="s">
        <v>1995</v>
      </c>
    </row>
    <row r="14" spans="1:16">
      <c r="A14" t="s">
        <v>305</v>
      </c>
      <c r="B14" t="s">
        <v>306</v>
      </c>
      <c r="C14" t="s">
        <v>307</v>
      </c>
      <c r="D14" t="s">
        <v>308</v>
      </c>
      <c r="E14" t="s">
        <v>309</v>
      </c>
      <c r="H14" t="s">
        <v>1996</v>
      </c>
      <c r="I14" t="str">
        <f>+G8</f>
        <v>'LYNX GRP'!</v>
      </c>
      <c r="J14" t="str">
        <f>+G9</f>
        <v>'LYNX PLYWOOD'!</v>
      </c>
      <c r="K14" t="str">
        <f>+G10</f>
        <v>'LYNX PU'!</v>
      </c>
      <c r="L14" t="str">
        <f>G11</f>
        <v>'Lynx WOODEN HOLDS'!</v>
      </c>
      <c r="M14" t="str">
        <f>G12</f>
        <v>'Lynx PE'!</v>
      </c>
      <c r="N14" t="str">
        <f>G13</f>
        <v>'LYNX accessories'!</v>
      </c>
      <c r="O14" t="s">
        <v>1997</v>
      </c>
      <c r="P14" t="s">
        <v>1998</v>
      </c>
    </row>
    <row r="15" spans="1:16" ht="12" customHeight="1">
      <c r="A15" t="str">
        <f>MID(D15,LEN(C15)+2,LEN(D15)-LEN(C15))</f>
        <v>05</v>
      </c>
      <c r="B15">
        <f ca="1">VLOOKUP(H15,$A$1:$K$6,11,FALSE)</f>
        <v>0</v>
      </c>
      <c r="C15" t="str">
        <f>IF(RIGHT(LEFT(D15,LEN(D15)-3),1)="-",LEFT(D15,LEN(D15)-4),LEFT(D15,LEN(D15)-3))</f>
        <v>L-AB-05</v>
      </c>
      <c r="D15" t="s">
        <v>2248</v>
      </c>
      <c r="E15">
        <f ca="1">IFERROR(VLOOKUP(C15,INDIRECT($H15&amp;$O15),MATCH($A15,INDIRECT($H15&amp;$P15),0),FALSE),0)</f>
        <v>0</v>
      </c>
      <c r="H15" t="str">
        <f ca="1">IF(I15&lt;&gt;0,I15,IF(J15&lt;&gt;0,J15,IF(K15&lt;&gt;0,K15,IF(L15&lt;&gt;0,L15,IF(M15&lt;&gt;0,M15,N15)))))</f>
        <v>'LYNX accessories'!</v>
      </c>
      <c r="I15">
        <f ca="1">IF(IFERROR(VLOOKUP($C15,INDIRECT(I$14&amp;"D:D"),1,FALSE),0)&lt;&gt;0,I$14,0)</f>
        <v>0</v>
      </c>
      <c r="J15">
        <f t="shared" ref="J15:N30" ca="1" si="4">IF(IFERROR(VLOOKUP($C15,INDIRECT(J$14&amp;"D:D"),1,FALSE),0)&lt;&gt;0,J$14,0)</f>
        <v>0</v>
      </c>
      <c r="K15">
        <f t="shared" ca="1" si="4"/>
        <v>0</v>
      </c>
      <c r="L15">
        <f t="shared" ca="1" si="4"/>
        <v>0</v>
      </c>
      <c r="M15">
        <f t="shared" ca="1" si="4"/>
        <v>0</v>
      </c>
      <c r="N15" t="str">
        <f t="shared" ca="1" si="4"/>
        <v>'LYNX accessories'!</v>
      </c>
      <c r="O15" t="str">
        <f ca="1">VLOOKUP($H15,$G$8:$I$13,2,FALSE)</f>
        <v>D:z</v>
      </c>
      <c r="P15" t="str">
        <f ca="1">VLOOKUP($H15,$G$8:$I$13,3,FALSE)</f>
        <v>D9:Z9</v>
      </c>
    </row>
    <row r="16" spans="1:16" ht="12" customHeight="1">
      <c r="A16" t="str">
        <f t="shared" ref="A16:A79" si="5">MID(D16,LEN(C16)+2,LEN(D16)-LEN(C16))</f>
        <v>10</v>
      </c>
      <c r="B16">
        <f t="shared" ref="B16:B79" ca="1" si="6">VLOOKUP(H16,$A$1:$K$6,11,FALSE)</f>
        <v>0</v>
      </c>
      <c r="C16" t="str">
        <f t="shared" ref="C16:C79" si="7">IF(RIGHT(LEFT(D16,LEN(D16)-3),1)="-",LEFT(D16,LEN(D16)-4),LEFT(D16,LEN(D16)-3))</f>
        <v>L-AB-05</v>
      </c>
      <c r="D16" t="s">
        <v>2249</v>
      </c>
      <c r="E16">
        <f t="shared" ref="E16:E79" ca="1" si="8">IFERROR(VLOOKUP(C16,INDIRECT($H16&amp;$O16),MATCH($A16,INDIRECT($H16&amp;$P16),0),FALSE),0)</f>
        <v>0</v>
      </c>
      <c r="H16" t="str">
        <f t="shared" ref="H16:H79" ca="1" si="9">IF(I16&lt;&gt;0,I16,IF(J16&lt;&gt;0,J16,IF(K16&lt;&gt;0,K16,IF(L16&lt;&gt;0,L16,IF(M16&lt;&gt;0,M16,N16)))))</f>
        <v>'LYNX accessories'!</v>
      </c>
      <c r="I16">
        <f ca="1">IF(IFERROR(VLOOKUP(C16,INDIRECT($I$14&amp;"D:D"),1,FALSE),0)&lt;&gt;0,I$14,0)</f>
        <v>0</v>
      </c>
      <c r="J16">
        <f t="shared" ca="1" si="4"/>
        <v>0</v>
      </c>
      <c r="K16">
        <f t="shared" ca="1" si="4"/>
        <v>0</v>
      </c>
      <c r="L16">
        <f t="shared" ca="1" si="4"/>
        <v>0</v>
      </c>
      <c r="M16">
        <f t="shared" ca="1" si="4"/>
        <v>0</v>
      </c>
      <c r="N16" t="str">
        <f t="shared" ca="1" si="4"/>
        <v>'LYNX accessories'!</v>
      </c>
      <c r="O16" t="str">
        <f t="shared" ref="O16:O79" ca="1" si="10">VLOOKUP($H16,$G$8:$I$13,2,FALSE)</f>
        <v>D:z</v>
      </c>
      <c r="P16" t="str">
        <f t="shared" ref="P16:P79" ca="1" si="11">VLOOKUP($H16,$G$8:$I$13,3,FALSE)</f>
        <v>D9:Z9</v>
      </c>
    </row>
    <row r="17" spans="1:16" ht="12" customHeight="1">
      <c r="A17" t="str">
        <f t="shared" si="5"/>
        <v>01</v>
      </c>
      <c r="B17" t="str">
        <f t="shared" ca="1" si="6"/>
        <v>GRP</v>
      </c>
      <c r="C17" t="str">
        <f t="shared" si="7"/>
        <v>L1-GRP-DT</v>
      </c>
      <c r="D17" t="s">
        <v>382</v>
      </c>
      <c r="E17">
        <f t="shared" ca="1" si="8"/>
        <v>0</v>
      </c>
      <c r="H17" t="str">
        <f t="shared" ca="1" si="9"/>
        <v>'LYNX GRP'!</v>
      </c>
      <c r="I17" t="str">
        <f t="shared" ref="I17:I80" ca="1" si="12">IF(IFERROR(VLOOKUP(C17,INDIRECT($I$14&amp;"D:D"),1,FALSE),0)&lt;&gt;0,I$14,0)</f>
        <v>'LYNX GRP'!</v>
      </c>
      <c r="J17">
        <f t="shared" ca="1" si="4"/>
        <v>0</v>
      </c>
      <c r="K17">
        <f t="shared" ca="1" si="4"/>
        <v>0</v>
      </c>
      <c r="L17">
        <f t="shared" ca="1" si="4"/>
        <v>0</v>
      </c>
      <c r="M17">
        <f t="shared" ca="1" si="4"/>
        <v>0</v>
      </c>
      <c r="N17">
        <f t="shared" ca="1" si="4"/>
        <v>0</v>
      </c>
      <c r="O17" t="str">
        <f t="shared" ca="1" si="10"/>
        <v>D:AC</v>
      </c>
      <c r="P17" t="str">
        <f t="shared" ca="1" si="11"/>
        <v>D9:AC9</v>
      </c>
    </row>
    <row r="18" spans="1:16" ht="12" customHeight="1">
      <c r="A18" t="str">
        <f t="shared" si="5"/>
        <v>02</v>
      </c>
      <c r="B18" t="str">
        <f t="shared" ca="1" si="6"/>
        <v>GRP</v>
      </c>
      <c r="C18" t="str">
        <f t="shared" si="7"/>
        <v>L1-GRP-DT</v>
      </c>
      <c r="D18" t="s">
        <v>383</v>
      </c>
      <c r="E18">
        <f t="shared" ca="1" si="8"/>
        <v>0</v>
      </c>
      <c r="H18" t="str">
        <f t="shared" ca="1" si="9"/>
        <v>'LYNX GRP'!</v>
      </c>
      <c r="I18" t="str">
        <f t="shared" ca="1" si="12"/>
        <v>'LYNX GRP'!</v>
      </c>
      <c r="J18">
        <f t="shared" ca="1" si="4"/>
        <v>0</v>
      </c>
      <c r="K18">
        <f t="shared" ca="1" si="4"/>
        <v>0</v>
      </c>
      <c r="L18">
        <f t="shared" ca="1" si="4"/>
        <v>0</v>
      </c>
      <c r="M18">
        <f t="shared" ca="1" si="4"/>
        <v>0</v>
      </c>
      <c r="N18">
        <f t="shared" ca="1" si="4"/>
        <v>0</v>
      </c>
      <c r="O18" t="str">
        <f t="shared" ca="1" si="10"/>
        <v>D:AC</v>
      </c>
      <c r="P18" t="str">
        <f t="shared" ca="1" si="11"/>
        <v>D9:AC9</v>
      </c>
    </row>
    <row r="19" spans="1:16" ht="12" customHeight="1">
      <c r="A19" t="str">
        <f t="shared" si="5"/>
        <v>03</v>
      </c>
      <c r="B19" t="str">
        <f t="shared" ca="1" si="6"/>
        <v>GRP</v>
      </c>
      <c r="C19" t="str">
        <f t="shared" si="7"/>
        <v>L1-GRP-DT</v>
      </c>
      <c r="D19" t="s">
        <v>384</v>
      </c>
      <c r="E19">
        <f t="shared" ca="1" si="8"/>
        <v>0</v>
      </c>
      <c r="H19" t="str">
        <f t="shared" ca="1" si="9"/>
        <v>'LYNX GRP'!</v>
      </c>
      <c r="I19" t="str">
        <f t="shared" ca="1" si="12"/>
        <v>'LYNX GRP'!</v>
      </c>
      <c r="J19">
        <f t="shared" ca="1" si="4"/>
        <v>0</v>
      </c>
      <c r="K19">
        <f t="shared" ca="1" si="4"/>
        <v>0</v>
      </c>
      <c r="L19">
        <f t="shared" ca="1" si="4"/>
        <v>0</v>
      </c>
      <c r="M19">
        <f t="shared" ca="1" si="4"/>
        <v>0</v>
      </c>
      <c r="N19">
        <f t="shared" ca="1" si="4"/>
        <v>0</v>
      </c>
      <c r="O19" t="str">
        <f t="shared" ca="1" si="10"/>
        <v>D:AC</v>
      </c>
      <c r="P19" t="str">
        <f t="shared" ca="1" si="11"/>
        <v>D9:AC9</v>
      </c>
    </row>
    <row r="20" spans="1:16" ht="12" customHeight="1">
      <c r="A20" t="str">
        <f t="shared" si="5"/>
        <v>04</v>
      </c>
      <c r="B20" t="str">
        <f t="shared" ca="1" si="6"/>
        <v>GRP</v>
      </c>
      <c r="C20" t="str">
        <f t="shared" si="7"/>
        <v>L1-GRP-DT</v>
      </c>
      <c r="D20" t="s">
        <v>385</v>
      </c>
      <c r="E20">
        <f t="shared" ca="1" si="8"/>
        <v>0</v>
      </c>
      <c r="H20" t="str">
        <f t="shared" ca="1" si="9"/>
        <v>'LYNX GRP'!</v>
      </c>
      <c r="I20" t="str">
        <f t="shared" ca="1" si="12"/>
        <v>'LYNX GRP'!</v>
      </c>
      <c r="J20">
        <f t="shared" ca="1" si="4"/>
        <v>0</v>
      </c>
      <c r="K20">
        <f t="shared" ca="1" si="4"/>
        <v>0</v>
      </c>
      <c r="L20">
        <f t="shared" ca="1" si="4"/>
        <v>0</v>
      </c>
      <c r="M20">
        <f t="shared" ca="1" si="4"/>
        <v>0</v>
      </c>
      <c r="N20">
        <f t="shared" ca="1" si="4"/>
        <v>0</v>
      </c>
      <c r="O20" t="str">
        <f t="shared" ca="1" si="10"/>
        <v>D:AC</v>
      </c>
      <c r="P20" t="str">
        <f t="shared" ca="1" si="11"/>
        <v>D9:AC9</v>
      </c>
    </row>
    <row r="21" spans="1:16" ht="12" customHeight="1">
      <c r="A21" t="str">
        <f t="shared" si="5"/>
        <v>05</v>
      </c>
      <c r="B21" t="str">
        <f t="shared" ca="1" si="6"/>
        <v>GRP</v>
      </c>
      <c r="C21" t="str">
        <f t="shared" si="7"/>
        <v>L1-GRP-DT</v>
      </c>
      <c r="D21" t="s">
        <v>386</v>
      </c>
      <c r="E21">
        <f t="shared" ca="1" si="8"/>
        <v>0</v>
      </c>
      <c r="H21" t="str">
        <f t="shared" ca="1" si="9"/>
        <v>'LYNX GRP'!</v>
      </c>
      <c r="I21" t="str">
        <f t="shared" ca="1" si="12"/>
        <v>'LYNX GRP'!</v>
      </c>
      <c r="J21">
        <f t="shared" ca="1" si="4"/>
        <v>0</v>
      </c>
      <c r="K21">
        <f t="shared" ca="1" si="4"/>
        <v>0</v>
      </c>
      <c r="L21">
        <f t="shared" ca="1" si="4"/>
        <v>0</v>
      </c>
      <c r="M21">
        <f t="shared" ca="1" si="4"/>
        <v>0</v>
      </c>
      <c r="N21">
        <f t="shared" ca="1" si="4"/>
        <v>0</v>
      </c>
      <c r="O21" t="str">
        <f t="shared" ca="1" si="10"/>
        <v>D:AC</v>
      </c>
      <c r="P21" t="str">
        <f t="shared" ca="1" si="11"/>
        <v>D9:AC9</v>
      </c>
    </row>
    <row r="22" spans="1:16" ht="12" customHeight="1">
      <c r="A22" t="str">
        <f t="shared" si="5"/>
        <v>06</v>
      </c>
      <c r="B22" t="str">
        <f t="shared" ca="1" si="6"/>
        <v>GRP</v>
      </c>
      <c r="C22" t="str">
        <f t="shared" si="7"/>
        <v>L1-GRP-DT</v>
      </c>
      <c r="D22" t="s">
        <v>387</v>
      </c>
      <c r="E22">
        <f t="shared" ca="1" si="8"/>
        <v>0</v>
      </c>
      <c r="H22" t="str">
        <f t="shared" ca="1" si="9"/>
        <v>'LYNX GRP'!</v>
      </c>
      <c r="I22" t="str">
        <f t="shared" ca="1" si="12"/>
        <v>'LYNX GRP'!</v>
      </c>
      <c r="J22">
        <f t="shared" ca="1" si="4"/>
        <v>0</v>
      </c>
      <c r="K22">
        <f t="shared" ca="1" si="4"/>
        <v>0</v>
      </c>
      <c r="L22">
        <f t="shared" ca="1" si="4"/>
        <v>0</v>
      </c>
      <c r="M22">
        <f t="shared" ca="1" si="4"/>
        <v>0</v>
      </c>
      <c r="N22">
        <f t="shared" ca="1" si="4"/>
        <v>0</v>
      </c>
      <c r="O22" t="str">
        <f t="shared" ca="1" si="10"/>
        <v>D:AC</v>
      </c>
      <c r="P22" t="str">
        <f t="shared" ca="1" si="11"/>
        <v>D9:AC9</v>
      </c>
    </row>
    <row r="23" spans="1:16" ht="12" customHeight="1">
      <c r="A23" t="str">
        <f t="shared" si="5"/>
        <v>07</v>
      </c>
      <c r="B23" t="str">
        <f t="shared" ca="1" si="6"/>
        <v>GRP</v>
      </c>
      <c r="C23" t="str">
        <f t="shared" si="7"/>
        <v>L1-GRP-DT</v>
      </c>
      <c r="D23" t="s">
        <v>388</v>
      </c>
      <c r="E23">
        <f t="shared" ca="1" si="8"/>
        <v>0</v>
      </c>
      <c r="H23" t="str">
        <f t="shared" ca="1" si="9"/>
        <v>'LYNX GRP'!</v>
      </c>
      <c r="I23" t="str">
        <f t="shared" ca="1" si="12"/>
        <v>'LYNX GRP'!</v>
      </c>
      <c r="J23">
        <f t="shared" ca="1" si="4"/>
        <v>0</v>
      </c>
      <c r="K23">
        <f t="shared" ca="1" si="4"/>
        <v>0</v>
      </c>
      <c r="L23">
        <f t="shared" ca="1" si="4"/>
        <v>0</v>
      </c>
      <c r="M23">
        <f t="shared" ca="1" si="4"/>
        <v>0</v>
      </c>
      <c r="N23">
        <f t="shared" ca="1" si="4"/>
        <v>0</v>
      </c>
      <c r="O23" t="str">
        <f t="shared" ca="1" si="10"/>
        <v>D:AC</v>
      </c>
      <c r="P23" t="str">
        <f t="shared" ca="1" si="11"/>
        <v>D9:AC9</v>
      </c>
    </row>
    <row r="24" spans="1:16" ht="12" customHeight="1">
      <c r="A24" t="str">
        <f t="shared" si="5"/>
        <v>08</v>
      </c>
      <c r="B24" t="str">
        <f t="shared" ca="1" si="6"/>
        <v>GRP</v>
      </c>
      <c r="C24" t="str">
        <f t="shared" si="7"/>
        <v>L1-GRP-DT</v>
      </c>
      <c r="D24" t="s">
        <v>389</v>
      </c>
      <c r="E24">
        <f t="shared" ca="1" si="8"/>
        <v>0</v>
      </c>
      <c r="H24" t="str">
        <f t="shared" ca="1" si="9"/>
        <v>'LYNX GRP'!</v>
      </c>
      <c r="I24" t="str">
        <f t="shared" ca="1" si="12"/>
        <v>'LYNX GRP'!</v>
      </c>
      <c r="J24">
        <f t="shared" ca="1" si="4"/>
        <v>0</v>
      </c>
      <c r="K24">
        <f t="shared" ca="1" si="4"/>
        <v>0</v>
      </c>
      <c r="L24">
        <f t="shared" ca="1" si="4"/>
        <v>0</v>
      </c>
      <c r="M24">
        <f t="shared" ca="1" si="4"/>
        <v>0</v>
      </c>
      <c r="N24">
        <f t="shared" ca="1" si="4"/>
        <v>0</v>
      </c>
      <c r="O24" t="str">
        <f t="shared" ca="1" si="10"/>
        <v>D:AC</v>
      </c>
      <c r="P24" t="str">
        <f t="shared" ca="1" si="11"/>
        <v>D9:AC9</v>
      </c>
    </row>
    <row r="25" spans="1:16" ht="12" customHeight="1">
      <c r="A25" t="str">
        <f t="shared" si="5"/>
        <v>09</v>
      </c>
      <c r="B25" t="str">
        <f t="shared" ca="1" si="6"/>
        <v>GRP</v>
      </c>
      <c r="C25" t="str">
        <f t="shared" si="7"/>
        <v>L1-GRP-DT</v>
      </c>
      <c r="D25" t="s">
        <v>390</v>
      </c>
      <c r="E25">
        <f t="shared" ca="1" si="8"/>
        <v>0</v>
      </c>
      <c r="H25" t="str">
        <f t="shared" ca="1" si="9"/>
        <v>'LYNX GRP'!</v>
      </c>
      <c r="I25" t="str">
        <f t="shared" ca="1" si="12"/>
        <v>'LYNX GRP'!</v>
      </c>
      <c r="J25">
        <f t="shared" ca="1" si="4"/>
        <v>0</v>
      </c>
      <c r="K25">
        <f t="shared" ca="1" si="4"/>
        <v>0</v>
      </c>
      <c r="L25">
        <f t="shared" ca="1" si="4"/>
        <v>0</v>
      </c>
      <c r="M25">
        <f t="shared" ca="1" si="4"/>
        <v>0</v>
      </c>
      <c r="N25">
        <f t="shared" ca="1" si="4"/>
        <v>0</v>
      </c>
      <c r="O25" t="str">
        <f t="shared" ca="1" si="10"/>
        <v>D:AC</v>
      </c>
      <c r="P25" t="str">
        <f t="shared" ca="1" si="11"/>
        <v>D9:AC9</v>
      </c>
    </row>
    <row r="26" spans="1:16" ht="12" customHeight="1">
      <c r="A26" t="str">
        <f t="shared" si="5"/>
        <v>10</v>
      </c>
      <c r="B26" t="str">
        <f t="shared" ca="1" si="6"/>
        <v>GRP</v>
      </c>
      <c r="C26" t="str">
        <f t="shared" si="7"/>
        <v>L1-GRP-DT</v>
      </c>
      <c r="D26" t="s">
        <v>391</v>
      </c>
      <c r="E26">
        <f t="shared" ca="1" si="8"/>
        <v>0</v>
      </c>
      <c r="H26" t="str">
        <f t="shared" ca="1" si="9"/>
        <v>'LYNX GRP'!</v>
      </c>
      <c r="I26" t="str">
        <f t="shared" ca="1" si="12"/>
        <v>'LYNX GRP'!</v>
      </c>
      <c r="J26">
        <f t="shared" ca="1" si="4"/>
        <v>0</v>
      </c>
      <c r="K26">
        <f t="shared" ca="1" si="4"/>
        <v>0</v>
      </c>
      <c r="L26">
        <f t="shared" ca="1" si="4"/>
        <v>0</v>
      </c>
      <c r="M26">
        <f t="shared" ca="1" si="4"/>
        <v>0</v>
      </c>
      <c r="N26">
        <f t="shared" ca="1" si="4"/>
        <v>0</v>
      </c>
      <c r="O26" t="str">
        <f t="shared" ca="1" si="10"/>
        <v>D:AC</v>
      </c>
      <c r="P26" t="str">
        <f t="shared" ca="1" si="11"/>
        <v>D9:AC9</v>
      </c>
    </row>
    <row r="27" spans="1:16" ht="12" customHeight="1">
      <c r="A27" t="str">
        <f t="shared" si="5"/>
        <v>100</v>
      </c>
      <c r="B27" t="str">
        <f t="shared" ca="1" si="6"/>
        <v>GRP</v>
      </c>
      <c r="C27" t="str">
        <f t="shared" si="7"/>
        <v>L1-GRP-DT</v>
      </c>
      <c r="D27" t="s">
        <v>395</v>
      </c>
      <c r="E27">
        <f t="shared" ca="1" si="8"/>
        <v>0</v>
      </c>
      <c r="H27" t="str">
        <f t="shared" ca="1" si="9"/>
        <v>'LYNX GRP'!</v>
      </c>
      <c r="I27" t="str">
        <f t="shared" ca="1" si="12"/>
        <v>'LYNX GRP'!</v>
      </c>
      <c r="J27">
        <f t="shared" ca="1" si="4"/>
        <v>0</v>
      </c>
      <c r="K27">
        <f t="shared" ca="1" si="4"/>
        <v>0</v>
      </c>
      <c r="L27">
        <f t="shared" ca="1" si="4"/>
        <v>0</v>
      </c>
      <c r="M27">
        <f t="shared" ca="1" si="4"/>
        <v>0</v>
      </c>
      <c r="N27">
        <f t="shared" ca="1" si="4"/>
        <v>0</v>
      </c>
      <c r="O27" t="str">
        <f t="shared" ca="1" si="10"/>
        <v>D:AC</v>
      </c>
      <c r="P27" t="str">
        <f t="shared" ca="1" si="11"/>
        <v>D9:AC9</v>
      </c>
    </row>
    <row r="28" spans="1:16" ht="12" customHeight="1">
      <c r="A28" t="str">
        <f t="shared" si="5"/>
        <v>11</v>
      </c>
      <c r="B28" t="str">
        <f t="shared" ca="1" si="6"/>
        <v>GRP</v>
      </c>
      <c r="C28" t="str">
        <f t="shared" si="7"/>
        <v>L1-GRP-DT</v>
      </c>
      <c r="D28" t="s">
        <v>392</v>
      </c>
      <c r="E28">
        <f t="shared" ca="1" si="8"/>
        <v>0</v>
      </c>
      <c r="H28" t="str">
        <f t="shared" ca="1" si="9"/>
        <v>'LYNX GRP'!</v>
      </c>
      <c r="I28" t="str">
        <f t="shared" ca="1" si="12"/>
        <v>'LYNX GRP'!</v>
      </c>
      <c r="J28">
        <f t="shared" ca="1" si="4"/>
        <v>0</v>
      </c>
      <c r="K28">
        <f t="shared" ca="1" si="4"/>
        <v>0</v>
      </c>
      <c r="L28">
        <f t="shared" ca="1" si="4"/>
        <v>0</v>
      </c>
      <c r="M28">
        <f t="shared" ca="1" si="4"/>
        <v>0</v>
      </c>
      <c r="N28">
        <f t="shared" ca="1" si="4"/>
        <v>0</v>
      </c>
      <c r="O28" t="str">
        <f t="shared" ca="1" si="10"/>
        <v>D:AC</v>
      </c>
      <c r="P28" t="str">
        <f t="shared" ca="1" si="11"/>
        <v>D9:AC9</v>
      </c>
    </row>
    <row r="29" spans="1:16" ht="12" customHeight="1">
      <c r="A29" t="str">
        <f t="shared" si="5"/>
        <v>12</v>
      </c>
      <c r="B29" t="str">
        <f t="shared" ca="1" si="6"/>
        <v>GRP</v>
      </c>
      <c r="C29" t="str">
        <f t="shared" si="7"/>
        <v>L1-GRP-DT</v>
      </c>
      <c r="D29" t="s">
        <v>393</v>
      </c>
      <c r="E29">
        <f t="shared" ca="1" si="8"/>
        <v>0</v>
      </c>
      <c r="H29" t="str">
        <f t="shared" ca="1" si="9"/>
        <v>'LYNX GRP'!</v>
      </c>
      <c r="I29" t="str">
        <f t="shared" ca="1" si="12"/>
        <v>'LYNX GRP'!</v>
      </c>
      <c r="J29">
        <f t="shared" ca="1" si="4"/>
        <v>0</v>
      </c>
      <c r="K29">
        <f t="shared" ca="1" si="4"/>
        <v>0</v>
      </c>
      <c r="L29">
        <f t="shared" ca="1" si="4"/>
        <v>0</v>
      </c>
      <c r="M29">
        <f t="shared" ca="1" si="4"/>
        <v>0</v>
      </c>
      <c r="N29">
        <f t="shared" ca="1" si="4"/>
        <v>0</v>
      </c>
      <c r="O29" t="str">
        <f t="shared" ca="1" si="10"/>
        <v>D:AC</v>
      </c>
      <c r="P29" t="str">
        <f t="shared" ca="1" si="11"/>
        <v>D9:AC9</v>
      </c>
    </row>
    <row r="30" spans="1:16">
      <c r="A30" t="str">
        <f t="shared" si="5"/>
        <v>13</v>
      </c>
      <c r="B30" t="str">
        <f t="shared" ca="1" si="6"/>
        <v>GRP</v>
      </c>
      <c r="C30" t="str">
        <f t="shared" si="7"/>
        <v>L1-GRP-DT</v>
      </c>
      <c r="D30" t="s">
        <v>394</v>
      </c>
      <c r="E30">
        <f t="shared" ca="1" si="8"/>
        <v>0</v>
      </c>
      <c r="H30" t="str">
        <f t="shared" ca="1" si="9"/>
        <v>'LYNX GRP'!</v>
      </c>
      <c r="I30" t="str">
        <f t="shared" ca="1" si="12"/>
        <v>'LYNX GRP'!</v>
      </c>
      <c r="J30">
        <f t="shared" ca="1" si="4"/>
        <v>0</v>
      </c>
      <c r="K30">
        <f t="shared" ca="1" si="4"/>
        <v>0</v>
      </c>
      <c r="L30">
        <f t="shared" ca="1" si="4"/>
        <v>0</v>
      </c>
      <c r="M30">
        <f t="shared" ca="1" si="4"/>
        <v>0</v>
      </c>
      <c r="N30">
        <f t="shared" ca="1" si="4"/>
        <v>0</v>
      </c>
      <c r="O30" t="str">
        <f t="shared" ca="1" si="10"/>
        <v>D:AC</v>
      </c>
      <c r="P30" t="str">
        <f t="shared" ca="1" si="11"/>
        <v>D9:AC9</v>
      </c>
    </row>
    <row r="31" spans="1:16">
      <c r="A31" t="str">
        <f t="shared" si="5"/>
        <v>15</v>
      </c>
      <c r="B31" t="str">
        <f t="shared" ca="1" si="6"/>
        <v>GRP</v>
      </c>
      <c r="C31" t="str">
        <f t="shared" si="7"/>
        <v>L1-GRP-DT</v>
      </c>
      <c r="D31" t="s">
        <v>1512</v>
      </c>
      <c r="E31">
        <f t="shared" ca="1" si="8"/>
        <v>0</v>
      </c>
      <c r="H31" t="str">
        <f t="shared" ca="1" si="9"/>
        <v>'LYNX GRP'!</v>
      </c>
      <c r="I31" t="str">
        <f t="shared" ca="1" si="12"/>
        <v>'LYNX GRP'!</v>
      </c>
      <c r="J31">
        <f t="shared" ref="J31:M94" ca="1" si="13">IF(IFERROR(VLOOKUP($C31,INDIRECT(J$14&amp;"D:D"),1,FALSE),0)&lt;&gt;0,J$14,0)</f>
        <v>0</v>
      </c>
      <c r="K31">
        <f t="shared" ca="1" si="13"/>
        <v>0</v>
      </c>
      <c r="L31">
        <f t="shared" ca="1" si="13"/>
        <v>0</v>
      </c>
      <c r="M31">
        <f t="shared" ca="1" si="13"/>
        <v>0</v>
      </c>
      <c r="N31">
        <f t="shared" ref="N31:N94" ca="1" si="14">IF(IFERROR(VLOOKUP($C31,INDIRECT(N$14&amp;"D:D"),1,FALSE),0)&lt;&gt;0,N$14,0)</f>
        <v>0</v>
      </c>
      <c r="O31" t="str">
        <f t="shared" ca="1" si="10"/>
        <v>D:AC</v>
      </c>
      <c r="P31" t="str">
        <f t="shared" ca="1" si="11"/>
        <v>D9:AC9</v>
      </c>
    </row>
    <row r="32" spans="1:16">
      <c r="A32" t="str">
        <f t="shared" si="5"/>
        <v>19</v>
      </c>
      <c r="B32" t="str">
        <f t="shared" ca="1" si="6"/>
        <v>GRP</v>
      </c>
      <c r="C32" t="str">
        <f t="shared" si="7"/>
        <v>L1-GRP-DT</v>
      </c>
      <c r="D32" t="s">
        <v>2324</v>
      </c>
      <c r="E32">
        <f t="shared" ca="1" si="8"/>
        <v>0</v>
      </c>
      <c r="H32" t="str">
        <f t="shared" ca="1" si="9"/>
        <v>'LYNX GRP'!</v>
      </c>
      <c r="I32" t="str">
        <f t="shared" ca="1" si="12"/>
        <v>'LYNX GRP'!</v>
      </c>
      <c r="J32">
        <f t="shared" ca="1" si="13"/>
        <v>0</v>
      </c>
      <c r="K32">
        <f t="shared" ca="1" si="13"/>
        <v>0</v>
      </c>
      <c r="L32">
        <f t="shared" ca="1" si="13"/>
        <v>0</v>
      </c>
      <c r="M32">
        <f t="shared" ca="1" si="13"/>
        <v>0</v>
      </c>
      <c r="N32">
        <f t="shared" ca="1" si="14"/>
        <v>0</v>
      </c>
      <c r="O32" t="str">
        <f t="shared" ca="1" si="10"/>
        <v>D:AC</v>
      </c>
      <c r="P32" t="str">
        <f t="shared" ca="1" si="11"/>
        <v>D9:AC9</v>
      </c>
    </row>
    <row r="33" spans="1:16">
      <c r="A33" t="str">
        <f t="shared" si="5"/>
        <v>34</v>
      </c>
      <c r="B33" t="str">
        <f t="shared" ca="1" si="6"/>
        <v>GRP</v>
      </c>
      <c r="C33" t="str">
        <f t="shared" si="7"/>
        <v>L1-GRP-DT</v>
      </c>
      <c r="D33" t="s">
        <v>2325</v>
      </c>
      <c r="E33">
        <f t="shared" ca="1" si="8"/>
        <v>0</v>
      </c>
      <c r="H33" t="str">
        <f t="shared" ca="1" si="9"/>
        <v>'LYNX GRP'!</v>
      </c>
      <c r="I33" t="str">
        <f t="shared" ca="1" si="12"/>
        <v>'LYNX GRP'!</v>
      </c>
      <c r="J33">
        <f t="shared" ca="1" si="13"/>
        <v>0</v>
      </c>
      <c r="K33">
        <f t="shared" ca="1" si="13"/>
        <v>0</v>
      </c>
      <c r="L33">
        <f t="shared" ca="1" si="13"/>
        <v>0</v>
      </c>
      <c r="M33">
        <f t="shared" ca="1" si="13"/>
        <v>0</v>
      </c>
      <c r="N33">
        <f t="shared" ca="1" si="14"/>
        <v>0</v>
      </c>
      <c r="O33" t="str">
        <f t="shared" ca="1" si="10"/>
        <v>D:AC</v>
      </c>
      <c r="P33" t="str">
        <f t="shared" ca="1" si="11"/>
        <v>D9:AC9</v>
      </c>
    </row>
    <row r="34" spans="1:16">
      <c r="A34" t="str">
        <f t="shared" si="5"/>
        <v>35</v>
      </c>
      <c r="B34" t="str">
        <f t="shared" ca="1" si="6"/>
        <v>GRP</v>
      </c>
      <c r="C34" t="str">
        <f t="shared" si="7"/>
        <v>L1-GRP-DT</v>
      </c>
      <c r="D34" t="s">
        <v>2326</v>
      </c>
      <c r="E34">
        <f t="shared" ca="1" si="8"/>
        <v>0</v>
      </c>
      <c r="H34" t="str">
        <f t="shared" ca="1" si="9"/>
        <v>'LYNX GRP'!</v>
      </c>
      <c r="I34" t="str">
        <f t="shared" ca="1" si="12"/>
        <v>'LYNX GRP'!</v>
      </c>
      <c r="J34">
        <f t="shared" ca="1" si="13"/>
        <v>0</v>
      </c>
      <c r="K34">
        <f t="shared" ca="1" si="13"/>
        <v>0</v>
      </c>
      <c r="L34">
        <f t="shared" ca="1" si="13"/>
        <v>0</v>
      </c>
      <c r="M34">
        <f t="shared" ca="1" si="13"/>
        <v>0</v>
      </c>
      <c r="N34">
        <f t="shared" ca="1" si="14"/>
        <v>0</v>
      </c>
      <c r="O34" t="str">
        <f t="shared" ca="1" si="10"/>
        <v>D:AC</v>
      </c>
      <c r="P34" t="str">
        <f t="shared" ca="1" si="11"/>
        <v>D9:AC9</v>
      </c>
    </row>
    <row r="35" spans="1:16">
      <c r="A35" t="str">
        <f t="shared" si="5"/>
        <v>36</v>
      </c>
      <c r="B35" t="str">
        <f t="shared" ca="1" si="6"/>
        <v>GRP</v>
      </c>
      <c r="C35" t="str">
        <f t="shared" si="7"/>
        <v>L1-GRP-DT</v>
      </c>
      <c r="D35" t="s">
        <v>2327</v>
      </c>
      <c r="E35">
        <f t="shared" ca="1" si="8"/>
        <v>0</v>
      </c>
      <c r="H35" t="str">
        <f t="shared" ca="1" si="9"/>
        <v>'LYNX GRP'!</v>
      </c>
      <c r="I35" t="str">
        <f t="shared" ca="1" si="12"/>
        <v>'LYNX GRP'!</v>
      </c>
      <c r="J35">
        <f t="shared" ca="1" si="13"/>
        <v>0</v>
      </c>
      <c r="K35">
        <f t="shared" ca="1" si="13"/>
        <v>0</v>
      </c>
      <c r="L35">
        <f t="shared" ca="1" si="13"/>
        <v>0</v>
      </c>
      <c r="M35">
        <f t="shared" ca="1" si="13"/>
        <v>0</v>
      </c>
      <c r="N35">
        <f t="shared" ca="1" si="14"/>
        <v>0</v>
      </c>
      <c r="O35" t="str">
        <f t="shared" ca="1" si="10"/>
        <v>D:AC</v>
      </c>
      <c r="P35" t="str">
        <f t="shared" ca="1" si="11"/>
        <v>D9:AC9</v>
      </c>
    </row>
    <row r="36" spans="1:16">
      <c r="A36" t="str">
        <f t="shared" si="5"/>
        <v>99</v>
      </c>
      <c r="B36" t="str">
        <f t="shared" ca="1" si="6"/>
        <v>GRP</v>
      </c>
      <c r="C36" t="str">
        <f t="shared" si="7"/>
        <v>L1-GRP-DT</v>
      </c>
      <c r="D36" t="s">
        <v>1429</v>
      </c>
      <c r="E36">
        <f t="shared" ca="1" si="8"/>
        <v>0</v>
      </c>
      <c r="H36" t="str">
        <f t="shared" ca="1" si="9"/>
        <v>'LYNX GRP'!</v>
      </c>
      <c r="I36" t="str">
        <f t="shared" ca="1" si="12"/>
        <v>'LYNX GRP'!</v>
      </c>
      <c r="J36">
        <f t="shared" ca="1" si="13"/>
        <v>0</v>
      </c>
      <c r="K36">
        <f t="shared" ca="1" si="13"/>
        <v>0</v>
      </c>
      <c r="L36">
        <f t="shared" ca="1" si="13"/>
        <v>0</v>
      </c>
      <c r="M36">
        <f t="shared" ca="1" si="13"/>
        <v>0</v>
      </c>
      <c r="N36">
        <f t="shared" ca="1" si="14"/>
        <v>0</v>
      </c>
      <c r="O36" t="str">
        <f t="shared" ca="1" si="10"/>
        <v>D:AC</v>
      </c>
      <c r="P36" t="str">
        <f t="shared" ca="1" si="11"/>
        <v>D9:AC9</v>
      </c>
    </row>
    <row r="37" spans="1:16">
      <c r="A37" t="str">
        <f t="shared" si="5"/>
        <v>01</v>
      </c>
      <c r="B37" t="str">
        <f t="shared" ca="1" si="6"/>
        <v>PE</v>
      </c>
      <c r="C37" t="str">
        <f t="shared" si="7"/>
        <v>L1-PE</v>
      </c>
      <c r="D37" t="s">
        <v>2066</v>
      </c>
      <c r="E37">
        <f t="shared" ca="1" si="8"/>
        <v>0</v>
      </c>
      <c r="H37" t="str">
        <f t="shared" ca="1" si="9"/>
        <v>'Lynx PE'!</v>
      </c>
      <c r="I37">
        <f t="shared" ca="1" si="12"/>
        <v>0</v>
      </c>
      <c r="J37">
        <f t="shared" ca="1" si="13"/>
        <v>0</v>
      </c>
      <c r="K37">
        <f t="shared" ca="1" si="13"/>
        <v>0</v>
      </c>
      <c r="L37">
        <f t="shared" ca="1" si="13"/>
        <v>0</v>
      </c>
      <c r="M37" t="str">
        <f t="shared" ca="1" si="13"/>
        <v>'Lynx PE'!</v>
      </c>
      <c r="N37">
        <f t="shared" ca="1" si="14"/>
        <v>0</v>
      </c>
      <c r="O37" t="str">
        <f t="shared" ca="1" si="10"/>
        <v>D:AD</v>
      </c>
      <c r="P37" t="str">
        <f t="shared" ca="1" si="11"/>
        <v>D9:AD9</v>
      </c>
    </row>
    <row r="38" spans="1:16">
      <c r="A38" t="str">
        <f t="shared" si="5"/>
        <v>02</v>
      </c>
      <c r="B38" t="str">
        <f t="shared" ca="1" si="6"/>
        <v>PE</v>
      </c>
      <c r="C38" t="str">
        <f t="shared" si="7"/>
        <v>L1-PE</v>
      </c>
      <c r="D38" t="s">
        <v>2067</v>
      </c>
      <c r="E38">
        <f t="shared" ca="1" si="8"/>
        <v>0</v>
      </c>
      <c r="H38" t="str">
        <f t="shared" ca="1" si="9"/>
        <v>'Lynx PE'!</v>
      </c>
      <c r="I38">
        <f t="shared" ca="1" si="12"/>
        <v>0</v>
      </c>
      <c r="J38">
        <f t="shared" ca="1" si="13"/>
        <v>0</v>
      </c>
      <c r="K38">
        <f t="shared" ca="1" si="13"/>
        <v>0</v>
      </c>
      <c r="L38">
        <f t="shared" ca="1" si="13"/>
        <v>0</v>
      </c>
      <c r="M38" t="str">
        <f t="shared" ca="1" si="13"/>
        <v>'Lynx PE'!</v>
      </c>
      <c r="N38">
        <f t="shared" ca="1" si="14"/>
        <v>0</v>
      </c>
      <c r="O38" t="str">
        <f t="shared" ca="1" si="10"/>
        <v>D:AD</v>
      </c>
      <c r="P38" t="str">
        <f t="shared" ca="1" si="11"/>
        <v>D9:AD9</v>
      </c>
    </row>
    <row r="39" spans="1:16">
      <c r="A39" t="str">
        <f t="shared" si="5"/>
        <v>03</v>
      </c>
      <c r="B39" t="str">
        <f t="shared" ca="1" si="6"/>
        <v>PE</v>
      </c>
      <c r="C39" t="str">
        <f t="shared" si="7"/>
        <v>L1-PE</v>
      </c>
      <c r="D39" t="s">
        <v>2068</v>
      </c>
      <c r="E39">
        <f t="shared" ca="1" si="8"/>
        <v>0</v>
      </c>
      <c r="H39" t="str">
        <f t="shared" ca="1" si="9"/>
        <v>'Lynx PE'!</v>
      </c>
      <c r="I39">
        <f t="shared" ca="1" si="12"/>
        <v>0</v>
      </c>
      <c r="J39">
        <f t="shared" ca="1" si="13"/>
        <v>0</v>
      </c>
      <c r="K39">
        <f t="shared" ca="1" si="13"/>
        <v>0</v>
      </c>
      <c r="L39">
        <f t="shared" ca="1" si="13"/>
        <v>0</v>
      </c>
      <c r="M39" t="str">
        <f t="shared" ca="1" si="13"/>
        <v>'Lynx PE'!</v>
      </c>
      <c r="N39">
        <f t="shared" ca="1" si="14"/>
        <v>0</v>
      </c>
      <c r="O39" t="str">
        <f t="shared" ca="1" si="10"/>
        <v>D:AD</v>
      </c>
      <c r="P39" t="str">
        <f t="shared" ca="1" si="11"/>
        <v>D9:AD9</v>
      </c>
    </row>
    <row r="40" spans="1:16">
      <c r="A40" t="str">
        <f t="shared" si="5"/>
        <v>04</v>
      </c>
      <c r="B40" t="str">
        <f t="shared" ca="1" si="6"/>
        <v>PE</v>
      </c>
      <c r="C40" t="str">
        <f t="shared" si="7"/>
        <v>L1-PE</v>
      </c>
      <c r="D40" t="s">
        <v>2069</v>
      </c>
      <c r="E40">
        <f t="shared" ca="1" si="8"/>
        <v>0</v>
      </c>
      <c r="H40" t="str">
        <f t="shared" ca="1" si="9"/>
        <v>'Lynx PE'!</v>
      </c>
      <c r="I40">
        <f t="shared" ca="1" si="12"/>
        <v>0</v>
      </c>
      <c r="J40">
        <f t="shared" ca="1" si="13"/>
        <v>0</v>
      </c>
      <c r="K40">
        <f t="shared" ca="1" si="13"/>
        <v>0</v>
      </c>
      <c r="L40">
        <f t="shared" ca="1" si="13"/>
        <v>0</v>
      </c>
      <c r="M40" t="str">
        <f t="shared" ca="1" si="13"/>
        <v>'Lynx PE'!</v>
      </c>
      <c r="N40">
        <f t="shared" ca="1" si="14"/>
        <v>0</v>
      </c>
      <c r="O40" t="str">
        <f t="shared" ca="1" si="10"/>
        <v>D:AD</v>
      </c>
      <c r="P40" t="str">
        <f t="shared" ca="1" si="11"/>
        <v>D9:AD9</v>
      </c>
    </row>
    <row r="41" spans="1:16">
      <c r="A41" t="str">
        <f t="shared" si="5"/>
        <v>05</v>
      </c>
      <c r="B41" t="str">
        <f t="shared" ca="1" si="6"/>
        <v>PE</v>
      </c>
      <c r="C41" t="str">
        <f t="shared" si="7"/>
        <v>L1-PE</v>
      </c>
      <c r="D41" t="s">
        <v>2070</v>
      </c>
      <c r="E41">
        <f t="shared" ca="1" si="8"/>
        <v>0</v>
      </c>
      <c r="H41" t="str">
        <f t="shared" ca="1" si="9"/>
        <v>'Lynx PE'!</v>
      </c>
      <c r="I41">
        <f t="shared" ca="1" si="12"/>
        <v>0</v>
      </c>
      <c r="J41">
        <f t="shared" ca="1" si="13"/>
        <v>0</v>
      </c>
      <c r="K41">
        <f t="shared" ca="1" si="13"/>
        <v>0</v>
      </c>
      <c r="L41">
        <f t="shared" ca="1" si="13"/>
        <v>0</v>
      </c>
      <c r="M41" t="str">
        <f t="shared" ca="1" si="13"/>
        <v>'Lynx PE'!</v>
      </c>
      <c r="N41">
        <f t="shared" ca="1" si="14"/>
        <v>0</v>
      </c>
      <c r="O41" t="str">
        <f t="shared" ca="1" si="10"/>
        <v>D:AD</v>
      </c>
      <c r="P41" t="str">
        <f t="shared" ca="1" si="11"/>
        <v>D9:AD9</v>
      </c>
    </row>
    <row r="42" spans="1:16">
      <c r="A42" t="str">
        <f t="shared" si="5"/>
        <v>06</v>
      </c>
      <c r="B42" t="str">
        <f t="shared" ca="1" si="6"/>
        <v>PE</v>
      </c>
      <c r="C42" t="str">
        <f t="shared" si="7"/>
        <v>L1-PE</v>
      </c>
      <c r="D42" t="s">
        <v>2071</v>
      </c>
      <c r="E42">
        <f t="shared" ca="1" si="8"/>
        <v>0</v>
      </c>
      <c r="H42" t="str">
        <f t="shared" ca="1" si="9"/>
        <v>'Lynx PE'!</v>
      </c>
      <c r="I42">
        <f t="shared" ca="1" si="12"/>
        <v>0</v>
      </c>
      <c r="J42">
        <f t="shared" ca="1" si="13"/>
        <v>0</v>
      </c>
      <c r="K42">
        <f t="shared" ca="1" si="13"/>
        <v>0</v>
      </c>
      <c r="L42">
        <f t="shared" ca="1" si="13"/>
        <v>0</v>
      </c>
      <c r="M42" t="str">
        <f t="shared" ca="1" si="13"/>
        <v>'Lynx PE'!</v>
      </c>
      <c r="N42">
        <f t="shared" ca="1" si="14"/>
        <v>0</v>
      </c>
      <c r="O42" t="str">
        <f t="shared" ca="1" si="10"/>
        <v>D:AD</v>
      </c>
      <c r="P42" t="str">
        <f t="shared" ca="1" si="11"/>
        <v>D9:AD9</v>
      </c>
    </row>
    <row r="43" spans="1:16">
      <c r="A43" t="str">
        <f t="shared" si="5"/>
        <v>07</v>
      </c>
      <c r="B43" t="str">
        <f t="shared" ca="1" si="6"/>
        <v>PE</v>
      </c>
      <c r="C43" t="str">
        <f t="shared" si="7"/>
        <v>L1-PE</v>
      </c>
      <c r="D43" t="s">
        <v>2072</v>
      </c>
      <c r="E43">
        <f t="shared" ca="1" si="8"/>
        <v>0</v>
      </c>
      <c r="H43" t="str">
        <f t="shared" ca="1" si="9"/>
        <v>'Lynx PE'!</v>
      </c>
      <c r="I43">
        <f t="shared" ca="1" si="12"/>
        <v>0</v>
      </c>
      <c r="J43">
        <f t="shared" ca="1" si="13"/>
        <v>0</v>
      </c>
      <c r="K43">
        <f t="shared" ca="1" si="13"/>
        <v>0</v>
      </c>
      <c r="L43">
        <f t="shared" ca="1" si="13"/>
        <v>0</v>
      </c>
      <c r="M43" t="str">
        <f t="shared" ca="1" si="13"/>
        <v>'Lynx PE'!</v>
      </c>
      <c r="N43">
        <f t="shared" ca="1" si="14"/>
        <v>0</v>
      </c>
      <c r="O43" t="str">
        <f t="shared" ca="1" si="10"/>
        <v>D:AD</v>
      </c>
      <c r="P43" t="str">
        <f t="shared" ca="1" si="11"/>
        <v>D9:AD9</v>
      </c>
    </row>
    <row r="44" spans="1:16">
      <c r="A44" t="str">
        <f t="shared" si="5"/>
        <v>08</v>
      </c>
      <c r="B44" t="str">
        <f t="shared" ca="1" si="6"/>
        <v>PE</v>
      </c>
      <c r="C44" t="str">
        <f t="shared" si="7"/>
        <v>L1-PE</v>
      </c>
      <c r="D44" t="s">
        <v>2073</v>
      </c>
      <c r="E44">
        <f t="shared" ca="1" si="8"/>
        <v>0</v>
      </c>
      <c r="H44" t="str">
        <f t="shared" ca="1" si="9"/>
        <v>'Lynx PE'!</v>
      </c>
      <c r="I44">
        <f t="shared" ca="1" si="12"/>
        <v>0</v>
      </c>
      <c r="J44">
        <f t="shared" ca="1" si="13"/>
        <v>0</v>
      </c>
      <c r="K44">
        <f t="shared" ca="1" si="13"/>
        <v>0</v>
      </c>
      <c r="L44">
        <f t="shared" ca="1" si="13"/>
        <v>0</v>
      </c>
      <c r="M44" t="str">
        <f t="shared" ca="1" si="13"/>
        <v>'Lynx PE'!</v>
      </c>
      <c r="N44">
        <f t="shared" ca="1" si="14"/>
        <v>0</v>
      </c>
      <c r="O44" t="str">
        <f t="shared" ca="1" si="10"/>
        <v>D:AD</v>
      </c>
      <c r="P44" t="str">
        <f t="shared" ca="1" si="11"/>
        <v>D9:AD9</v>
      </c>
    </row>
    <row r="45" spans="1:16">
      <c r="A45" t="str">
        <f t="shared" si="5"/>
        <v>09</v>
      </c>
      <c r="B45" t="str">
        <f t="shared" ca="1" si="6"/>
        <v>PE</v>
      </c>
      <c r="C45" t="str">
        <f t="shared" si="7"/>
        <v>L1-PE</v>
      </c>
      <c r="D45" t="s">
        <v>2074</v>
      </c>
      <c r="E45">
        <f t="shared" ca="1" si="8"/>
        <v>0</v>
      </c>
      <c r="H45" t="str">
        <f t="shared" ca="1" si="9"/>
        <v>'Lynx PE'!</v>
      </c>
      <c r="I45">
        <f t="shared" ca="1" si="12"/>
        <v>0</v>
      </c>
      <c r="J45">
        <f t="shared" ca="1" si="13"/>
        <v>0</v>
      </c>
      <c r="K45">
        <f t="shared" ca="1" si="13"/>
        <v>0</v>
      </c>
      <c r="L45">
        <f t="shared" ca="1" si="13"/>
        <v>0</v>
      </c>
      <c r="M45" t="str">
        <f t="shared" ca="1" si="13"/>
        <v>'Lynx PE'!</v>
      </c>
      <c r="N45">
        <f t="shared" ca="1" si="14"/>
        <v>0</v>
      </c>
      <c r="O45" t="str">
        <f t="shared" ca="1" si="10"/>
        <v>D:AD</v>
      </c>
      <c r="P45" t="str">
        <f t="shared" ca="1" si="11"/>
        <v>D9:AD9</v>
      </c>
    </row>
    <row r="46" spans="1:16">
      <c r="A46" t="str">
        <f t="shared" si="5"/>
        <v>10</v>
      </c>
      <c r="B46" t="str">
        <f t="shared" ca="1" si="6"/>
        <v>PE</v>
      </c>
      <c r="C46" t="str">
        <f t="shared" si="7"/>
        <v>L1-PE</v>
      </c>
      <c r="D46" t="s">
        <v>2075</v>
      </c>
      <c r="E46">
        <f t="shared" ca="1" si="8"/>
        <v>0</v>
      </c>
      <c r="H46" t="str">
        <f t="shared" ca="1" si="9"/>
        <v>'Lynx PE'!</v>
      </c>
      <c r="I46">
        <f t="shared" ca="1" si="12"/>
        <v>0</v>
      </c>
      <c r="J46">
        <f t="shared" ca="1" si="13"/>
        <v>0</v>
      </c>
      <c r="K46">
        <f t="shared" ca="1" si="13"/>
        <v>0</v>
      </c>
      <c r="L46">
        <f t="shared" ca="1" si="13"/>
        <v>0</v>
      </c>
      <c r="M46" t="str">
        <f t="shared" ca="1" si="13"/>
        <v>'Lynx PE'!</v>
      </c>
      <c r="N46">
        <f t="shared" ca="1" si="14"/>
        <v>0</v>
      </c>
      <c r="O46" t="str">
        <f t="shared" ca="1" si="10"/>
        <v>D:AD</v>
      </c>
      <c r="P46" t="str">
        <f t="shared" ca="1" si="11"/>
        <v>D9:AD9</v>
      </c>
    </row>
    <row r="47" spans="1:16">
      <c r="A47" t="str">
        <f t="shared" si="5"/>
        <v>11</v>
      </c>
      <c r="B47" t="str">
        <f t="shared" ca="1" si="6"/>
        <v>PE</v>
      </c>
      <c r="C47" t="str">
        <f t="shared" si="7"/>
        <v>L1-PE</v>
      </c>
      <c r="D47" t="s">
        <v>2076</v>
      </c>
      <c r="E47">
        <f t="shared" ca="1" si="8"/>
        <v>0</v>
      </c>
      <c r="H47" t="str">
        <f t="shared" ca="1" si="9"/>
        <v>'Lynx PE'!</v>
      </c>
      <c r="I47">
        <f t="shared" ca="1" si="12"/>
        <v>0</v>
      </c>
      <c r="J47">
        <f t="shared" ca="1" si="13"/>
        <v>0</v>
      </c>
      <c r="K47">
        <f t="shared" ca="1" si="13"/>
        <v>0</v>
      </c>
      <c r="L47">
        <f t="shared" ca="1" si="13"/>
        <v>0</v>
      </c>
      <c r="M47" t="str">
        <f t="shared" ca="1" si="13"/>
        <v>'Lynx PE'!</v>
      </c>
      <c r="N47">
        <f t="shared" ca="1" si="14"/>
        <v>0</v>
      </c>
      <c r="O47" t="str">
        <f t="shared" ca="1" si="10"/>
        <v>D:AD</v>
      </c>
      <c r="P47" t="str">
        <f t="shared" ca="1" si="11"/>
        <v>D9:AD9</v>
      </c>
    </row>
    <row r="48" spans="1:16">
      <c r="A48" t="str">
        <f t="shared" si="5"/>
        <v>12</v>
      </c>
      <c r="B48" t="str">
        <f t="shared" ca="1" si="6"/>
        <v>PE</v>
      </c>
      <c r="C48" t="str">
        <f t="shared" si="7"/>
        <v>L1-PE</v>
      </c>
      <c r="D48" t="s">
        <v>2077</v>
      </c>
      <c r="E48">
        <f t="shared" ca="1" si="8"/>
        <v>0</v>
      </c>
      <c r="H48" t="str">
        <f t="shared" ca="1" si="9"/>
        <v>'Lynx PE'!</v>
      </c>
      <c r="I48">
        <f t="shared" ca="1" si="12"/>
        <v>0</v>
      </c>
      <c r="J48">
        <f t="shared" ca="1" si="13"/>
        <v>0</v>
      </c>
      <c r="K48">
        <f t="shared" ca="1" si="13"/>
        <v>0</v>
      </c>
      <c r="L48">
        <f t="shared" ca="1" si="13"/>
        <v>0</v>
      </c>
      <c r="M48" t="str">
        <f t="shared" ca="1" si="13"/>
        <v>'Lynx PE'!</v>
      </c>
      <c r="N48">
        <f t="shared" ca="1" si="14"/>
        <v>0</v>
      </c>
      <c r="O48" t="str">
        <f t="shared" ca="1" si="10"/>
        <v>D:AD</v>
      </c>
      <c r="P48" t="str">
        <f t="shared" ca="1" si="11"/>
        <v>D9:AD9</v>
      </c>
    </row>
    <row r="49" spans="1:16">
      <c r="A49" t="str">
        <f t="shared" si="5"/>
        <v>13</v>
      </c>
      <c r="B49" t="str">
        <f t="shared" ca="1" si="6"/>
        <v>PE</v>
      </c>
      <c r="C49" t="str">
        <f t="shared" si="7"/>
        <v>L1-PE</v>
      </c>
      <c r="D49" t="s">
        <v>2078</v>
      </c>
      <c r="E49">
        <f t="shared" ca="1" si="8"/>
        <v>0</v>
      </c>
      <c r="H49" t="str">
        <f t="shared" ca="1" si="9"/>
        <v>'Lynx PE'!</v>
      </c>
      <c r="I49">
        <f t="shared" ca="1" si="12"/>
        <v>0</v>
      </c>
      <c r="J49">
        <f t="shared" ca="1" si="13"/>
        <v>0</v>
      </c>
      <c r="K49">
        <f t="shared" ca="1" si="13"/>
        <v>0</v>
      </c>
      <c r="L49">
        <f t="shared" ca="1" si="13"/>
        <v>0</v>
      </c>
      <c r="M49" t="str">
        <f t="shared" ca="1" si="13"/>
        <v>'Lynx PE'!</v>
      </c>
      <c r="N49">
        <f t="shared" ca="1" si="14"/>
        <v>0</v>
      </c>
      <c r="O49" t="str">
        <f t="shared" ca="1" si="10"/>
        <v>D:AD</v>
      </c>
      <c r="P49" t="str">
        <f t="shared" ca="1" si="11"/>
        <v>D9:AD9</v>
      </c>
    </row>
    <row r="50" spans="1:16">
      <c r="A50" t="str">
        <f t="shared" si="5"/>
        <v>14</v>
      </c>
      <c r="B50" t="str">
        <f t="shared" ca="1" si="6"/>
        <v>PE</v>
      </c>
      <c r="C50" t="str">
        <f t="shared" si="7"/>
        <v>L1-PE</v>
      </c>
      <c r="D50" t="s">
        <v>2079</v>
      </c>
      <c r="E50">
        <f t="shared" ca="1" si="8"/>
        <v>0</v>
      </c>
      <c r="H50" t="str">
        <f t="shared" ca="1" si="9"/>
        <v>'Lynx PE'!</v>
      </c>
      <c r="I50">
        <f t="shared" ca="1" si="12"/>
        <v>0</v>
      </c>
      <c r="J50">
        <f t="shared" ca="1" si="13"/>
        <v>0</v>
      </c>
      <c r="K50">
        <f t="shared" ca="1" si="13"/>
        <v>0</v>
      </c>
      <c r="L50">
        <f t="shared" ca="1" si="13"/>
        <v>0</v>
      </c>
      <c r="M50" t="str">
        <f t="shared" ca="1" si="13"/>
        <v>'Lynx PE'!</v>
      </c>
      <c r="N50">
        <f t="shared" ca="1" si="14"/>
        <v>0</v>
      </c>
      <c r="O50" t="str">
        <f t="shared" ca="1" si="10"/>
        <v>D:AD</v>
      </c>
      <c r="P50" t="str">
        <f t="shared" ca="1" si="11"/>
        <v>D9:AD9</v>
      </c>
    </row>
    <row r="51" spans="1:16">
      <c r="A51" t="str">
        <f t="shared" si="5"/>
        <v>15</v>
      </c>
      <c r="B51" t="str">
        <f t="shared" ca="1" si="6"/>
        <v>PE</v>
      </c>
      <c r="C51" t="str">
        <f t="shared" si="7"/>
        <v>L1-PE</v>
      </c>
      <c r="D51" t="s">
        <v>2080</v>
      </c>
      <c r="E51">
        <f t="shared" ca="1" si="8"/>
        <v>0</v>
      </c>
      <c r="H51" t="str">
        <f t="shared" ca="1" si="9"/>
        <v>'Lynx PE'!</v>
      </c>
      <c r="I51">
        <f t="shared" ca="1" si="12"/>
        <v>0</v>
      </c>
      <c r="J51">
        <f t="shared" ca="1" si="13"/>
        <v>0</v>
      </c>
      <c r="K51">
        <f t="shared" ca="1" si="13"/>
        <v>0</v>
      </c>
      <c r="L51">
        <f t="shared" ca="1" si="13"/>
        <v>0</v>
      </c>
      <c r="M51" t="str">
        <f t="shared" ca="1" si="13"/>
        <v>'Lynx PE'!</v>
      </c>
      <c r="N51">
        <f t="shared" ca="1" si="14"/>
        <v>0</v>
      </c>
      <c r="O51" t="str">
        <f t="shared" ca="1" si="10"/>
        <v>D:AD</v>
      </c>
      <c r="P51" t="str">
        <f t="shared" ca="1" si="11"/>
        <v>D9:AD9</v>
      </c>
    </row>
    <row r="52" spans="1:16">
      <c r="A52" t="str">
        <f t="shared" si="5"/>
        <v>19</v>
      </c>
      <c r="B52" t="str">
        <f t="shared" ca="1" si="6"/>
        <v>PE</v>
      </c>
      <c r="C52" t="str">
        <f t="shared" si="7"/>
        <v>L1-PE</v>
      </c>
      <c r="D52" t="s">
        <v>2328</v>
      </c>
      <c r="E52">
        <f t="shared" ca="1" si="8"/>
        <v>0</v>
      </c>
      <c r="H52" t="str">
        <f t="shared" ca="1" si="9"/>
        <v>'Lynx PE'!</v>
      </c>
      <c r="I52">
        <f t="shared" ca="1" si="12"/>
        <v>0</v>
      </c>
      <c r="J52">
        <f t="shared" ca="1" si="13"/>
        <v>0</v>
      </c>
      <c r="K52">
        <f t="shared" ca="1" si="13"/>
        <v>0</v>
      </c>
      <c r="L52">
        <f t="shared" ca="1" si="13"/>
        <v>0</v>
      </c>
      <c r="M52" t="str">
        <f t="shared" ca="1" si="13"/>
        <v>'Lynx PE'!</v>
      </c>
      <c r="N52">
        <f t="shared" ca="1" si="14"/>
        <v>0</v>
      </c>
      <c r="O52" t="str">
        <f t="shared" ca="1" si="10"/>
        <v>D:AD</v>
      </c>
      <c r="P52" t="str">
        <f t="shared" ca="1" si="11"/>
        <v>D9:AD9</v>
      </c>
    </row>
    <row r="53" spans="1:16">
      <c r="A53" t="str">
        <f t="shared" si="5"/>
        <v>34</v>
      </c>
      <c r="B53" t="str">
        <f t="shared" ca="1" si="6"/>
        <v>PE</v>
      </c>
      <c r="C53" t="str">
        <f t="shared" si="7"/>
        <v>L1-PE</v>
      </c>
      <c r="D53" t="s">
        <v>2329</v>
      </c>
      <c r="E53">
        <f t="shared" ca="1" si="8"/>
        <v>0</v>
      </c>
      <c r="H53" t="str">
        <f t="shared" ca="1" si="9"/>
        <v>'Lynx PE'!</v>
      </c>
      <c r="I53">
        <f t="shared" ca="1" si="12"/>
        <v>0</v>
      </c>
      <c r="J53">
        <f t="shared" ca="1" si="13"/>
        <v>0</v>
      </c>
      <c r="K53">
        <f t="shared" ca="1" si="13"/>
        <v>0</v>
      </c>
      <c r="L53">
        <f t="shared" ca="1" si="13"/>
        <v>0</v>
      </c>
      <c r="M53" t="str">
        <f t="shared" ca="1" si="13"/>
        <v>'Lynx PE'!</v>
      </c>
      <c r="N53">
        <f t="shared" ca="1" si="14"/>
        <v>0</v>
      </c>
      <c r="O53" t="str">
        <f t="shared" ca="1" si="10"/>
        <v>D:AD</v>
      </c>
      <c r="P53" t="str">
        <f t="shared" ca="1" si="11"/>
        <v>D9:AD9</v>
      </c>
    </row>
    <row r="54" spans="1:16">
      <c r="A54" t="str">
        <f t="shared" si="5"/>
        <v>35</v>
      </c>
      <c r="B54" t="str">
        <f t="shared" ca="1" si="6"/>
        <v>PE</v>
      </c>
      <c r="C54" t="str">
        <f t="shared" si="7"/>
        <v>L1-PE</v>
      </c>
      <c r="D54" t="s">
        <v>2330</v>
      </c>
      <c r="E54">
        <f t="shared" ca="1" si="8"/>
        <v>0</v>
      </c>
      <c r="H54" t="str">
        <f t="shared" ca="1" si="9"/>
        <v>'Lynx PE'!</v>
      </c>
      <c r="I54">
        <f t="shared" ca="1" si="12"/>
        <v>0</v>
      </c>
      <c r="J54">
        <f t="shared" ca="1" si="13"/>
        <v>0</v>
      </c>
      <c r="K54">
        <f t="shared" ca="1" si="13"/>
        <v>0</v>
      </c>
      <c r="L54">
        <f t="shared" ca="1" si="13"/>
        <v>0</v>
      </c>
      <c r="M54" t="str">
        <f t="shared" ca="1" si="13"/>
        <v>'Lynx PE'!</v>
      </c>
      <c r="N54">
        <f t="shared" ca="1" si="14"/>
        <v>0</v>
      </c>
      <c r="O54" t="str">
        <f t="shared" ca="1" si="10"/>
        <v>D:AD</v>
      </c>
      <c r="P54" t="str">
        <f t="shared" ca="1" si="11"/>
        <v>D9:AD9</v>
      </c>
    </row>
    <row r="55" spans="1:16">
      <c r="A55" t="str">
        <f t="shared" si="5"/>
        <v>36</v>
      </c>
      <c r="B55" t="str">
        <f t="shared" ca="1" si="6"/>
        <v>PE</v>
      </c>
      <c r="C55" t="str">
        <f t="shared" si="7"/>
        <v>L1-PE</v>
      </c>
      <c r="D55" t="s">
        <v>2331</v>
      </c>
      <c r="E55">
        <f t="shared" ca="1" si="8"/>
        <v>0</v>
      </c>
      <c r="H55" t="str">
        <f t="shared" ca="1" si="9"/>
        <v>'Lynx PE'!</v>
      </c>
      <c r="I55">
        <f t="shared" ca="1" si="12"/>
        <v>0</v>
      </c>
      <c r="J55">
        <f t="shared" ca="1" si="13"/>
        <v>0</v>
      </c>
      <c r="K55">
        <f t="shared" ca="1" si="13"/>
        <v>0</v>
      </c>
      <c r="L55">
        <f t="shared" ca="1" si="13"/>
        <v>0</v>
      </c>
      <c r="M55" t="str">
        <f t="shared" ca="1" si="13"/>
        <v>'Lynx PE'!</v>
      </c>
      <c r="N55">
        <f t="shared" ca="1" si="14"/>
        <v>0</v>
      </c>
      <c r="O55" t="str">
        <f t="shared" ca="1" si="10"/>
        <v>D:AD</v>
      </c>
      <c r="P55" t="str">
        <f t="shared" ca="1" si="11"/>
        <v>D9:AD9</v>
      </c>
    </row>
    <row r="56" spans="1:16">
      <c r="A56" t="str">
        <f t="shared" si="5"/>
        <v>01</v>
      </c>
      <c r="B56" t="str">
        <f t="shared" ca="1" si="6"/>
        <v>PU</v>
      </c>
      <c r="C56" t="str">
        <f t="shared" si="7"/>
        <v>L1-PU</v>
      </c>
      <c r="D56" t="s">
        <v>1036</v>
      </c>
      <c r="E56">
        <f t="shared" ca="1" si="8"/>
        <v>0</v>
      </c>
      <c r="H56" t="str">
        <f t="shared" ca="1" si="9"/>
        <v>'LYNX PU'!</v>
      </c>
      <c r="I56">
        <f t="shared" ca="1" si="12"/>
        <v>0</v>
      </c>
      <c r="J56">
        <f t="shared" ca="1" si="13"/>
        <v>0</v>
      </c>
      <c r="K56" t="str">
        <f t="shared" ca="1" si="13"/>
        <v>'LYNX PU'!</v>
      </c>
      <c r="L56">
        <f t="shared" ca="1" si="13"/>
        <v>0</v>
      </c>
      <c r="M56">
        <f t="shared" ca="1" si="13"/>
        <v>0</v>
      </c>
      <c r="N56">
        <f t="shared" ca="1" si="14"/>
        <v>0</v>
      </c>
      <c r="O56" t="str">
        <f t="shared" ca="1" si="10"/>
        <v>d:t</v>
      </c>
      <c r="P56" t="str">
        <f t="shared" ca="1" si="11"/>
        <v>d9:t9</v>
      </c>
    </row>
    <row r="57" spans="1:16">
      <c r="A57" t="str">
        <f t="shared" si="5"/>
        <v>02</v>
      </c>
      <c r="B57" t="str">
        <f t="shared" ca="1" si="6"/>
        <v>PU</v>
      </c>
      <c r="C57" t="str">
        <f t="shared" si="7"/>
        <v>L1-PU</v>
      </c>
      <c r="D57" t="s">
        <v>1037</v>
      </c>
      <c r="E57">
        <f t="shared" ca="1" si="8"/>
        <v>0</v>
      </c>
      <c r="H57" t="str">
        <f t="shared" ca="1" si="9"/>
        <v>'LYNX PU'!</v>
      </c>
      <c r="I57">
        <f t="shared" ca="1" si="12"/>
        <v>0</v>
      </c>
      <c r="J57">
        <f t="shared" ca="1" si="13"/>
        <v>0</v>
      </c>
      <c r="K57" t="str">
        <f t="shared" ca="1" si="13"/>
        <v>'LYNX PU'!</v>
      </c>
      <c r="L57">
        <f t="shared" ca="1" si="13"/>
        <v>0</v>
      </c>
      <c r="M57">
        <f t="shared" ca="1" si="13"/>
        <v>0</v>
      </c>
      <c r="N57">
        <f t="shared" ca="1" si="14"/>
        <v>0</v>
      </c>
      <c r="O57" t="str">
        <f t="shared" ca="1" si="10"/>
        <v>d:t</v>
      </c>
      <c r="P57" t="str">
        <f t="shared" ca="1" si="11"/>
        <v>d9:t9</v>
      </c>
    </row>
    <row r="58" spans="1:16">
      <c r="A58" t="str">
        <f t="shared" si="5"/>
        <v>03</v>
      </c>
      <c r="B58" t="str">
        <f t="shared" ca="1" si="6"/>
        <v>PU</v>
      </c>
      <c r="C58" t="str">
        <f t="shared" si="7"/>
        <v>L1-PU</v>
      </c>
      <c r="D58" t="s">
        <v>1038</v>
      </c>
      <c r="E58">
        <f t="shared" ca="1" si="8"/>
        <v>0</v>
      </c>
      <c r="H58" t="str">
        <f t="shared" ca="1" si="9"/>
        <v>'LYNX PU'!</v>
      </c>
      <c r="I58">
        <f t="shared" ca="1" si="12"/>
        <v>0</v>
      </c>
      <c r="J58">
        <f t="shared" ca="1" si="13"/>
        <v>0</v>
      </c>
      <c r="K58" t="str">
        <f t="shared" ca="1" si="13"/>
        <v>'LYNX PU'!</v>
      </c>
      <c r="L58">
        <f t="shared" ca="1" si="13"/>
        <v>0</v>
      </c>
      <c r="M58">
        <f t="shared" ca="1" si="13"/>
        <v>0</v>
      </c>
      <c r="N58">
        <f t="shared" ca="1" si="14"/>
        <v>0</v>
      </c>
      <c r="O58" t="str">
        <f t="shared" ca="1" si="10"/>
        <v>d:t</v>
      </c>
      <c r="P58" t="str">
        <f t="shared" ca="1" si="11"/>
        <v>d9:t9</v>
      </c>
    </row>
    <row r="59" spans="1:16">
      <c r="A59" t="str">
        <f t="shared" si="5"/>
        <v>04</v>
      </c>
      <c r="B59" t="str">
        <f t="shared" ca="1" si="6"/>
        <v>PU</v>
      </c>
      <c r="C59" t="str">
        <f t="shared" si="7"/>
        <v>L1-PU</v>
      </c>
      <c r="D59" t="s">
        <v>1039</v>
      </c>
      <c r="E59">
        <f t="shared" ca="1" si="8"/>
        <v>0</v>
      </c>
      <c r="H59" t="str">
        <f t="shared" ca="1" si="9"/>
        <v>'LYNX PU'!</v>
      </c>
      <c r="I59">
        <f t="shared" ca="1" si="12"/>
        <v>0</v>
      </c>
      <c r="J59">
        <f t="shared" ca="1" si="13"/>
        <v>0</v>
      </c>
      <c r="K59" t="str">
        <f t="shared" ca="1" si="13"/>
        <v>'LYNX PU'!</v>
      </c>
      <c r="L59">
        <f t="shared" ca="1" si="13"/>
        <v>0</v>
      </c>
      <c r="M59">
        <f t="shared" ca="1" si="13"/>
        <v>0</v>
      </c>
      <c r="N59">
        <f t="shared" ca="1" si="14"/>
        <v>0</v>
      </c>
      <c r="O59" t="str">
        <f t="shared" ca="1" si="10"/>
        <v>d:t</v>
      </c>
      <c r="P59" t="str">
        <f t="shared" ca="1" si="11"/>
        <v>d9:t9</v>
      </c>
    </row>
    <row r="60" spans="1:16">
      <c r="A60" t="str">
        <f t="shared" si="5"/>
        <v>05</v>
      </c>
      <c r="B60" t="str">
        <f t="shared" ca="1" si="6"/>
        <v>PU</v>
      </c>
      <c r="C60" t="str">
        <f t="shared" si="7"/>
        <v>L1-PU</v>
      </c>
      <c r="D60" t="s">
        <v>1040</v>
      </c>
      <c r="E60">
        <f t="shared" ca="1" si="8"/>
        <v>0</v>
      </c>
      <c r="H60" t="str">
        <f t="shared" ca="1" si="9"/>
        <v>'LYNX PU'!</v>
      </c>
      <c r="I60">
        <f t="shared" ca="1" si="12"/>
        <v>0</v>
      </c>
      <c r="J60">
        <f t="shared" ca="1" si="13"/>
        <v>0</v>
      </c>
      <c r="K60" t="str">
        <f t="shared" ca="1" si="13"/>
        <v>'LYNX PU'!</v>
      </c>
      <c r="L60">
        <f t="shared" ca="1" si="13"/>
        <v>0</v>
      </c>
      <c r="M60">
        <f t="shared" ca="1" si="13"/>
        <v>0</v>
      </c>
      <c r="N60">
        <f t="shared" ca="1" si="14"/>
        <v>0</v>
      </c>
      <c r="O60" t="str">
        <f t="shared" ca="1" si="10"/>
        <v>d:t</v>
      </c>
      <c r="P60" t="str">
        <f t="shared" ca="1" si="11"/>
        <v>d9:t9</v>
      </c>
    </row>
    <row r="61" spans="1:16">
      <c r="A61" t="str">
        <f t="shared" si="5"/>
        <v>06</v>
      </c>
      <c r="B61" t="str">
        <f t="shared" ca="1" si="6"/>
        <v>PU</v>
      </c>
      <c r="C61" t="str">
        <f t="shared" si="7"/>
        <v>L1-PU</v>
      </c>
      <c r="D61" t="s">
        <v>1041</v>
      </c>
      <c r="E61">
        <f t="shared" ca="1" si="8"/>
        <v>0</v>
      </c>
      <c r="H61" t="str">
        <f t="shared" ca="1" si="9"/>
        <v>'LYNX PU'!</v>
      </c>
      <c r="I61">
        <f t="shared" ca="1" si="12"/>
        <v>0</v>
      </c>
      <c r="J61">
        <f t="shared" ca="1" si="13"/>
        <v>0</v>
      </c>
      <c r="K61" t="str">
        <f t="shared" ca="1" si="13"/>
        <v>'LYNX PU'!</v>
      </c>
      <c r="L61">
        <f t="shared" ca="1" si="13"/>
        <v>0</v>
      </c>
      <c r="M61">
        <f t="shared" ca="1" si="13"/>
        <v>0</v>
      </c>
      <c r="N61">
        <f t="shared" ca="1" si="14"/>
        <v>0</v>
      </c>
      <c r="O61" t="str">
        <f t="shared" ca="1" si="10"/>
        <v>d:t</v>
      </c>
      <c r="P61" t="str">
        <f t="shared" ca="1" si="11"/>
        <v>d9:t9</v>
      </c>
    </row>
    <row r="62" spans="1:16">
      <c r="A62" t="str">
        <f t="shared" si="5"/>
        <v>09</v>
      </c>
      <c r="B62" t="str">
        <f t="shared" ca="1" si="6"/>
        <v>PU</v>
      </c>
      <c r="C62" t="str">
        <f t="shared" si="7"/>
        <v>L1-PU</v>
      </c>
      <c r="D62" t="s">
        <v>1042</v>
      </c>
      <c r="E62">
        <f t="shared" ca="1" si="8"/>
        <v>0</v>
      </c>
      <c r="H62" t="str">
        <f t="shared" ca="1" si="9"/>
        <v>'LYNX PU'!</v>
      </c>
      <c r="I62">
        <f t="shared" ca="1" si="12"/>
        <v>0</v>
      </c>
      <c r="J62">
        <f t="shared" ca="1" si="13"/>
        <v>0</v>
      </c>
      <c r="K62" t="str">
        <f t="shared" ca="1" si="13"/>
        <v>'LYNX PU'!</v>
      </c>
      <c r="L62">
        <f t="shared" ca="1" si="13"/>
        <v>0</v>
      </c>
      <c r="M62">
        <f t="shared" ca="1" si="13"/>
        <v>0</v>
      </c>
      <c r="N62">
        <f t="shared" ca="1" si="14"/>
        <v>0</v>
      </c>
      <c r="O62" t="str">
        <f t="shared" ca="1" si="10"/>
        <v>d:t</v>
      </c>
      <c r="P62" t="str">
        <f t="shared" ca="1" si="11"/>
        <v>d9:t9</v>
      </c>
    </row>
    <row r="63" spans="1:16">
      <c r="A63" t="str">
        <f t="shared" si="5"/>
        <v>11</v>
      </c>
      <c r="B63" t="str">
        <f t="shared" ca="1" si="6"/>
        <v>PU</v>
      </c>
      <c r="C63" t="str">
        <f t="shared" si="7"/>
        <v>L1-PU</v>
      </c>
      <c r="D63" t="s">
        <v>1043</v>
      </c>
      <c r="E63">
        <f t="shared" ca="1" si="8"/>
        <v>0</v>
      </c>
      <c r="H63" t="str">
        <f t="shared" ca="1" si="9"/>
        <v>'LYNX PU'!</v>
      </c>
      <c r="I63">
        <f t="shared" ca="1" si="12"/>
        <v>0</v>
      </c>
      <c r="J63">
        <f t="shared" ca="1" si="13"/>
        <v>0</v>
      </c>
      <c r="K63" t="str">
        <f t="shared" ca="1" si="13"/>
        <v>'LYNX PU'!</v>
      </c>
      <c r="L63">
        <f t="shared" ca="1" si="13"/>
        <v>0</v>
      </c>
      <c r="M63">
        <f t="shared" ca="1" si="13"/>
        <v>0</v>
      </c>
      <c r="N63">
        <f t="shared" ca="1" si="14"/>
        <v>0</v>
      </c>
      <c r="O63" t="str">
        <f t="shared" ca="1" si="10"/>
        <v>d:t</v>
      </c>
      <c r="P63" t="str">
        <f t="shared" ca="1" si="11"/>
        <v>d9:t9</v>
      </c>
    </row>
    <row r="64" spans="1:16">
      <c r="A64" t="str">
        <f t="shared" si="5"/>
        <v>12</v>
      </c>
      <c r="B64" t="str">
        <f t="shared" ca="1" si="6"/>
        <v>PU</v>
      </c>
      <c r="C64" t="str">
        <f t="shared" si="7"/>
        <v>L1-PU</v>
      </c>
      <c r="D64" t="s">
        <v>1044</v>
      </c>
      <c r="E64">
        <f t="shared" ca="1" si="8"/>
        <v>0</v>
      </c>
      <c r="H64" t="str">
        <f t="shared" ca="1" si="9"/>
        <v>'LYNX PU'!</v>
      </c>
      <c r="I64">
        <f t="shared" ca="1" si="12"/>
        <v>0</v>
      </c>
      <c r="J64">
        <f t="shared" ca="1" si="13"/>
        <v>0</v>
      </c>
      <c r="K64" t="str">
        <f t="shared" ca="1" si="13"/>
        <v>'LYNX PU'!</v>
      </c>
      <c r="L64">
        <f t="shared" ca="1" si="13"/>
        <v>0</v>
      </c>
      <c r="M64">
        <f t="shared" ca="1" si="13"/>
        <v>0</v>
      </c>
      <c r="N64">
        <f t="shared" ca="1" si="14"/>
        <v>0</v>
      </c>
      <c r="O64" t="str">
        <f t="shared" ca="1" si="10"/>
        <v>d:t</v>
      </c>
      <c r="P64" t="str">
        <f t="shared" ca="1" si="11"/>
        <v>d9:t9</v>
      </c>
    </row>
    <row r="65" spans="1:16">
      <c r="A65" t="str">
        <f t="shared" si="5"/>
        <v>14</v>
      </c>
      <c r="B65" t="str">
        <f t="shared" ca="1" si="6"/>
        <v>PU</v>
      </c>
      <c r="C65" t="str">
        <f t="shared" si="7"/>
        <v>L1-PU</v>
      </c>
      <c r="D65" t="s">
        <v>1045</v>
      </c>
      <c r="E65">
        <f t="shared" ca="1" si="8"/>
        <v>0</v>
      </c>
      <c r="H65" t="str">
        <f t="shared" ca="1" si="9"/>
        <v>'LYNX PU'!</v>
      </c>
      <c r="I65">
        <f t="shared" ca="1" si="12"/>
        <v>0</v>
      </c>
      <c r="J65">
        <f t="shared" ca="1" si="13"/>
        <v>0</v>
      </c>
      <c r="K65" t="str">
        <f t="shared" ca="1" si="13"/>
        <v>'LYNX PU'!</v>
      </c>
      <c r="L65">
        <f t="shared" ca="1" si="13"/>
        <v>0</v>
      </c>
      <c r="M65">
        <f t="shared" ca="1" si="13"/>
        <v>0</v>
      </c>
      <c r="N65">
        <f t="shared" ca="1" si="14"/>
        <v>0</v>
      </c>
      <c r="O65" t="str">
        <f t="shared" ca="1" si="10"/>
        <v>d:t</v>
      </c>
      <c r="P65" t="str">
        <f t="shared" ca="1" si="11"/>
        <v>d9:t9</v>
      </c>
    </row>
    <row r="66" spans="1:16">
      <c r="A66" t="str">
        <f t="shared" si="5"/>
        <v>01</v>
      </c>
      <c r="B66" t="str">
        <f t="shared" ca="1" si="6"/>
        <v>WOOD</v>
      </c>
      <c r="C66" t="str">
        <f t="shared" si="7"/>
        <v>L1-W</v>
      </c>
      <c r="D66" t="s">
        <v>494</v>
      </c>
      <c r="E66">
        <f t="shared" ca="1" si="8"/>
        <v>0</v>
      </c>
      <c r="H66" t="str">
        <f t="shared" ca="1" si="9"/>
        <v>'LYNX PLYWOOD'!</v>
      </c>
      <c r="I66">
        <f t="shared" ca="1" si="12"/>
        <v>0</v>
      </c>
      <c r="J66" t="str">
        <f t="shared" ca="1" si="13"/>
        <v>'LYNX PLYWOOD'!</v>
      </c>
      <c r="K66">
        <f t="shared" ca="1" si="13"/>
        <v>0</v>
      </c>
      <c r="L66">
        <f t="shared" ca="1" si="13"/>
        <v>0</v>
      </c>
      <c r="M66">
        <f t="shared" ca="1" si="13"/>
        <v>0</v>
      </c>
      <c r="N66">
        <f t="shared" ca="1" si="14"/>
        <v>0</v>
      </c>
      <c r="O66" t="str">
        <f t="shared" ca="1" si="10"/>
        <v>D:Aa</v>
      </c>
      <c r="P66" t="str">
        <f t="shared" ca="1" si="11"/>
        <v>D9:Aa9</v>
      </c>
    </row>
    <row r="67" spans="1:16">
      <c r="A67" t="str">
        <f t="shared" si="5"/>
        <v>02</v>
      </c>
      <c r="B67" t="str">
        <f t="shared" ca="1" si="6"/>
        <v>WOOD</v>
      </c>
      <c r="C67" t="str">
        <f t="shared" si="7"/>
        <v>L1-W</v>
      </c>
      <c r="D67" t="s">
        <v>495</v>
      </c>
      <c r="E67">
        <f t="shared" ca="1" si="8"/>
        <v>0</v>
      </c>
      <c r="H67" t="str">
        <f t="shared" ca="1" si="9"/>
        <v>'LYNX PLYWOOD'!</v>
      </c>
      <c r="I67">
        <f t="shared" ca="1" si="12"/>
        <v>0</v>
      </c>
      <c r="J67" t="str">
        <f t="shared" ca="1" si="13"/>
        <v>'LYNX PLYWOOD'!</v>
      </c>
      <c r="K67">
        <f t="shared" ca="1" si="13"/>
        <v>0</v>
      </c>
      <c r="L67">
        <f t="shared" ca="1" si="13"/>
        <v>0</v>
      </c>
      <c r="M67">
        <f t="shared" ca="1" si="13"/>
        <v>0</v>
      </c>
      <c r="N67">
        <f t="shared" ca="1" si="14"/>
        <v>0</v>
      </c>
      <c r="O67" t="str">
        <f t="shared" ca="1" si="10"/>
        <v>D:Aa</v>
      </c>
      <c r="P67" t="str">
        <f t="shared" ca="1" si="11"/>
        <v>D9:Aa9</v>
      </c>
    </row>
    <row r="68" spans="1:16">
      <c r="A68" t="str">
        <f t="shared" si="5"/>
        <v>03</v>
      </c>
      <c r="B68" t="str">
        <f t="shared" ca="1" si="6"/>
        <v>WOOD</v>
      </c>
      <c r="C68" t="str">
        <f t="shared" si="7"/>
        <v>L1-W</v>
      </c>
      <c r="D68" t="s">
        <v>496</v>
      </c>
      <c r="E68">
        <f t="shared" ca="1" si="8"/>
        <v>0</v>
      </c>
      <c r="H68" t="str">
        <f t="shared" ca="1" si="9"/>
        <v>'LYNX PLYWOOD'!</v>
      </c>
      <c r="I68">
        <f t="shared" ca="1" si="12"/>
        <v>0</v>
      </c>
      <c r="J68" t="str">
        <f t="shared" ca="1" si="13"/>
        <v>'LYNX PLYWOOD'!</v>
      </c>
      <c r="K68">
        <f t="shared" ca="1" si="13"/>
        <v>0</v>
      </c>
      <c r="L68">
        <f t="shared" ca="1" si="13"/>
        <v>0</v>
      </c>
      <c r="M68">
        <f t="shared" ca="1" si="13"/>
        <v>0</v>
      </c>
      <c r="N68">
        <f t="shared" ca="1" si="14"/>
        <v>0</v>
      </c>
      <c r="O68" t="str">
        <f t="shared" ca="1" si="10"/>
        <v>D:Aa</v>
      </c>
      <c r="P68" t="str">
        <f t="shared" ca="1" si="11"/>
        <v>D9:Aa9</v>
      </c>
    </row>
    <row r="69" spans="1:16">
      <c r="A69" t="str">
        <f t="shared" si="5"/>
        <v>04</v>
      </c>
      <c r="B69" t="str">
        <f t="shared" ca="1" si="6"/>
        <v>WOOD</v>
      </c>
      <c r="C69" t="str">
        <f t="shared" si="7"/>
        <v>L1-W</v>
      </c>
      <c r="D69" t="s">
        <v>497</v>
      </c>
      <c r="E69">
        <f t="shared" ca="1" si="8"/>
        <v>0</v>
      </c>
      <c r="H69" t="str">
        <f t="shared" ca="1" si="9"/>
        <v>'LYNX PLYWOOD'!</v>
      </c>
      <c r="I69">
        <f t="shared" ca="1" si="12"/>
        <v>0</v>
      </c>
      <c r="J69" t="str">
        <f t="shared" ca="1" si="13"/>
        <v>'LYNX PLYWOOD'!</v>
      </c>
      <c r="K69">
        <f t="shared" ca="1" si="13"/>
        <v>0</v>
      </c>
      <c r="L69">
        <f t="shared" ca="1" si="13"/>
        <v>0</v>
      </c>
      <c r="M69">
        <f t="shared" ca="1" si="13"/>
        <v>0</v>
      </c>
      <c r="N69">
        <f t="shared" ca="1" si="14"/>
        <v>0</v>
      </c>
      <c r="O69" t="str">
        <f t="shared" ca="1" si="10"/>
        <v>D:Aa</v>
      </c>
      <c r="P69" t="str">
        <f t="shared" ca="1" si="11"/>
        <v>D9:Aa9</v>
      </c>
    </row>
    <row r="70" spans="1:16">
      <c r="A70" t="str">
        <f t="shared" si="5"/>
        <v>05</v>
      </c>
      <c r="B70" t="str">
        <f t="shared" ca="1" si="6"/>
        <v>WOOD</v>
      </c>
      <c r="C70" t="str">
        <f t="shared" si="7"/>
        <v>L1-W</v>
      </c>
      <c r="D70" t="s">
        <v>498</v>
      </c>
      <c r="E70">
        <f t="shared" ca="1" si="8"/>
        <v>0</v>
      </c>
      <c r="H70" t="str">
        <f t="shared" ca="1" si="9"/>
        <v>'LYNX PLYWOOD'!</v>
      </c>
      <c r="I70">
        <f t="shared" ca="1" si="12"/>
        <v>0</v>
      </c>
      <c r="J70" t="str">
        <f t="shared" ca="1" si="13"/>
        <v>'LYNX PLYWOOD'!</v>
      </c>
      <c r="K70">
        <f t="shared" ca="1" si="13"/>
        <v>0</v>
      </c>
      <c r="L70">
        <f t="shared" ca="1" si="13"/>
        <v>0</v>
      </c>
      <c r="M70">
        <f t="shared" ca="1" si="13"/>
        <v>0</v>
      </c>
      <c r="N70">
        <f t="shared" ca="1" si="14"/>
        <v>0</v>
      </c>
      <c r="O70" t="str">
        <f t="shared" ca="1" si="10"/>
        <v>D:Aa</v>
      </c>
      <c r="P70" t="str">
        <f t="shared" ca="1" si="11"/>
        <v>D9:Aa9</v>
      </c>
    </row>
    <row r="71" spans="1:16">
      <c r="A71" t="str">
        <f t="shared" si="5"/>
        <v>06</v>
      </c>
      <c r="B71" t="str">
        <f t="shared" ca="1" si="6"/>
        <v>WOOD</v>
      </c>
      <c r="C71" t="str">
        <f t="shared" si="7"/>
        <v>L1-W</v>
      </c>
      <c r="D71" t="s">
        <v>499</v>
      </c>
      <c r="E71">
        <f t="shared" ca="1" si="8"/>
        <v>0</v>
      </c>
      <c r="H71" t="str">
        <f t="shared" ca="1" si="9"/>
        <v>'LYNX PLYWOOD'!</v>
      </c>
      <c r="I71">
        <f t="shared" ca="1" si="12"/>
        <v>0</v>
      </c>
      <c r="J71" t="str">
        <f t="shared" ca="1" si="13"/>
        <v>'LYNX PLYWOOD'!</v>
      </c>
      <c r="K71">
        <f t="shared" ca="1" si="13"/>
        <v>0</v>
      </c>
      <c r="L71">
        <f t="shared" ca="1" si="13"/>
        <v>0</v>
      </c>
      <c r="M71">
        <f t="shared" ca="1" si="13"/>
        <v>0</v>
      </c>
      <c r="N71">
        <f t="shared" ca="1" si="14"/>
        <v>0</v>
      </c>
      <c r="O71" t="str">
        <f t="shared" ca="1" si="10"/>
        <v>D:Aa</v>
      </c>
      <c r="P71" t="str">
        <f t="shared" ca="1" si="11"/>
        <v>D9:Aa9</v>
      </c>
    </row>
    <row r="72" spans="1:16">
      <c r="A72" t="str">
        <f t="shared" si="5"/>
        <v>07</v>
      </c>
      <c r="B72" t="str">
        <f t="shared" ca="1" si="6"/>
        <v>WOOD</v>
      </c>
      <c r="C72" t="str">
        <f t="shared" si="7"/>
        <v>L1-W</v>
      </c>
      <c r="D72" t="s">
        <v>500</v>
      </c>
      <c r="E72">
        <f t="shared" ca="1" si="8"/>
        <v>0</v>
      </c>
      <c r="H72" t="str">
        <f t="shared" ca="1" si="9"/>
        <v>'LYNX PLYWOOD'!</v>
      </c>
      <c r="I72">
        <f t="shared" ca="1" si="12"/>
        <v>0</v>
      </c>
      <c r="J72" t="str">
        <f t="shared" ca="1" si="13"/>
        <v>'LYNX PLYWOOD'!</v>
      </c>
      <c r="K72">
        <f t="shared" ca="1" si="13"/>
        <v>0</v>
      </c>
      <c r="L72">
        <f t="shared" ca="1" si="13"/>
        <v>0</v>
      </c>
      <c r="M72">
        <f t="shared" ca="1" si="13"/>
        <v>0</v>
      </c>
      <c r="N72">
        <f t="shared" ca="1" si="14"/>
        <v>0</v>
      </c>
      <c r="O72" t="str">
        <f t="shared" ca="1" si="10"/>
        <v>D:Aa</v>
      </c>
      <c r="P72" t="str">
        <f t="shared" ca="1" si="11"/>
        <v>D9:Aa9</v>
      </c>
    </row>
    <row r="73" spans="1:16">
      <c r="A73" t="str">
        <f t="shared" si="5"/>
        <v>08</v>
      </c>
      <c r="B73" t="str">
        <f t="shared" ca="1" si="6"/>
        <v>WOOD</v>
      </c>
      <c r="C73" t="str">
        <f t="shared" si="7"/>
        <v>L1-W</v>
      </c>
      <c r="D73" t="s">
        <v>501</v>
      </c>
      <c r="E73">
        <f t="shared" ca="1" si="8"/>
        <v>0</v>
      </c>
      <c r="H73" t="str">
        <f t="shared" ca="1" si="9"/>
        <v>'LYNX PLYWOOD'!</v>
      </c>
      <c r="I73">
        <f t="shared" ca="1" si="12"/>
        <v>0</v>
      </c>
      <c r="J73" t="str">
        <f t="shared" ca="1" si="13"/>
        <v>'LYNX PLYWOOD'!</v>
      </c>
      <c r="K73">
        <f t="shared" ca="1" si="13"/>
        <v>0</v>
      </c>
      <c r="L73">
        <f t="shared" ca="1" si="13"/>
        <v>0</v>
      </c>
      <c r="M73">
        <f t="shared" ca="1" si="13"/>
        <v>0</v>
      </c>
      <c r="N73">
        <f t="shared" ca="1" si="14"/>
        <v>0</v>
      </c>
      <c r="O73" t="str">
        <f t="shared" ca="1" si="10"/>
        <v>D:Aa</v>
      </c>
      <c r="P73" t="str">
        <f t="shared" ca="1" si="11"/>
        <v>D9:Aa9</v>
      </c>
    </row>
    <row r="74" spans="1:16">
      <c r="A74" t="str">
        <f t="shared" si="5"/>
        <v>09</v>
      </c>
      <c r="B74" t="str">
        <f t="shared" ca="1" si="6"/>
        <v>WOOD</v>
      </c>
      <c r="C74" t="str">
        <f t="shared" si="7"/>
        <v>L1-W</v>
      </c>
      <c r="D74" t="s">
        <v>502</v>
      </c>
      <c r="E74">
        <f t="shared" ca="1" si="8"/>
        <v>0</v>
      </c>
      <c r="H74" t="str">
        <f t="shared" ca="1" si="9"/>
        <v>'LYNX PLYWOOD'!</v>
      </c>
      <c r="I74">
        <f t="shared" ca="1" si="12"/>
        <v>0</v>
      </c>
      <c r="J74" t="str">
        <f t="shared" ca="1" si="13"/>
        <v>'LYNX PLYWOOD'!</v>
      </c>
      <c r="K74">
        <f t="shared" ca="1" si="13"/>
        <v>0</v>
      </c>
      <c r="L74">
        <f t="shared" ca="1" si="13"/>
        <v>0</v>
      </c>
      <c r="M74">
        <f t="shared" ca="1" si="13"/>
        <v>0</v>
      </c>
      <c r="N74">
        <f t="shared" ca="1" si="14"/>
        <v>0</v>
      </c>
      <c r="O74" t="str">
        <f t="shared" ca="1" si="10"/>
        <v>D:Aa</v>
      </c>
      <c r="P74" t="str">
        <f t="shared" ca="1" si="11"/>
        <v>D9:Aa9</v>
      </c>
    </row>
    <row r="75" spans="1:16">
      <c r="A75" t="str">
        <f t="shared" si="5"/>
        <v>10</v>
      </c>
      <c r="B75" t="str">
        <f t="shared" ca="1" si="6"/>
        <v>WOOD</v>
      </c>
      <c r="C75" t="str">
        <f t="shared" si="7"/>
        <v>L1-W</v>
      </c>
      <c r="D75" t="s">
        <v>503</v>
      </c>
      <c r="E75">
        <f t="shared" ca="1" si="8"/>
        <v>0</v>
      </c>
      <c r="H75" t="str">
        <f t="shared" ca="1" si="9"/>
        <v>'LYNX PLYWOOD'!</v>
      </c>
      <c r="I75">
        <f t="shared" ca="1" si="12"/>
        <v>0</v>
      </c>
      <c r="J75" t="str">
        <f t="shared" ca="1" si="13"/>
        <v>'LYNX PLYWOOD'!</v>
      </c>
      <c r="K75">
        <f t="shared" ca="1" si="13"/>
        <v>0</v>
      </c>
      <c r="L75">
        <f t="shared" ca="1" si="13"/>
        <v>0</v>
      </c>
      <c r="M75">
        <f t="shared" ca="1" si="13"/>
        <v>0</v>
      </c>
      <c r="N75">
        <f t="shared" ca="1" si="14"/>
        <v>0</v>
      </c>
      <c r="O75" t="str">
        <f t="shared" ca="1" si="10"/>
        <v>D:Aa</v>
      </c>
      <c r="P75" t="str">
        <f t="shared" ca="1" si="11"/>
        <v>D9:Aa9</v>
      </c>
    </row>
    <row r="76" spans="1:16">
      <c r="A76" t="str">
        <f t="shared" si="5"/>
        <v>100</v>
      </c>
      <c r="B76" t="str">
        <f t="shared" ca="1" si="6"/>
        <v>WOOD</v>
      </c>
      <c r="C76" t="str">
        <f t="shared" si="7"/>
        <v>L1-W</v>
      </c>
      <c r="D76" t="s">
        <v>507</v>
      </c>
      <c r="E76">
        <f t="shared" ca="1" si="8"/>
        <v>0</v>
      </c>
      <c r="H76" t="str">
        <f t="shared" ca="1" si="9"/>
        <v>'LYNX PLYWOOD'!</v>
      </c>
      <c r="I76">
        <f t="shared" ca="1" si="12"/>
        <v>0</v>
      </c>
      <c r="J76" t="str">
        <f t="shared" ca="1" si="13"/>
        <v>'LYNX PLYWOOD'!</v>
      </c>
      <c r="K76">
        <f t="shared" ca="1" si="13"/>
        <v>0</v>
      </c>
      <c r="L76">
        <f t="shared" ca="1" si="13"/>
        <v>0</v>
      </c>
      <c r="M76">
        <f t="shared" ca="1" si="13"/>
        <v>0</v>
      </c>
      <c r="N76">
        <f t="shared" ca="1" si="14"/>
        <v>0</v>
      </c>
      <c r="O76" t="str">
        <f t="shared" ca="1" si="10"/>
        <v>D:Aa</v>
      </c>
      <c r="P76" t="str">
        <f t="shared" ca="1" si="11"/>
        <v>D9:Aa9</v>
      </c>
    </row>
    <row r="77" spans="1:16">
      <c r="A77" t="str">
        <f t="shared" si="5"/>
        <v>11</v>
      </c>
      <c r="B77" t="str">
        <f t="shared" ca="1" si="6"/>
        <v>WOOD</v>
      </c>
      <c r="C77" t="str">
        <f t="shared" si="7"/>
        <v>L1-W</v>
      </c>
      <c r="D77" t="s">
        <v>504</v>
      </c>
      <c r="E77">
        <f t="shared" ca="1" si="8"/>
        <v>0</v>
      </c>
      <c r="H77" t="str">
        <f t="shared" ca="1" si="9"/>
        <v>'LYNX PLYWOOD'!</v>
      </c>
      <c r="I77">
        <f t="shared" ca="1" si="12"/>
        <v>0</v>
      </c>
      <c r="J77" t="str">
        <f t="shared" ca="1" si="13"/>
        <v>'LYNX PLYWOOD'!</v>
      </c>
      <c r="K77">
        <f t="shared" ca="1" si="13"/>
        <v>0</v>
      </c>
      <c r="L77">
        <f t="shared" ca="1" si="13"/>
        <v>0</v>
      </c>
      <c r="M77">
        <f t="shared" ca="1" si="13"/>
        <v>0</v>
      </c>
      <c r="N77">
        <f t="shared" ca="1" si="14"/>
        <v>0</v>
      </c>
      <c r="O77" t="str">
        <f t="shared" ca="1" si="10"/>
        <v>D:Aa</v>
      </c>
      <c r="P77" t="str">
        <f t="shared" ca="1" si="11"/>
        <v>D9:Aa9</v>
      </c>
    </row>
    <row r="78" spans="1:16">
      <c r="A78" t="str">
        <f t="shared" si="5"/>
        <v>12</v>
      </c>
      <c r="B78" t="str">
        <f t="shared" ca="1" si="6"/>
        <v>WOOD</v>
      </c>
      <c r="C78" t="str">
        <f t="shared" si="7"/>
        <v>L1-W</v>
      </c>
      <c r="D78" t="s">
        <v>505</v>
      </c>
      <c r="E78">
        <f t="shared" ca="1" si="8"/>
        <v>0</v>
      </c>
      <c r="H78" t="str">
        <f t="shared" ca="1" si="9"/>
        <v>'LYNX PLYWOOD'!</v>
      </c>
      <c r="I78">
        <f t="shared" ca="1" si="12"/>
        <v>0</v>
      </c>
      <c r="J78" t="str">
        <f t="shared" ca="1" si="13"/>
        <v>'LYNX PLYWOOD'!</v>
      </c>
      <c r="K78">
        <f t="shared" ca="1" si="13"/>
        <v>0</v>
      </c>
      <c r="L78">
        <f t="shared" ca="1" si="13"/>
        <v>0</v>
      </c>
      <c r="M78">
        <f t="shared" ca="1" si="13"/>
        <v>0</v>
      </c>
      <c r="N78">
        <f t="shared" ca="1" si="14"/>
        <v>0</v>
      </c>
      <c r="O78" t="str">
        <f t="shared" ca="1" si="10"/>
        <v>D:Aa</v>
      </c>
      <c r="P78" t="str">
        <f t="shared" ca="1" si="11"/>
        <v>D9:Aa9</v>
      </c>
    </row>
    <row r="79" spans="1:16">
      <c r="A79" t="str">
        <f t="shared" si="5"/>
        <v>13</v>
      </c>
      <c r="B79" t="str">
        <f t="shared" ca="1" si="6"/>
        <v>WOOD</v>
      </c>
      <c r="C79" t="str">
        <f t="shared" si="7"/>
        <v>L1-W</v>
      </c>
      <c r="D79" t="s">
        <v>506</v>
      </c>
      <c r="E79">
        <f t="shared" ca="1" si="8"/>
        <v>0</v>
      </c>
      <c r="H79" t="str">
        <f t="shared" ca="1" si="9"/>
        <v>'LYNX PLYWOOD'!</v>
      </c>
      <c r="I79">
        <f t="shared" ca="1" si="12"/>
        <v>0</v>
      </c>
      <c r="J79" t="str">
        <f t="shared" ca="1" si="13"/>
        <v>'LYNX PLYWOOD'!</v>
      </c>
      <c r="K79">
        <f t="shared" ca="1" si="13"/>
        <v>0</v>
      </c>
      <c r="L79">
        <f t="shared" ca="1" si="13"/>
        <v>0</v>
      </c>
      <c r="M79">
        <f t="shared" ca="1" si="13"/>
        <v>0</v>
      </c>
      <c r="N79">
        <f t="shared" ca="1" si="14"/>
        <v>0</v>
      </c>
      <c r="O79" t="str">
        <f t="shared" ca="1" si="10"/>
        <v>D:Aa</v>
      </c>
      <c r="P79" t="str">
        <f t="shared" ca="1" si="11"/>
        <v>D9:Aa9</v>
      </c>
    </row>
    <row r="80" spans="1:16">
      <c r="A80" t="str">
        <f t="shared" ref="A80:A143" si="15">MID(D80,LEN(C80)+2,LEN(D80)-LEN(C80))</f>
        <v>15</v>
      </c>
      <c r="B80" t="str">
        <f t="shared" ref="B80:B143" ca="1" si="16">VLOOKUP(H80,$A$1:$K$6,11,FALSE)</f>
        <v>WOOD</v>
      </c>
      <c r="C80" t="str">
        <f t="shared" ref="C80:C143" si="17">IF(RIGHT(LEFT(D80,LEN(D80)-3),1)="-",LEFT(D80,LEN(D80)-4),LEFT(D80,LEN(D80)-3))</f>
        <v>L1-W</v>
      </c>
      <c r="D80" t="s">
        <v>1523</v>
      </c>
      <c r="E80">
        <f t="shared" ref="E80:E143" ca="1" si="18">IFERROR(VLOOKUP(C80,INDIRECT($H80&amp;$O80),MATCH($A80,INDIRECT($H80&amp;$P80),0),FALSE),0)</f>
        <v>0</v>
      </c>
      <c r="H80" t="str">
        <f t="shared" ref="H80:H143" ca="1" si="19">IF(I80&lt;&gt;0,I80,IF(J80&lt;&gt;0,J80,IF(K80&lt;&gt;0,K80,IF(L80&lt;&gt;0,L80,IF(M80&lt;&gt;0,M80,N80)))))</f>
        <v>'LYNX PLYWOOD'!</v>
      </c>
      <c r="I80">
        <f t="shared" ca="1" si="12"/>
        <v>0</v>
      </c>
      <c r="J80" t="str">
        <f t="shared" ca="1" si="13"/>
        <v>'LYNX PLYWOOD'!</v>
      </c>
      <c r="K80">
        <f t="shared" ca="1" si="13"/>
        <v>0</v>
      </c>
      <c r="L80">
        <f t="shared" ca="1" si="13"/>
        <v>0</v>
      </c>
      <c r="M80">
        <f t="shared" ca="1" si="13"/>
        <v>0</v>
      </c>
      <c r="N80">
        <f t="shared" ca="1" si="14"/>
        <v>0</v>
      </c>
      <c r="O80" t="str">
        <f t="shared" ref="O80:O143" ca="1" si="20">VLOOKUP($H80,$G$8:$I$13,2,FALSE)</f>
        <v>D:Aa</v>
      </c>
      <c r="P80" t="str">
        <f t="shared" ref="P80:P143" ca="1" si="21">VLOOKUP($H80,$G$8:$I$13,3,FALSE)</f>
        <v>D9:Aa9</v>
      </c>
    </row>
    <row r="81" spans="1:16">
      <c r="A81" t="str">
        <f t="shared" si="15"/>
        <v>01</v>
      </c>
      <c r="B81" t="str">
        <f t="shared" ca="1" si="16"/>
        <v>WH</v>
      </c>
      <c r="C81" t="str">
        <f t="shared" si="17"/>
        <v>L1-WH-N-DT</v>
      </c>
      <c r="D81" t="s">
        <v>1671</v>
      </c>
      <c r="E81">
        <f t="shared" ca="1" si="18"/>
        <v>0</v>
      </c>
      <c r="H81" t="str">
        <f t="shared" ca="1" si="19"/>
        <v>'Lynx WOODEN HOLDS'!</v>
      </c>
      <c r="I81">
        <f t="shared" ref="I81:I144" ca="1" si="22">IF(IFERROR(VLOOKUP(C81,INDIRECT($I$14&amp;"D:D"),1,FALSE),0)&lt;&gt;0,I$14,0)</f>
        <v>0</v>
      </c>
      <c r="J81">
        <f t="shared" ca="1" si="13"/>
        <v>0</v>
      </c>
      <c r="K81">
        <f t="shared" ca="1" si="13"/>
        <v>0</v>
      </c>
      <c r="L81" t="str">
        <f t="shared" ca="1" si="13"/>
        <v>'Lynx WOODEN HOLDS'!</v>
      </c>
      <c r="M81">
        <f t="shared" ca="1" si="13"/>
        <v>0</v>
      </c>
      <c r="N81">
        <f t="shared" ca="1" si="14"/>
        <v>0</v>
      </c>
      <c r="O81" t="str">
        <f t="shared" ca="1" si="20"/>
        <v>D:z</v>
      </c>
      <c r="P81" t="str">
        <f t="shared" ca="1" si="21"/>
        <v>D9:Z9</v>
      </c>
    </row>
    <row r="82" spans="1:16">
      <c r="A82" t="str">
        <f t="shared" si="15"/>
        <v>02</v>
      </c>
      <c r="B82" t="str">
        <f t="shared" ca="1" si="16"/>
        <v>WH</v>
      </c>
      <c r="C82" t="str">
        <f t="shared" si="17"/>
        <v>L1-WH-N-DT</v>
      </c>
      <c r="D82" t="s">
        <v>1694</v>
      </c>
      <c r="E82">
        <f t="shared" ca="1" si="18"/>
        <v>0</v>
      </c>
      <c r="H82" t="str">
        <f t="shared" ca="1" si="19"/>
        <v>'Lynx WOODEN HOLDS'!</v>
      </c>
      <c r="I82">
        <f t="shared" ca="1" si="22"/>
        <v>0</v>
      </c>
      <c r="J82">
        <f t="shared" ca="1" si="13"/>
        <v>0</v>
      </c>
      <c r="K82">
        <f t="shared" ca="1" si="13"/>
        <v>0</v>
      </c>
      <c r="L82" t="str">
        <f t="shared" ca="1" si="13"/>
        <v>'Lynx WOODEN HOLDS'!</v>
      </c>
      <c r="M82">
        <f t="shared" ca="1" si="13"/>
        <v>0</v>
      </c>
      <c r="N82">
        <f t="shared" ca="1" si="14"/>
        <v>0</v>
      </c>
      <c r="O82" t="str">
        <f t="shared" ca="1" si="20"/>
        <v>D:z</v>
      </c>
      <c r="P82" t="str">
        <f t="shared" ca="1" si="21"/>
        <v>D9:Z9</v>
      </c>
    </row>
    <row r="83" spans="1:16">
      <c r="A83" t="str">
        <f t="shared" si="15"/>
        <v>03</v>
      </c>
      <c r="B83" t="str">
        <f t="shared" ca="1" si="16"/>
        <v>WH</v>
      </c>
      <c r="C83" t="str">
        <f t="shared" si="17"/>
        <v>L1-WH-N-DT</v>
      </c>
      <c r="D83" t="s">
        <v>1717</v>
      </c>
      <c r="E83">
        <f t="shared" ca="1" si="18"/>
        <v>0</v>
      </c>
      <c r="H83" t="str">
        <f t="shared" ca="1" si="19"/>
        <v>'Lynx WOODEN HOLDS'!</v>
      </c>
      <c r="I83">
        <f t="shared" ca="1" si="22"/>
        <v>0</v>
      </c>
      <c r="J83">
        <f t="shared" ca="1" si="13"/>
        <v>0</v>
      </c>
      <c r="K83">
        <f t="shared" ca="1" si="13"/>
        <v>0</v>
      </c>
      <c r="L83" t="str">
        <f t="shared" ca="1" si="13"/>
        <v>'Lynx WOODEN HOLDS'!</v>
      </c>
      <c r="M83">
        <f t="shared" ca="1" si="13"/>
        <v>0</v>
      </c>
      <c r="N83">
        <f t="shared" ca="1" si="14"/>
        <v>0</v>
      </c>
      <c r="O83" t="str">
        <f t="shared" ca="1" si="20"/>
        <v>D:z</v>
      </c>
      <c r="P83" t="str">
        <f t="shared" ca="1" si="21"/>
        <v>D9:Z9</v>
      </c>
    </row>
    <row r="84" spans="1:16">
      <c r="A84" t="str">
        <f t="shared" si="15"/>
        <v>04</v>
      </c>
      <c r="B84" t="str">
        <f t="shared" ca="1" si="16"/>
        <v>WH</v>
      </c>
      <c r="C84" t="str">
        <f t="shared" si="17"/>
        <v>L1-WH-N-DT</v>
      </c>
      <c r="D84" t="s">
        <v>1740</v>
      </c>
      <c r="E84">
        <f t="shared" ca="1" si="18"/>
        <v>0</v>
      </c>
      <c r="H84" t="str">
        <f t="shared" ca="1" si="19"/>
        <v>'Lynx WOODEN HOLDS'!</v>
      </c>
      <c r="I84">
        <f t="shared" ca="1" si="22"/>
        <v>0</v>
      </c>
      <c r="J84">
        <f t="shared" ca="1" si="13"/>
        <v>0</v>
      </c>
      <c r="K84">
        <f t="shared" ca="1" si="13"/>
        <v>0</v>
      </c>
      <c r="L84" t="str">
        <f t="shared" ca="1" si="13"/>
        <v>'Lynx WOODEN HOLDS'!</v>
      </c>
      <c r="M84">
        <f t="shared" ca="1" si="13"/>
        <v>0</v>
      </c>
      <c r="N84">
        <f t="shared" ca="1" si="14"/>
        <v>0</v>
      </c>
      <c r="O84" t="str">
        <f t="shared" ca="1" si="20"/>
        <v>D:z</v>
      </c>
      <c r="P84" t="str">
        <f t="shared" ca="1" si="21"/>
        <v>D9:Z9</v>
      </c>
    </row>
    <row r="85" spans="1:16">
      <c r="A85" t="str">
        <f t="shared" si="15"/>
        <v>05</v>
      </c>
      <c r="B85" t="str">
        <f t="shared" ca="1" si="16"/>
        <v>WH</v>
      </c>
      <c r="C85" t="str">
        <f t="shared" si="17"/>
        <v>L1-WH-N-DT</v>
      </c>
      <c r="D85" t="s">
        <v>1763</v>
      </c>
      <c r="E85">
        <f t="shared" ca="1" si="18"/>
        <v>0</v>
      </c>
      <c r="H85" t="str">
        <f t="shared" ca="1" si="19"/>
        <v>'Lynx WOODEN HOLDS'!</v>
      </c>
      <c r="I85">
        <f t="shared" ca="1" si="22"/>
        <v>0</v>
      </c>
      <c r="J85">
        <f t="shared" ca="1" si="13"/>
        <v>0</v>
      </c>
      <c r="K85">
        <f t="shared" ca="1" si="13"/>
        <v>0</v>
      </c>
      <c r="L85" t="str">
        <f t="shared" ca="1" si="13"/>
        <v>'Lynx WOODEN HOLDS'!</v>
      </c>
      <c r="M85">
        <f t="shared" ca="1" si="13"/>
        <v>0</v>
      </c>
      <c r="N85">
        <f t="shared" ca="1" si="14"/>
        <v>0</v>
      </c>
      <c r="O85" t="str">
        <f t="shared" ca="1" si="20"/>
        <v>D:z</v>
      </c>
      <c r="P85" t="str">
        <f t="shared" ca="1" si="21"/>
        <v>D9:Z9</v>
      </c>
    </row>
    <row r="86" spans="1:16">
      <c r="A86" t="str">
        <f t="shared" si="15"/>
        <v>06</v>
      </c>
      <c r="B86" t="str">
        <f t="shared" ca="1" si="16"/>
        <v>WH</v>
      </c>
      <c r="C86" t="str">
        <f t="shared" si="17"/>
        <v>L1-WH-N-DT</v>
      </c>
      <c r="D86" t="s">
        <v>1786</v>
      </c>
      <c r="E86">
        <f t="shared" ca="1" si="18"/>
        <v>0</v>
      </c>
      <c r="H86" t="str">
        <f t="shared" ca="1" si="19"/>
        <v>'Lynx WOODEN HOLDS'!</v>
      </c>
      <c r="I86">
        <f t="shared" ca="1" si="22"/>
        <v>0</v>
      </c>
      <c r="J86">
        <f t="shared" ca="1" si="13"/>
        <v>0</v>
      </c>
      <c r="K86">
        <f t="shared" ca="1" si="13"/>
        <v>0</v>
      </c>
      <c r="L86" t="str">
        <f t="shared" ca="1" si="13"/>
        <v>'Lynx WOODEN HOLDS'!</v>
      </c>
      <c r="M86">
        <f t="shared" ca="1" si="13"/>
        <v>0</v>
      </c>
      <c r="N86">
        <f t="shared" ca="1" si="14"/>
        <v>0</v>
      </c>
      <c r="O86" t="str">
        <f t="shared" ca="1" si="20"/>
        <v>D:z</v>
      </c>
      <c r="P86" t="str">
        <f t="shared" ca="1" si="21"/>
        <v>D9:Z9</v>
      </c>
    </row>
    <row r="87" spans="1:16">
      <c r="A87" t="str">
        <f t="shared" si="15"/>
        <v>07</v>
      </c>
      <c r="B87" t="str">
        <f t="shared" ca="1" si="16"/>
        <v>WH</v>
      </c>
      <c r="C87" t="str">
        <f t="shared" si="17"/>
        <v>L1-WH-N-DT</v>
      </c>
      <c r="D87" t="s">
        <v>1809</v>
      </c>
      <c r="E87">
        <f t="shared" ca="1" si="18"/>
        <v>0</v>
      </c>
      <c r="H87" t="str">
        <f t="shared" ca="1" si="19"/>
        <v>'Lynx WOODEN HOLDS'!</v>
      </c>
      <c r="I87">
        <f t="shared" ca="1" si="22"/>
        <v>0</v>
      </c>
      <c r="J87">
        <f t="shared" ca="1" si="13"/>
        <v>0</v>
      </c>
      <c r="K87">
        <f t="shared" ca="1" si="13"/>
        <v>0</v>
      </c>
      <c r="L87" t="str">
        <f t="shared" ca="1" si="13"/>
        <v>'Lynx WOODEN HOLDS'!</v>
      </c>
      <c r="M87">
        <f t="shared" ca="1" si="13"/>
        <v>0</v>
      </c>
      <c r="N87">
        <f t="shared" ca="1" si="14"/>
        <v>0</v>
      </c>
      <c r="O87" t="str">
        <f t="shared" ca="1" si="20"/>
        <v>D:z</v>
      </c>
      <c r="P87" t="str">
        <f t="shared" ca="1" si="21"/>
        <v>D9:Z9</v>
      </c>
    </row>
    <row r="88" spans="1:16">
      <c r="A88" t="str">
        <f t="shared" si="15"/>
        <v>08</v>
      </c>
      <c r="B88" t="str">
        <f t="shared" ca="1" si="16"/>
        <v>WH</v>
      </c>
      <c r="C88" t="str">
        <f t="shared" si="17"/>
        <v>L1-WH-N-DT</v>
      </c>
      <c r="D88" t="s">
        <v>1832</v>
      </c>
      <c r="E88">
        <f t="shared" ca="1" si="18"/>
        <v>0</v>
      </c>
      <c r="H88" t="str">
        <f t="shared" ca="1" si="19"/>
        <v>'Lynx WOODEN HOLDS'!</v>
      </c>
      <c r="I88">
        <f t="shared" ca="1" si="22"/>
        <v>0</v>
      </c>
      <c r="J88">
        <f t="shared" ca="1" si="13"/>
        <v>0</v>
      </c>
      <c r="K88">
        <f t="shared" ca="1" si="13"/>
        <v>0</v>
      </c>
      <c r="L88" t="str">
        <f t="shared" ca="1" si="13"/>
        <v>'Lynx WOODEN HOLDS'!</v>
      </c>
      <c r="M88">
        <f t="shared" ca="1" si="13"/>
        <v>0</v>
      </c>
      <c r="N88">
        <f t="shared" ca="1" si="14"/>
        <v>0</v>
      </c>
      <c r="O88" t="str">
        <f t="shared" ca="1" si="20"/>
        <v>D:z</v>
      </c>
      <c r="P88" t="str">
        <f t="shared" ca="1" si="21"/>
        <v>D9:Z9</v>
      </c>
    </row>
    <row r="89" spans="1:16">
      <c r="A89" t="str">
        <f t="shared" si="15"/>
        <v>09</v>
      </c>
      <c r="B89" t="str">
        <f t="shared" ca="1" si="16"/>
        <v>WH</v>
      </c>
      <c r="C89" t="str">
        <f t="shared" si="17"/>
        <v>L1-WH-N-DT</v>
      </c>
      <c r="D89" t="s">
        <v>1855</v>
      </c>
      <c r="E89">
        <f t="shared" ca="1" si="18"/>
        <v>0</v>
      </c>
      <c r="H89" t="str">
        <f t="shared" ca="1" si="19"/>
        <v>'Lynx WOODEN HOLDS'!</v>
      </c>
      <c r="I89">
        <f t="shared" ca="1" si="22"/>
        <v>0</v>
      </c>
      <c r="J89">
        <f t="shared" ca="1" si="13"/>
        <v>0</v>
      </c>
      <c r="K89">
        <f t="shared" ca="1" si="13"/>
        <v>0</v>
      </c>
      <c r="L89" t="str">
        <f t="shared" ca="1" si="13"/>
        <v>'Lynx WOODEN HOLDS'!</v>
      </c>
      <c r="M89">
        <f t="shared" ca="1" si="13"/>
        <v>0</v>
      </c>
      <c r="N89">
        <f t="shared" ca="1" si="14"/>
        <v>0</v>
      </c>
      <c r="O89" t="str">
        <f t="shared" ca="1" si="20"/>
        <v>D:z</v>
      </c>
      <c r="P89" t="str">
        <f t="shared" ca="1" si="21"/>
        <v>D9:Z9</v>
      </c>
    </row>
    <row r="90" spans="1:16">
      <c r="A90" t="str">
        <f t="shared" si="15"/>
        <v>10</v>
      </c>
      <c r="B90" t="str">
        <f t="shared" ca="1" si="16"/>
        <v>WH</v>
      </c>
      <c r="C90" t="str">
        <f t="shared" si="17"/>
        <v>L1-WH-N-DT</v>
      </c>
      <c r="D90" t="s">
        <v>1878</v>
      </c>
      <c r="E90">
        <f t="shared" ca="1" si="18"/>
        <v>0</v>
      </c>
      <c r="H90" t="str">
        <f t="shared" ca="1" si="19"/>
        <v>'Lynx WOODEN HOLDS'!</v>
      </c>
      <c r="I90">
        <f t="shared" ca="1" si="22"/>
        <v>0</v>
      </c>
      <c r="J90">
        <f t="shared" ca="1" si="13"/>
        <v>0</v>
      </c>
      <c r="K90">
        <f t="shared" ca="1" si="13"/>
        <v>0</v>
      </c>
      <c r="L90" t="str">
        <f t="shared" ca="1" si="13"/>
        <v>'Lynx WOODEN HOLDS'!</v>
      </c>
      <c r="M90">
        <f t="shared" ca="1" si="13"/>
        <v>0</v>
      </c>
      <c r="N90">
        <f t="shared" ca="1" si="14"/>
        <v>0</v>
      </c>
      <c r="O90" t="str">
        <f t="shared" ca="1" si="20"/>
        <v>D:z</v>
      </c>
      <c r="P90" t="str">
        <f t="shared" ca="1" si="21"/>
        <v>D9:Z9</v>
      </c>
    </row>
    <row r="91" spans="1:16">
      <c r="A91" t="str">
        <f t="shared" si="15"/>
        <v>11</v>
      </c>
      <c r="B91" t="str">
        <f t="shared" ca="1" si="16"/>
        <v>WH</v>
      </c>
      <c r="C91" t="str">
        <f t="shared" si="17"/>
        <v>L1-WH-N-DT</v>
      </c>
      <c r="D91" t="s">
        <v>1901</v>
      </c>
      <c r="E91">
        <f t="shared" ca="1" si="18"/>
        <v>0</v>
      </c>
      <c r="H91" t="str">
        <f t="shared" ca="1" si="19"/>
        <v>'Lynx WOODEN HOLDS'!</v>
      </c>
      <c r="I91">
        <f t="shared" ca="1" si="22"/>
        <v>0</v>
      </c>
      <c r="J91">
        <f t="shared" ca="1" si="13"/>
        <v>0</v>
      </c>
      <c r="K91">
        <f t="shared" ca="1" si="13"/>
        <v>0</v>
      </c>
      <c r="L91" t="str">
        <f t="shared" ca="1" si="13"/>
        <v>'Lynx WOODEN HOLDS'!</v>
      </c>
      <c r="M91">
        <f t="shared" ca="1" si="13"/>
        <v>0</v>
      </c>
      <c r="N91">
        <f t="shared" ca="1" si="14"/>
        <v>0</v>
      </c>
      <c r="O91" t="str">
        <f t="shared" ca="1" si="20"/>
        <v>D:z</v>
      </c>
      <c r="P91" t="str">
        <f t="shared" ca="1" si="21"/>
        <v>D9:Z9</v>
      </c>
    </row>
    <row r="92" spans="1:16">
      <c r="A92" t="str">
        <f t="shared" si="15"/>
        <v>12</v>
      </c>
      <c r="B92" t="str">
        <f t="shared" ca="1" si="16"/>
        <v>WH</v>
      </c>
      <c r="C92" t="str">
        <f t="shared" si="17"/>
        <v>L1-WH-N-DT</v>
      </c>
      <c r="D92" t="s">
        <v>1924</v>
      </c>
      <c r="E92">
        <f t="shared" ca="1" si="18"/>
        <v>0</v>
      </c>
      <c r="H92" t="str">
        <f t="shared" ca="1" si="19"/>
        <v>'Lynx WOODEN HOLDS'!</v>
      </c>
      <c r="I92">
        <f t="shared" ca="1" si="22"/>
        <v>0</v>
      </c>
      <c r="J92">
        <f t="shared" ca="1" si="13"/>
        <v>0</v>
      </c>
      <c r="K92">
        <f t="shared" ca="1" si="13"/>
        <v>0</v>
      </c>
      <c r="L92" t="str">
        <f t="shared" ca="1" si="13"/>
        <v>'Lynx WOODEN HOLDS'!</v>
      </c>
      <c r="M92">
        <f t="shared" ca="1" si="13"/>
        <v>0</v>
      </c>
      <c r="N92">
        <f t="shared" ca="1" si="14"/>
        <v>0</v>
      </c>
      <c r="O92" t="str">
        <f t="shared" ca="1" si="20"/>
        <v>D:z</v>
      </c>
      <c r="P92" t="str">
        <f t="shared" ca="1" si="21"/>
        <v>D9:Z9</v>
      </c>
    </row>
    <row r="93" spans="1:16">
      <c r="A93" t="str">
        <f t="shared" si="15"/>
        <v>13</v>
      </c>
      <c r="B93" t="str">
        <f t="shared" ca="1" si="16"/>
        <v>WH</v>
      </c>
      <c r="C93" t="str">
        <f t="shared" si="17"/>
        <v>L1-WH-N-DT</v>
      </c>
      <c r="D93" t="s">
        <v>1947</v>
      </c>
      <c r="E93">
        <f t="shared" ca="1" si="18"/>
        <v>0</v>
      </c>
      <c r="H93" t="str">
        <f t="shared" ca="1" si="19"/>
        <v>'Lynx WOODEN HOLDS'!</v>
      </c>
      <c r="I93">
        <f t="shared" ca="1" si="22"/>
        <v>0</v>
      </c>
      <c r="J93">
        <f t="shared" ca="1" si="13"/>
        <v>0</v>
      </c>
      <c r="K93">
        <f t="shared" ca="1" si="13"/>
        <v>0</v>
      </c>
      <c r="L93" t="str">
        <f t="shared" ca="1" si="13"/>
        <v>'Lynx WOODEN HOLDS'!</v>
      </c>
      <c r="M93">
        <f t="shared" ca="1" si="13"/>
        <v>0</v>
      </c>
      <c r="N93">
        <f t="shared" ca="1" si="14"/>
        <v>0</v>
      </c>
      <c r="O93" t="str">
        <f t="shared" ca="1" si="20"/>
        <v>D:z</v>
      </c>
      <c r="P93" t="str">
        <f t="shared" ca="1" si="21"/>
        <v>D9:Z9</v>
      </c>
    </row>
    <row r="94" spans="1:16">
      <c r="A94" t="str">
        <f t="shared" si="15"/>
        <v>15</v>
      </c>
      <c r="B94" t="str">
        <f t="shared" ca="1" si="16"/>
        <v>WH</v>
      </c>
      <c r="C94" t="str">
        <f t="shared" si="17"/>
        <v>L1-WH-N-DT</v>
      </c>
      <c r="D94" t="s">
        <v>1970</v>
      </c>
      <c r="E94">
        <f t="shared" ca="1" si="18"/>
        <v>0</v>
      </c>
      <c r="H94" t="str">
        <f t="shared" ca="1" si="19"/>
        <v>'Lynx WOODEN HOLDS'!</v>
      </c>
      <c r="I94">
        <f t="shared" ca="1" si="22"/>
        <v>0</v>
      </c>
      <c r="J94">
        <f t="shared" ca="1" si="13"/>
        <v>0</v>
      </c>
      <c r="K94">
        <f t="shared" ca="1" si="13"/>
        <v>0</v>
      </c>
      <c r="L94" t="str">
        <f t="shared" ca="1" si="13"/>
        <v>'Lynx WOODEN HOLDS'!</v>
      </c>
      <c r="M94">
        <f t="shared" ref="M94:N157" ca="1" si="23">IF(IFERROR(VLOOKUP($C94,INDIRECT(M$14&amp;"D:D"),1,FALSE),0)&lt;&gt;0,M$14,0)</f>
        <v>0</v>
      </c>
      <c r="N94">
        <f t="shared" ca="1" si="14"/>
        <v>0</v>
      </c>
      <c r="O94" t="str">
        <f t="shared" ca="1" si="20"/>
        <v>D:z</v>
      </c>
      <c r="P94" t="str">
        <f t="shared" ca="1" si="21"/>
        <v>D9:Z9</v>
      </c>
    </row>
    <row r="95" spans="1:16">
      <c r="A95" t="str">
        <f t="shared" si="15"/>
        <v>01</v>
      </c>
      <c r="B95" t="str">
        <f t="shared" ca="1" si="16"/>
        <v>GRP</v>
      </c>
      <c r="C95" t="str">
        <f t="shared" si="17"/>
        <v>L10-GRP-DT</v>
      </c>
      <c r="D95" t="s">
        <v>312</v>
      </c>
      <c r="E95">
        <f t="shared" ca="1" si="18"/>
        <v>0</v>
      </c>
      <c r="H95" t="str">
        <f t="shared" ca="1" si="19"/>
        <v>'LYNX GRP'!</v>
      </c>
      <c r="I95" t="str">
        <f t="shared" ca="1" si="22"/>
        <v>'LYNX GRP'!</v>
      </c>
      <c r="J95">
        <f t="shared" ref="J95:N158" ca="1" si="24">IF(IFERROR(VLOOKUP($C95,INDIRECT(J$14&amp;"D:D"),1,FALSE),0)&lt;&gt;0,J$14,0)</f>
        <v>0</v>
      </c>
      <c r="K95">
        <f t="shared" ca="1" si="24"/>
        <v>0</v>
      </c>
      <c r="L95">
        <f t="shared" ca="1" si="24"/>
        <v>0</v>
      </c>
      <c r="M95">
        <f t="shared" ca="1" si="23"/>
        <v>0</v>
      </c>
      <c r="N95">
        <f t="shared" ca="1" si="23"/>
        <v>0</v>
      </c>
      <c r="O95" t="str">
        <f t="shared" ca="1" si="20"/>
        <v>D:AC</v>
      </c>
      <c r="P95" t="str">
        <f t="shared" ca="1" si="21"/>
        <v>D9:AC9</v>
      </c>
    </row>
    <row r="96" spans="1:16">
      <c r="A96" t="str">
        <f t="shared" si="15"/>
        <v>02</v>
      </c>
      <c r="B96" t="str">
        <f t="shared" ca="1" si="16"/>
        <v>GRP</v>
      </c>
      <c r="C96" t="str">
        <f t="shared" si="17"/>
        <v>L10-GRP-DT</v>
      </c>
      <c r="D96" t="s">
        <v>313</v>
      </c>
      <c r="E96">
        <f t="shared" ca="1" si="18"/>
        <v>0</v>
      </c>
      <c r="H96" t="str">
        <f t="shared" ca="1" si="19"/>
        <v>'LYNX GRP'!</v>
      </c>
      <c r="I96" t="str">
        <f t="shared" ca="1" si="22"/>
        <v>'LYNX GRP'!</v>
      </c>
      <c r="J96">
        <f t="shared" ca="1" si="24"/>
        <v>0</v>
      </c>
      <c r="K96">
        <f t="shared" ca="1" si="24"/>
        <v>0</v>
      </c>
      <c r="L96">
        <f t="shared" ca="1" si="24"/>
        <v>0</v>
      </c>
      <c r="M96">
        <f t="shared" ca="1" si="23"/>
        <v>0</v>
      </c>
      <c r="N96">
        <f t="shared" ca="1" si="23"/>
        <v>0</v>
      </c>
      <c r="O96" t="str">
        <f t="shared" ca="1" si="20"/>
        <v>D:AC</v>
      </c>
      <c r="P96" t="str">
        <f t="shared" ca="1" si="21"/>
        <v>D9:AC9</v>
      </c>
    </row>
    <row r="97" spans="1:16">
      <c r="A97" t="str">
        <f t="shared" si="15"/>
        <v>03</v>
      </c>
      <c r="B97" t="str">
        <f t="shared" ca="1" si="16"/>
        <v>GRP</v>
      </c>
      <c r="C97" t="str">
        <f t="shared" si="17"/>
        <v>L10-GRP-DT</v>
      </c>
      <c r="D97" t="s">
        <v>314</v>
      </c>
      <c r="E97">
        <f t="shared" ca="1" si="18"/>
        <v>0</v>
      </c>
      <c r="H97" t="str">
        <f t="shared" ca="1" si="19"/>
        <v>'LYNX GRP'!</v>
      </c>
      <c r="I97" t="str">
        <f t="shared" ca="1" si="22"/>
        <v>'LYNX GRP'!</v>
      </c>
      <c r="J97">
        <f t="shared" ca="1" si="24"/>
        <v>0</v>
      </c>
      <c r="K97">
        <f t="shared" ca="1" si="24"/>
        <v>0</v>
      </c>
      <c r="L97">
        <f t="shared" ca="1" si="24"/>
        <v>0</v>
      </c>
      <c r="M97">
        <f t="shared" ca="1" si="23"/>
        <v>0</v>
      </c>
      <c r="N97">
        <f t="shared" ca="1" si="23"/>
        <v>0</v>
      </c>
      <c r="O97" t="str">
        <f t="shared" ca="1" si="20"/>
        <v>D:AC</v>
      </c>
      <c r="P97" t="str">
        <f t="shared" ca="1" si="21"/>
        <v>D9:AC9</v>
      </c>
    </row>
    <row r="98" spans="1:16">
      <c r="A98" t="str">
        <f t="shared" si="15"/>
        <v>04</v>
      </c>
      <c r="B98" t="str">
        <f t="shared" ca="1" si="16"/>
        <v>GRP</v>
      </c>
      <c r="C98" t="str">
        <f t="shared" si="17"/>
        <v>L10-GRP-DT</v>
      </c>
      <c r="D98" t="s">
        <v>315</v>
      </c>
      <c r="E98">
        <f t="shared" ca="1" si="18"/>
        <v>0</v>
      </c>
      <c r="H98" t="str">
        <f t="shared" ca="1" si="19"/>
        <v>'LYNX GRP'!</v>
      </c>
      <c r="I98" t="str">
        <f t="shared" ca="1" si="22"/>
        <v>'LYNX GRP'!</v>
      </c>
      <c r="J98">
        <f t="shared" ca="1" si="24"/>
        <v>0</v>
      </c>
      <c r="K98">
        <f t="shared" ca="1" si="24"/>
        <v>0</v>
      </c>
      <c r="L98">
        <f t="shared" ca="1" si="24"/>
        <v>0</v>
      </c>
      <c r="M98">
        <f t="shared" ca="1" si="23"/>
        <v>0</v>
      </c>
      <c r="N98">
        <f t="shared" ca="1" si="23"/>
        <v>0</v>
      </c>
      <c r="O98" t="str">
        <f t="shared" ca="1" si="20"/>
        <v>D:AC</v>
      </c>
      <c r="P98" t="str">
        <f t="shared" ca="1" si="21"/>
        <v>D9:AC9</v>
      </c>
    </row>
    <row r="99" spans="1:16">
      <c r="A99" t="str">
        <f t="shared" si="15"/>
        <v>05</v>
      </c>
      <c r="B99" t="str">
        <f t="shared" ca="1" si="16"/>
        <v>GRP</v>
      </c>
      <c r="C99" t="str">
        <f t="shared" si="17"/>
        <v>L10-GRP-DT</v>
      </c>
      <c r="D99" t="s">
        <v>316</v>
      </c>
      <c r="E99">
        <f t="shared" ca="1" si="18"/>
        <v>0</v>
      </c>
      <c r="H99" t="str">
        <f t="shared" ca="1" si="19"/>
        <v>'LYNX GRP'!</v>
      </c>
      <c r="I99" t="str">
        <f t="shared" ca="1" si="22"/>
        <v>'LYNX GRP'!</v>
      </c>
      <c r="J99">
        <f t="shared" ca="1" si="24"/>
        <v>0</v>
      </c>
      <c r="K99">
        <f t="shared" ca="1" si="24"/>
        <v>0</v>
      </c>
      <c r="L99">
        <f t="shared" ca="1" si="24"/>
        <v>0</v>
      </c>
      <c r="M99">
        <f t="shared" ca="1" si="23"/>
        <v>0</v>
      </c>
      <c r="N99">
        <f t="shared" ca="1" si="23"/>
        <v>0</v>
      </c>
      <c r="O99" t="str">
        <f t="shared" ca="1" si="20"/>
        <v>D:AC</v>
      </c>
      <c r="P99" t="str">
        <f t="shared" ca="1" si="21"/>
        <v>D9:AC9</v>
      </c>
    </row>
    <row r="100" spans="1:16">
      <c r="A100" t="str">
        <f t="shared" si="15"/>
        <v>06</v>
      </c>
      <c r="B100" t="str">
        <f t="shared" ca="1" si="16"/>
        <v>GRP</v>
      </c>
      <c r="C100" t="str">
        <f t="shared" si="17"/>
        <v>L10-GRP-DT</v>
      </c>
      <c r="D100" t="s">
        <v>317</v>
      </c>
      <c r="E100">
        <f t="shared" ca="1" si="18"/>
        <v>0</v>
      </c>
      <c r="H100" t="str">
        <f t="shared" ca="1" si="19"/>
        <v>'LYNX GRP'!</v>
      </c>
      <c r="I100" t="str">
        <f t="shared" ca="1" si="22"/>
        <v>'LYNX GRP'!</v>
      </c>
      <c r="J100">
        <f t="shared" ca="1" si="24"/>
        <v>0</v>
      </c>
      <c r="K100">
        <f t="shared" ca="1" si="24"/>
        <v>0</v>
      </c>
      <c r="L100">
        <f t="shared" ca="1" si="24"/>
        <v>0</v>
      </c>
      <c r="M100">
        <f t="shared" ca="1" si="23"/>
        <v>0</v>
      </c>
      <c r="N100">
        <f t="shared" ca="1" si="23"/>
        <v>0</v>
      </c>
      <c r="O100" t="str">
        <f t="shared" ca="1" si="20"/>
        <v>D:AC</v>
      </c>
      <c r="P100" t="str">
        <f t="shared" ca="1" si="21"/>
        <v>D9:AC9</v>
      </c>
    </row>
    <row r="101" spans="1:16">
      <c r="A101" t="str">
        <f t="shared" si="15"/>
        <v>07</v>
      </c>
      <c r="B101" t="str">
        <f t="shared" ca="1" si="16"/>
        <v>GRP</v>
      </c>
      <c r="C101" t="str">
        <f t="shared" si="17"/>
        <v>L10-GRP-DT</v>
      </c>
      <c r="D101" t="s">
        <v>318</v>
      </c>
      <c r="E101">
        <f t="shared" ca="1" si="18"/>
        <v>0</v>
      </c>
      <c r="H101" t="str">
        <f t="shared" ca="1" si="19"/>
        <v>'LYNX GRP'!</v>
      </c>
      <c r="I101" t="str">
        <f t="shared" ca="1" si="22"/>
        <v>'LYNX GRP'!</v>
      </c>
      <c r="J101">
        <f t="shared" ca="1" si="24"/>
        <v>0</v>
      </c>
      <c r="K101">
        <f t="shared" ca="1" si="24"/>
        <v>0</v>
      </c>
      <c r="L101">
        <f t="shared" ca="1" si="24"/>
        <v>0</v>
      </c>
      <c r="M101">
        <f t="shared" ca="1" si="23"/>
        <v>0</v>
      </c>
      <c r="N101">
        <f t="shared" ca="1" si="23"/>
        <v>0</v>
      </c>
      <c r="O101" t="str">
        <f t="shared" ca="1" si="20"/>
        <v>D:AC</v>
      </c>
      <c r="P101" t="str">
        <f t="shared" ca="1" si="21"/>
        <v>D9:AC9</v>
      </c>
    </row>
    <row r="102" spans="1:16">
      <c r="A102" t="str">
        <f t="shared" si="15"/>
        <v>08</v>
      </c>
      <c r="B102" t="str">
        <f t="shared" ca="1" si="16"/>
        <v>GRP</v>
      </c>
      <c r="C102" t="str">
        <f t="shared" si="17"/>
        <v>L10-GRP-DT</v>
      </c>
      <c r="D102" t="s">
        <v>319</v>
      </c>
      <c r="E102">
        <f t="shared" ca="1" si="18"/>
        <v>0</v>
      </c>
      <c r="H102" t="str">
        <f t="shared" ca="1" si="19"/>
        <v>'LYNX GRP'!</v>
      </c>
      <c r="I102" t="str">
        <f t="shared" ca="1" si="22"/>
        <v>'LYNX GRP'!</v>
      </c>
      <c r="J102">
        <f t="shared" ca="1" si="24"/>
        <v>0</v>
      </c>
      <c r="K102">
        <f t="shared" ca="1" si="24"/>
        <v>0</v>
      </c>
      <c r="L102">
        <f t="shared" ca="1" si="24"/>
        <v>0</v>
      </c>
      <c r="M102">
        <f t="shared" ca="1" si="23"/>
        <v>0</v>
      </c>
      <c r="N102">
        <f t="shared" ca="1" si="23"/>
        <v>0</v>
      </c>
      <c r="O102" t="str">
        <f t="shared" ca="1" si="20"/>
        <v>D:AC</v>
      </c>
      <c r="P102" t="str">
        <f t="shared" ca="1" si="21"/>
        <v>D9:AC9</v>
      </c>
    </row>
    <row r="103" spans="1:16">
      <c r="A103" t="str">
        <f t="shared" si="15"/>
        <v>09</v>
      </c>
      <c r="B103" t="str">
        <f t="shared" ca="1" si="16"/>
        <v>GRP</v>
      </c>
      <c r="C103" t="str">
        <f t="shared" si="17"/>
        <v>L10-GRP-DT</v>
      </c>
      <c r="D103" t="s">
        <v>320</v>
      </c>
      <c r="E103">
        <f t="shared" ca="1" si="18"/>
        <v>0</v>
      </c>
      <c r="H103" t="str">
        <f t="shared" ca="1" si="19"/>
        <v>'LYNX GRP'!</v>
      </c>
      <c r="I103" t="str">
        <f t="shared" ca="1" si="22"/>
        <v>'LYNX GRP'!</v>
      </c>
      <c r="J103">
        <f t="shared" ca="1" si="24"/>
        <v>0</v>
      </c>
      <c r="K103">
        <f t="shared" ca="1" si="24"/>
        <v>0</v>
      </c>
      <c r="L103">
        <f t="shared" ca="1" si="24"/>
        <v>0</v>
      </c>
      <c r="M103">
        <f t="shared" ca="1" si="23"/>
        <v>0</v>
      </c>
      <c r="N103">
        <f t="shared" ca="1" si="23"/>
        <v>0</v>
      </c>
      <c r="O103" t="str">
        <f t="shared" ca="1" si="20"/>
        <v>D:AC</v>
      </c>
      <c r="P103" t="str">
        <f t="shared" ca="1" si="21"/>
        <v>D9:AC9</v>
      </c>
    </row>
    <row r="104" spans="1:16">
      <c r="A104" t="str">
        <f t="shared" si="15"/>
        <v>10</v>
      </c>
      <c r="B104" t="str">
        <f t="shared" ca="1" si="16"/>
        <v>GRP</v>
      </c>
      <c r="C104" t="str">
        <f t="shared" si="17"/>
        <v>L10-GRP-DT</v>
      </c>
      <c r="D104" t="s">
        <v>321</v>
      </c>
      <c r="E104">
        <f t="shared" ca="1" si="18"/>
        <v>0</v>
      </c>
      <c r="H104" t="str">
        <f t="shared" ca="1" si="19"/>
        <v>'LYNX GRP'!</v>
      </c>
      <c r="I104" t="str">
        <f t="shared" ca="1" si="22"/>
        <v>'LYNX GRP'!</v>
      </c>
      <c r="J104">
        <f t="shared" ca="1" si="24"/>
        <v>0</v>
      </c>
      <c r="K104">
        <f t="shared" ca="1" si="24"/>
        <v>0</v>
      </c>
      <c r="L104">
        <f t="shared" ca="1" si="24"/>
        <v>0</v>
      </c>
      <c r="M104">
        <f t="shared" ca="1" si="23"/>
        <v>0</v>
      </c>
      <c r="N104">
        <f t="shared" ca="1" si="23"/>
        <v>0</v>
      </c>
      <c r="O104" t="str">
        <f t="shared" ca="1" si="20"/>
        <v>D:AC</v>
      </c>
      <c r="P104" t="str">
        <f t="shared" ca="1" si="21"/>
        <v>D9:AC9</v>
      </c>
    </row>
    <row r="105" spans="1:16">
      <c r="A105" t="str">
        <f t="shared" si="15"/>
        <v>100</v>
      </c>
      <c r="B105" t="str">
        <f t="shared" ca="1" si="16"/>
        <v>GRP</v>
      </c>
      <c r="C105" t="str">
        <f t="shared" si="17"/>
        <v>L10-GRP-DT</v>
      </c>
      <c r="D105" t="s">
        <v>325</v>
      </c>
      <c r="E105">
        <f t="shared" ca="1" si="18"/>
        <v>0</v>
      </c>
      <c r="H105" t="str">
        <f t="shared" ca="1" si="19"/>
        <v>'LYNX GRP'!</v>
      </c>
      <c r="I105" t="str">
        <f t="shared" ca="1" si="22"/>
        <v>'LYNX GRP'!</v>
      </c>
      <c r="J105">
        <f t="shared" ca="1" si="24"/>
        <v>0</v>
      </c>
      <c r="K105">
        <f t="shared" ca="1" si="24"/>
        <v>0</v>
      </c>
      <c r="L105">
        <f t="shared" ca="1" si="24"/>
        <v>0</v>
      </c>
      <c r="M105">
        <f t="shared" ca="1" si="23"/>
        <v>0</v>
      </c>
      <c r="N105">
        <f t="shared" ca="1" si="23"/>
        <v>0</v>
      </c>
      <c r="O105" t="str">
        <f t="shared" ca="1" si="20"/>
        <v>D:AC</v>
      </c>
      <c r="P105" t="str">
        <f t="shared" ca="1" si="21"/>
        <v>D9:AC9</v>
      </c>
    </row>
    <row r="106" spans="1:16">
      <c r="A106" t="str">
        <f t="shared" si="15"/>
        <v>11</v>
      </c>
      <c r="B106" t="str">
        <f t="shared" ca="1" si="16"/>
        <v>GRP</v>
      </c>
      <c r="C106" t="str">
        <f t="shared" si="17"/>
        <v>L10-GRP-DT</v>
      </c>
      <c r="D106" t="s">
        <v>322</v>
      </c>
      <c r="E106">
        <f t="shared" ca="1" si="18"/>
        <v>0</v>
      </c>
      <c r="H106" t="str">
        <f t="shared" ca="1" si="19"/>
        <v>'LYNX GRP'!</v>
      </c>
      <c r="I106" t="str">
        <f t="shared" ca="1" si="22"/>
        <v>'LYNX GRP'!</v>
      </c>
      <c r="J106">
        <f t="shared" ca="1" si="24"/>
        <v>0</v>
      </c>
      <c r="K106">
        <f t="shared" ca="1" si="24"/>
        <v>0</v>
      </c>
      <c r="L106">
        <f t="shared" ca="1" si="24"/>
        <v>0</v>
      </c>
      <c r="M106">
        <f t="shared" ca="1" si="23"/>
        <v>0</v>
      </c>
      <c r="N106">
        <f t="shared" ca="1" si="23"/>
        <v>0</v>
      </c>
      <c r="O106" t="str">
        <f t="shared" ca="1" si="20"/>
        <v>D:AC</v>
      </c>
      <c r="P106" t="str">
        <f t="shared" ca="1" si="21"/>
        <v>D9:AC9</v>
      </c>
    </row>
    <row r="107" spans="1:16">
      <c r="A107" t="str">
        <f t="shared" si="15"/>
        <v>12</v>
      </c>
      <c r="B107" t="str">
        <f t="shared" ca="1" si="16"/>
        <v>GRP</v>
      </c>
      <c r="C107" t="str">
        <f t="shared" si="17"/>
        <v>L10-GRP-DT</v>
      </c>
      <c r="D107" t="s">
        <v>323</v>
      </c>
      <c r="E107">
        <f t="shared" ca="1" si="18"/>
        <v>0</v>
      </c>
      <c r="H107" t="str">
        <f t="shared" ca="1" si="19"/>
        <v>'LYNX GRP'!</v>
      </c>
      <c r="I107" t="str">
        <f t="shared" ca="1" si="22"/>
        <v>'LYNX GRP'!</v>
      </c>
      <c r="J107">
        <f t="shared" ca="1" si="24"/>
        <v>0</v>
      </c>
      <c r="K107">
        <f t="shared" ca="1" si="24"/>
        <v>0</v>
      </c>
      <c r="L107">
        <f t="shared" ca="1" si="24"/>
        <v>0</v>
      </c>
      <c r="M107">
        <f t="shared" ca="1" si="23"/>
        <v>0</v>
      </c>
      <c r="N107">
        <f t="shared" ca="1" si="23"/>
        <v>0</v>
      </c>
      <c r="O107" t="str">
        <f t="shared" ca="1" si="20"/>
        <v>D:AC</v>
      </c>
      <c r="P107" t="str">
        <f t="shared" ca="1" si="21"/>
        <v>D9:AC9</v>
      </c>
    </row>
    <row r="108" spans="1:16">
      <c r="A108" t="str">
        <f t="shared" si="15"/>
        <v>13</v>
      </c>
      <c r="B108" t="str">
        <f t="shared" ca="1" si="16"/>
        <v>GRP</v>
      </c>
      <c r="C108" t="str">
        <f t="shared" si="17"/>
        <v>L10-GRP-DT</v>
      </c>
      <c r="D108" t="s">
        <v>324</v>
      </c>
      <c r="E108">
        <f t="shared" ca="1" si="18"/>
        <v>0</v>
      </c>
      <c r="H108" t="str">
        <f t="shared" ca="1" si="19"/>
        <v>'LYNX GRP'!</v>
      </c>
      <c r="I108" t="str">
        <f t="shared" ca="1" si="22"/>
        <v>'LYNX GRP'!</v>
      </c>
      <c r="J108">
        <f t="shared" ca="1" si="24"/>
        <v>0</v>
      </c>
      <c r="K108">
        <f t="shared" ca="1" si="24"/>
        <v>0</v>
      </c>
      <c r="L108">
        <f t="shared" ca="1" si="24"/>
        <v>0</v>
      </c>
      <c r="M108">
        <f t="shared" ca="1" si="23"/>
        <v>0</v>
      </c>
      <c r="N108">
        <f t="shared" ca="1" si="23"/>
        <v>0</v>
      </c>
      <c r="O108" t="str">
        <f t="shared" ca="1" si="20"/>
        <v>D:AC</v>
      </c>
      <c r="P108" t="str">
        <f t="shared" ca="1" si="21"/>
        <v>D9:AC9</v>
      </c>
    </row>
    <row r="109" spans="1:16">
      <c r="A109" t="str">
        <f t="shared" si="15"/>
        <v>15</v>
      </c>
      <c r="B109" t="str">
        <f t="shared" ca="1" si="16"/>
        <v>GRP</v>
      </c>
      <c r="C109" t="str">
        <f t="shared" si="17"/>
        <v>L10-GRP-DT</v>
      </c>
      <c r="D109" t="s">
        <v>1520</v>
      </c>
      <c r="E109">
        <f t="shared" ca="1" si="18"/>
        <v>0</v>
      </c>
      <c r="H109" t="str">
        <f t="shared" ca="1" si="19"/>
        <v>'LYNX GRP'!</v>
      </c>
      <c r="I109" t="str">
        <f t="shared" ca="1" si="22"/>
        <v>'LYNX GRP'!</v>
      </c>
      <c r="J109">
        <f t="shared" ca="1" si="24"/>
        <v>0</v>
      </c>
      <c r="K109">
        <f t="shared" ca="1" si="24"/>
        <v>0</v>
      </c>
      <c r="L109">
        <f t="shared" ca="1" si="24"/>
        <v>0</v>
      </c>
      <c r="M109">
        <f t="shared" ca="1" si="23"/>
        <v>0</v>
      </c>
      <c r="N109">
        <f t="shared" ca="1" si="23"/>
        <v>0</v>
      </c>
      <c r="O109" t="str">
        <f t="shared" ca="1" si="20"/>
        <v>D:AC</v>
      </c>
      <c r="P109" t="str">
        <f t="shared" ca="1" si="21"/>
        <v>D9:AC9</v>
      </c>
    </row>
    <row r="110" spans="1:16">
      <c r="A110" t="str">
        <f t="shared" si="15"/>
        <v>19</v>
      </c>
      <c r="B110" t="str">
        <f t="shared" ca="1" si="16"/>
        <v>GRP</v>
      </c>
      <c r="C110" t="str">
        <f t="shared" si="17"/>
        <v>L10-GRP-DT</v>
      </c>
      <c r="D110" t="s">
        <v>2332</v>
      </c>
      <c r="E110">
        <f t="shared" ca="1" si="18"/>
        <v>0</v>
      </c>
      <c r="H110" t="str">
        <f t="shared" ca="1" si="19"/>
        <v>'LYNX GRP'!</v>
      </c>
      <c r="I110" t="str">
        <f t="shared" ca="1" si="22"/>
        <v>'LYNX GRP'!</v>
      </c>
      <c r="J110">
        <f t="shared" ca="1" si="24"/>
        <v>0</v>
      </c>
      <c r="K110">
        <f t="shared" ca="1" si="24"/>
        <v>0</v>
      </c>
      <c r="L110">
        <f t="shared" ca="1" si="24"/>
        <v>0</v>
      </c>
      <c r="M110">
        <f t="shared" ca="1" si="23"/>
        <v>0</v>
      </c>
      <c r="N110">
        <f t="shared" ca="1" si="23"/>
        <v>0</v>
      </c>
      <c r="O110" t="str">
        <f t="shared" ca="1" si="20"/>
        <v>D:AC</v>
      </c>
      <c r="P110" t="str">
        <f t="shared" ca="1" si="21"/>
        <v>D9:AC9</v>
      </c>
    </row>
    <row r="111" spans="1:16">
      <c r="A111" t="str">
        <f t="shared" si="15"/>
        <v>34</v>
      </c>
      <c r="B111" t="str">
        <f t="shared" ca="1" si="16"/>
        <v>GRP</v>
      </c>
      <c r="C111" t="str">
        <f t="shared" si="17"/>
        <v>L10-GRP-DT</v>
      </c>
      <c r="D111" t="s">
        <v>2333</v>
      </c>
      <c r="E111">
        <f t="shared" ca="1" si="18"/>
        <v>0</v>
      </c>
      <c r="H111" t="str">
        <f t="shared" ca="1" si="19"/>
        <v>'LYNX GRP'!</v>
      </c>
      <c r="I111" t="str">
        <f t="shared" ca="1" si="22"/>
        <v>'LYNX GRP'!</v>
      </c>
      <c r="J111">
        <f t="shared" ca="1" si="24"/>
        <v>0</v>
      </c>
      <c r="K111">
        <f t="shared" ca="1" si="24"/>
        <v>0</v>
      </c>
      <c r="L111">
        <f t="shared" ca="1" si="24"/>
        <v>0</v>
      </c>
      <c r="M111">
        <f t="shared" ca="1" si="23"/>
        <v>0</v>
      </c>
      <c r="N111">
        <f t="shared" ca="1" si="23"/>
        <v>0</v>
      </c>
      <c r="O111" t="str">
        <f t="shared" ca="1" si="20"/>
        <v>D:AC</v>
      </c>
      <c r="P111" t="str">
        <f t="shared" ca="1" si="21"/>
        <v>D9:AC9</v>
      </c>
    </row>
    <row r="112" spans="1:16">
      <c r="A112" t="str">
        <f t="shared" si="15"/>
        <v>35</v>
      </c>
      <c r="B112" t="str">
        <f t="shared" ca="1" si="16"/>
        <v>GRP</v>
      </c>
      <c r="C112" t="str">
        <f t="shared" si="17"/>
        <v>L10-GRP-DT</v>
      </c>
      <c r="D112" t="s">
        <v>2334</v>
      </c>
      <c r="E112">
        <f t="shared" ca="1" si="18"/>
        <v>0</v>
      </c>
      <c r="H112" t="str">
        <f t="shared" ca="1" si="19"/>
        <v>'LYNX GRP'!</v>
      </c>
      <c r="I112" t="str">
        <f t="shared" ca="1" si="22"/>
        <v>'LYNX GRP'!</v>
      </c>
      <c r="J112">
        <f t="shared" ca="1" si="24"/>
        <v>0</v>
      </c>
      <c r="K112">
        <f t="shared" ca="1" si="24"/>
        <v>0</v>
      </c>
      <c r="L112">
        <f t="shared" ca="1" si="24"/>
        <v>0</v>
      </c>
      <c r="M112">
        <f t="shared" ca="1" si="23"/>
        <v>0</v>
      </c>
      <c r="N112">
        <f t="shared" ca="1" si="23"/>
        <v>0</v>
      </c>
      <c r="O112" t="str">
        <f t="shared" ca="1" si="20"/>
        <v>D:AC</v>
      </c>
      <c r="P112" t="str">
        <f t="shared" ca="1" si="21"/>
        <v>D9:AC9</v>
      </c>
    </row>
    <row r="113" spans="1:16">
      <c r="A113" t="str">
        <f t="shared" si="15"/>
        <v>36</v>
      </c>
      <c r="B113" t="str">
        <f t="shared" ca="1" si="16"/>
        <v>GRP</v>
      </c>
      <c r="C113" t="str">
        <f t="shared" si="17"/>
        <v>L10-GRP-DT</v>
      </c>
      <c r="D113" t="s">
        <v>2335</v>
      </c>
      <c r="E113">
        <f t="shared" ca="1" si="18"/>
        <v>0</v>
      </c>
      <c r="H113" t="str">
        <f t="shared" ca="1" si="19"/>
        <v>'LYNX GRP'!</v>
      </c>
      <c r="I113" t="str">
        <f t="shared" ca="1" si="22"/>
        <v>'LYNX GRP'!</v>
      </c>
      <c r="J113">
        <f t="shared" ca="1" si="24"/>
        <v>0</v>
      </c>
      <c r="K113">
        <f t="shared" ca="1" si="24"/>
        <v>0</v>
      </c>
      <c r="L113">
        <f t="shared" ca="1" si="24"/>
        <v>0</v>
      </c>
      <c r="M113">
        <f t="shared" ca="1" si="23"/>
        <v>0</v>
      </c>
      <c r="N113">
        <f t="shared" ca="1" si="23"/>
        <v>0</v>
      </c>
      <c r="O113" t="str">
        <f t="shared" ca="1" si="20"/>
        <v>D:AC</v>
      </c>
      <c r="P113" t="str">
        <f t="shared" ca="1" si="21"/>
        <v>D9:AC9</v>
      </c>
    </row>
    <row r="114" spans="1:16">
      <c r="A114" t="str">
        <f t="shared" si="15"/>
        <v>99</v>
      </c>
      <c r="B114" t="str">
        <f t="shared" ca="1" si="16"/>
        <v>GRP</v>
      </c>
      <c r="C114" t="str">
        <f t="shared" si="17"/>
        <v>L10-GRP-DT</v>
      </c>
      <c r="D114" t="s">
        <v>1437</v>
      </c>
      <c r="E114">
        <f t="shared" ca="1" si="18"/>
        <v>0</v>
      </c>
      <c r="H114" t="str">
        <f t="shared" ca="1" si="19"/>
        <v>'LYNX GRP'!</v>
      </c>
      <c r="I114" t="str">
        <f t="shared" ca="1" si="22"/>
        <v>'LYNX GRP'!</v>
      </c>
      <c r="J114">
        <f t="shared" ca="1" si="24"/>
        <v>0</v>
      </c>
      <c r="K114">
        <f t="shared" ca="1" si="24"/>
        <v>0</v>
      </c>
      <c r="L114">
        <f t="shared" ca="1" si="24"/>
        <v>0</v>
      </c>
      <c r="M114">
        <f t="shared" ca="1" si="23"/>
        <v>0</v>
      </c>
      <c r="N114">
        <f t="shared" ca="1" si="23"/>
        <v>0</v>
      </c>
      <c r="O114" t="str">
        <f t="shared" ca="1" si="20"/>
        <v>D:AC</v>
      </c>
      <c r="P114" t="str">
        <f t="shared" ca="1" si="21"/>
        <v>D9:AC9</v>
      </c>
    </row>
    <row r="115" spans="1:16">
      <c r="A115" t="str">
        <f t="shared" si="15"/>
        <v>01</v>
      </c>
      <c r="B115" t="str">
        <f t="shared" ca="1" si="16"/>
        <v>PU</v>
      </c>
      <c r="C115" t="str">
        <f t="shared" si="17"/>
        <v>L10-PU</v>
      </c>
      <c r="D115" t="s">
        <v>1126</v>
      </c>
      <c r="E115">
        <f t="shared" ca="1" si="18"/>
        <v>0</v>
      </c>
      <c r="H115" t="str">
        <f t="shared" ca="1" si="19"/>
        <v>'LYNX PU'!</v>
      </c>
      <c r="I115">
        <f t="shared" ca="1" si="22"/>
        <v>0</v>
      </c>
      <c r="J115">
        <f t="shared" ca="1" si="24"/>
        <v>0</v>
      </c>
      <c r="K115" t="str">
        <f t="shared" ca="1" si="24"/>
        <v>'LYNX PU'!</v>
      </c>
      <c r="L115">
        <f t="shared" ca="1" si="24"/>
        <v>0</v>
      </c>
      <c r="M115">
        <f t="shared" ca="1" si="23"/>
        <v>0</v>
      </c>
      <c r="N115">
        <f t="shared" ca="1" si="23"/>
        <v>0</v>
      </c>
      <c r="O115" t="str">
        <f t="shared" ca="1" si="20"/>
        <v>d:t</v>
      </c>
      <c r="P115" t="str">
        <f t="shared" ca="1" si="21"/>
        <v>d9:t9</v>
      </c>
    </row>
    <row r="116" spans="1:16">
      <c r="A116" t="str">
        <f t="shared" si="15"/>
        <v>02</v>
      </c>
      <c r="B116" t="str">
        <f t="shared" ca="1" si="16"/>
        <v>PU</v>
      </c>
      <c r="C116" t="str">
        <f t="shared" si="17"/>
        <v>L10-PU</v>
      </c>
      <c r="D116" t="s">
        <v>1127</v>
      </c>
      <c r="E116">
        <f t="shared" ca="1" si="18"/>
        <v>0</v>
      </c>
      <c r="H116" t="str">
        <f t="shared" ca="1" si="19"/>
        <v>'LYNX PU'!</v>
      </c>
      <c r="I116">
        <f t="shared" ca="1" si="22"/>
        <v>0</v>
      </c>
      <c r="J116">
        <f t="shared" ca="1" si="24"/>
        <v>0</v>
      </c>
      <c r="K116" t="str">
        <f t="shared" ca="1" si="24"/>
        <v>'LYNX PU'!</v>
      </c>
      <c r="L116">
        <f t="shared" ca="1" si="24"/>
        <v>0</v>
      </c>
      <c r="M116">
        <f t="shared" ca="1" si="23"/>
        <v>0</v>
      </c>
      <c r="N116">
        <f t="shared" ca="1" si="23"/>
        <v>0</v>
      </c>
      <c r="O116" t="str">
        <f t="shared" ca="1" si="20"/>
        <v>d:t</v>
      </c>
      <c r="P116" t="str">
        <f t="shared" ca="1" si="21"/>
        <v>d9:t9</v>
      </c>
    </row>
    <row r="117" spans="1:16">
      <c r="A117" t="str">
        <f t="shared" si="15"/>
        <v>03</v>
      </c>
      <c r="B117" t="str">
        <f t="shared" ca="1" si="16"/>
        <v>PU</v>
      </c>
      <c r="C117" t="str">
        <f t="shared" si="17"/>
        <v>L10-PU</v>
      </c>
      <c r="D117" t="s">
        <v>1128</v>
      </c>
      <c r="E117">
        <f t="shared" ca="1" si="18"/>
        <v>0</v>
      </c>
      <c r="H117" t="str">
        <f t="shared" ca="1" si="19"/>
        <v>'LYNX PU'!</v>
      </c>
      <c r="I117">
        <f t="shared" ca="1" si="22"/>
        <v>0</v>
      </c>
      <c r="J117">
        <f t="shared" ca="1" si="24"/>
        <v>0</v>
      </c>
      <c r="K117" t="str">
        <f t="shared" ca="1" si="24"/>
        <v>'LYNX PU'!</v>
      </c>
      <c r="L117">
        <f t="shared" ca="1" si="24"/>
        <v>0</v>
      </c>
      <c r="M117">
        <f t="shared" ca="1" si="23"/>
        <v>0</v>
      </c>
      <c r="N117">
        <f t="shared" ca="1" si="23"/>
        <v>0</v>
      </c>
      <c r="O117" t="str">
        <f t="shared" ca="1" si="20"/>
        <v>d:t</v>
      </c>
      <c r="P117" t="str">
        <f t="shared" ca="1" si="21"/>
        <v>d9:t9</v>
      </c>
    </row>
    <row r="118" spans="1:16">
      <c r="A118" t="str">
        <f t="shared" si="15"/>
        <v>04</v>
      </c>
      <c r="B118" t="str">
        <f t="shared" ca="1" si="16"/>
        <v>PU</v>
      </c>
      <c r="C118" t="str">
        <f t="shared" si="17"/>
        <v>L10-PU</v>
      </c>
      <c r="D118" t="s">
        <v>1129</v>
      </c>
      <c r="E118">
        <f t="shared" ca="1" si="18"/>
        <v>0</v>
      </c>
      <c r="H118" t="str">
        <f t="shared" ca="1" si="19"/>
        <v>'LYNX PU'!</v>
      </c>
      <c r="I118">
        <f t="shared" ca="1" si="22"/>
        <v>0</v>
      </c>
      <c r="J118">
        <f t="shared" ca="1" si="24"/>
        <v>0</v>
      </c>
      <c r="K118" t="str">
        <f t="shared" ca="1" si="24"/>
        <v>'LYNX PU'!</v>
      </c>
      <c r="L118">
        <f t="shared" ca="1" si="24"/>
        <v>0</v>
      </c>
      <c r="M118">
        <f t="shared" ca="1" si="23"/>
        <v>0</v>
      </c>
      <c r="N118">
        <f t="shared" ca="1" si="23"/>
        <v>0</v>
      </c>
      <c r="O118" t="str">
        <f t="shared" ca="1" si="20"/>
        <v>d:t</v>
      </c>
      <c r="P118" t="str">
        <f t="shared" ca="1" si="21"/>
        <v>d9:t9</v>
      </c>
    </row>
    <row r="119" spans="1:16">
      <c r="A119" t="str">
        <f t="shared" si="15"/>
        <v>05</v>
      </c>
      <c r="B119" t="str">
        <f t="shared" ca="1" si="16"/>
        <v>PU</v>
      </c>
      <c r="C119" t="str">
        <f t="shared" si="17"/>
        <v>L10-PU</v>
      </c>
      <c r="D119" t="s">
        <v>1130</v>
      </c>
      <c r="E119">
        <f t="shared" ca="1" si="18"/>
        <v>0</v>
      </c>
      <c r="H119" t="str">
        <f t="shared" ca="1" si="19"/>
        <v>'LYNX PU'!</v>
      </c>
      <c r="I119">
        <f t="shared" ca="1" si="22"/>
        <v>0</v>
      </c>
      <c r="J119">
        <f t="shared" ca="1" si="24"/>
        <v>0</v>
      </c>
      <c r="K119" t="str">
        <f t="shared" ca="1" si="24"/>
        <v>'LYNX PU'!</v>
      </c>
      <c r="L119">
        <f t="shared" ca="1" si="24"/>
        <v>0</v>
      </c>
      <c r="M119">
        <f t="shared" ca="1" si="23"/>
        <v>0</v>
      </c>
      <c r="N119">
        <f t="shared" ca="1" si="23"/>
        <v>0</v>
      </c>
      <c r="O119" t="str">
        <f t="shared" ca="1" si="20"/>
        <v>d:t</v>
      </c>
      <c r="P119" t="str">
        <f t="shared" ca="1" si="21"/>
        <v>d9:t9</v>
      </c>
    </row>
    <row r="120" spans="1:16">
      <c r="A120" t="str">
        <f t="shared" si="15"/>
        <v>06</v>
      </c>
      <c r="B120" t="str">
        <f t="shared" ca="1" si="16"/>
        <v>PU</v>
      </c>
      <c r="C120" t="str">
        <f t="shared" si="17"/>
        <v>L10-PU</v>
      </c>
      <c r="D120" t="s">
        <v>1131</v>
      </c>
      <c r="E120">
        <f t="shared" ca="1" si="18"/>
        <v>0</v>
      </c>
      <c r="H120" t="str">
        <f t="shared" ca="1" si="19"/>
        <v>'LYNX PU'!</v>
      </c>
      <c r="I120">
        <f t="shared" ca="1" si="22"/>
        <v>0</v>
      </c>
      <c r="J120">
        <f t="shared" ca="1" si="24"/>
        <v>0</v>
      </c>
      <c r="K120" t="str">
        <f t="shared" ca="1" si="24"/>
        <v>'LYNX PU'!</v>
      </c>
      <c r="L120">
        <f t="shared" ca="1" si="24"/>
        <v>0</v>
      </c>
      <c r="M120">
        <f t="shared" ca="1" si="23"/>
        <v>0</v>
      </c>
      <c r="N120">
        <f t="shared" ca="1" si="23"/>
        <v>0</v>
      </c>
      <c r="O120" t="str">
        <f t="shared" ca="1" si="20"/>
        <v>d:t</v>
      </c>
      <c r="P120" t="str">
        <f t="shared" ca="1" si="21"/>
        <v>d9:t9</v>
      </c>
    </row>
    <row r="121" spans="1:16">
      <c r="A121" t="str">
        <f t="shared" si="15"/>
        <v>09</v>
      </c>
      <c r="B121" t="str">
        <f t="shared" ca="1" si="16"/>
        <v>PU</v>
      </c>
      <c r="C121" t="str">
        <f t="shared" si="17"/>
        <v>L10-PU</v>
      </c>
      <c r="D121" t="s">
        <v>1132</v>
      </c>
      <c r="E121">
        <f t="shared" ca="1" si="18"/>
        <v>0</v>
      </c>
      <c r="H121" t="str">
        <f t="shared" ca="1" si="19"/>
        <v>'LYNX PU'!</v>
      </c>
      <c r="I121">
        <f t="shared" ca="1" si="22"/>
        <v>0</v>
      </c>
      <c r="J121">
        <f t="shared" ca="1" si="24"/>
        <v>0</v>
      </c>
      <c r="K121" t="str">
        <f t="shared" ca="1" si="24"/>
        <v>'LYNX PU'!</v>
      </c>
      <c r="L121">
        <f t="shared" ca="1" si="24"/>
        <v>0</v>
      </c>
      <c r="M121">
        <f t="shared" ca="1" si="23"/>
        <v>0</v>
      </c>
      <c r="N121">
        <f t="shared" ca="1" si="23"/>
        <v>0</v>
      </c>
      <c r="O121" t="str">
        <f t="shared" ca="1" si="20"/>
        <v>d:t</v>
      </c>
      <c r="P121" t="str">
        <f t="shared" ca="1" si="21"/>
        <v>d9:t9</v>
      </c>
    </row>
    <row r="122" spans="1:16">
      <c r="A122" t="str">
        <f t="shared" si="15"/>
        <v>11</v>
      </c>
      <c r="B122" t="str">
        <f t="shared" ca="1" si="16"/>
        <v>PU</v>
      </c>
      <c r="C122" t="str">
        <f t="shared" si="17"/>
        <v>L10-PU</v>
      </c>
      <c r="D122" t="s">
        <v>1133</v>
      </c>
      <c r="E122">
        <f t="shared" ca="1" si="18"/>
        <v>0</v>
      </c>
      <c r="H122" t="str">
        <f t="shared" ca="1" si="19"/>
        <v>'LYNX PU'!</v>
      </c>
      <c r="I122">
        <f t="shared" ca="1" si="22"/>
        <v>0</v>
      </c>
      <c r="J122">
        <f t="shared" ca="1" si="24"/>
        <v>0</v>
      </c>
      <c r="K122" t="str">
        <f t="shared" ca="1" si="24"/>
        <v>'LYNX PU'!</v>
      </c>
      <c r="L122">
        <f t="shared" ca="1" si="24"/>
        <v>0</v>
      </c>
      <c r="M122">
        <f t="shared" ca="1" si="23"/>
        <v>0</v>
      </c>
      <c r="N122">
        <f t="shared" ca="1" si="23"/>
        <v>0</v>
      </c>
      <c r="O122" t="str">
        <f t="shared" ca="1" si="20"/>
        <v>d:t</v>
      </c>
      <c r="P122" t="str">
        <f t="shared" ca="1" si="21"/>
        <v>d9:t9</v>
      </c>
    </row>
    <row r="123" spans="1:16">
      <c r="A123" t="str">
        <f t="shared" si="15"/>
        <v>12</v>
      </c>
      <c r="B123" t="str">
        <f t="shared" ca="1" si="16"/>
        <v>PU</v>
      </c>
      <c r="C123" t="str">
        <f t="shared" si="17"/>
        <v>L10-PU</v>
      </c>
      <c r="D123" t="s">
        <v>1134</v>
      </c>
      <c r="E123">
        <f t="shared" ca="1" si="18"/>
        <v>0</v>
      </c>
      <c r="H123" t="str">
        <f t="shared" ca="1" si="19"/>
        <v>'LYNX PU'!</v>
      </c>
      <c r="I123">
        <f t="shared" ca="1" si="22"/>
        <v>0</v>
      </c>
      <c r="J123">
        <f t="shared" ca="1" si="24"/>
        <v>0</v>
      </c>
      <c r="K123" t="str">
        <f t="shared" ca="1" si="24"/>
        <v>'LYNX PU'!</v>
      </c>
      <c r="L123">
        <f t="shared" ca="1" si="24"/>
        <v>0</v>
      </c>
      <c r="M123">
        <f t="shared" ca="1" si="23"/>
        <v>0</v>
      </c>
      <c r="N123">
        <f t="shared" ca="1" si="23"/>
        <v>0</v>
      </c>
      <c r="O123" t="str">
        <f t="shared" ca="1" si="20"/>
        <v>d:t</v>
      </c>
      <c r="P123" t="str">
        <f t="shared" ca="1" si="21"/>
        <v>d9:t9</v>
      </c>
    </row>
    <row r="124" spans="1:16">
      <c r="A124" t="str">
        <f t="shared" si="15"/>
        <v>14</v>
      </c>
      <c r="B124" t="str">
        <f t="shared" ca="1" si="16"/>
        <v>PU</v>
      </c>
      <c r="C124" t="str">
        <f t="shared" si="17"/>
        <v>L10-PU</v>
      </c>
      <c r="D124" t="s">
        <v>1135</v>
      </c>
      <c r="E124">
        <f t="shared" ca="1" si="18"/>
        <v>0</v>
      </c>
      <c r="H124" t="str">
        <f t="shared" ca="1" si="19"/>
        <v>'LYNX PU'!</v>
      </c>
      <c r="I124">
        <f t="shared" ca="1" si="22"/>
        <v>0</v>
      </c>
      <c r="J124">
        <f t="shared" ca="1" si="24"/>
        <v>0</v>
      </c>
      <c r="K124" t="str">
        <f t="shared" ca="1" si="24"/>
        <v>'LYNX PU'!</v>
      </c>
      <c r="L124">
        <f t="shared" ca="1" si="24"/>
        <v>0</v>
      </c>
      <c r="M124">
        <f t="shared" ca="1" si="23"/>
        <v>0</v>
      </c>
      <c r="N124">
        <f t="shared" ca="1" si="23"/>
        <v>0</v>
      </c>
      <c r="O124" t="str">
        <f t="shared" ca="1" si="20"/>
        <v>d:t</v>
      </c>
      <c r="P124" t="str">
        <f t="shared" ca="1" si="21"/>
        <v>d9:t9</v>
      </c>
    </row>
    <row r="125" spans="1:16">
      <c r="A125" t="str">
        <f t="shared" si="15"/>
        <v>01</v>
      </c>
      <c r="B125" t="str">
        <f t="shared" ca="1" si="16"/>
        <v>WH</v>
      </c>
      <c r="C125" t="str">
        <f t="shared" si="17"/>
        <v>L10-WH-N-DT</v>
      </c>
      <c r="D125" t="s">
        <v>1680</v>
      </c>
      <c r="E125">
        <f t="shared" ca="1" si="18"/>
        <v>0</v>
      </c>
      <c r="H125" t="str">
        <f t="shared" ca="1" si="19"/>
        <v>'Lynx WOODEN HOLDS'!</v>
      </c>
      <c r="I125">
        <f t="shared" ca="1" si="22"/>
        <v>0</v>
      </c>
      <c r="J125">
        <f t="shared" ca="1" si="24"/>
        <v>0</v>
      </c>
      <c r="K125">
        <f t="shared" ca="1" si="24"/>
        <v>0</v>
      </c>
      <c r="L125" t="str">
        <f t="shared" ca="1" si="24"/>
        <v>'Lynx WOODEN HOLDS'!</v>
      </c>
      <c r="M125">
        <f t="shared" ca="1" si="23"/>
        <v>0</v>
      </c>
      <c r="N125">
        <f t="shared" ca="1" si="23"/>
        <v>0</v>
      </c>
      <c r="O125" t="str">
        <f t="shared" ca="1" si="20"/>
        <v>D:z</v>
      </c>
      <c r="P125" t="str">
        <f t="shared" ca="1" si="21"/>
        <v>D9:Z9</v>
      </c>
    </row>
    <row r="126" spans="1:16">
      <c r="A126" t="str">
        <f t="shared" si="15"/>
        <v>02</v>
      </c>
      <c r="B126" t="str">
        <f t="shared" ca="1" si="16"/>
        <v>WH</v>
      </c>
      <c r="C126" t="str">
        <f t="shared" si="17"/>
        <v>L10-WH-N-DT</v>
      </c>
      <c r="D126" t="s">
        <v>1703</v>
      </c>
      <c r="E126">
        <f t="shared" ca="1" si="18"/>
        <v>0</v>
      </c>
      <c r="H126" t="str">
        <f t="shared" ca="1" si="19"/>
        <v>'Lynx WOODEN HOLDS'!</v>
      </c>
      <c r="I126">
        <f t="shared" ca="1" si="22"/>
        <v>0</v>
      </c>
      <c r="J126">
        <f t="shared" ca="1" si="24"/>
        <v>0</v>
      </c>
      <c r="K126">
        <f t="shared" ca="1" si="24"/>
        <v>0</v>
      </c>
      <c r="L126" t="str">
        <f t="shared" ca="1" si="24"/>
        <v>'Lynx WOODEN HOLDS'!</v>
      </c>
      <c r="M126">
        <f t="shared" ca="1" si="23"/>
        <v>0</v>
      </c>
      <c r="N126">
        <f t="shared" ca="1" si="23"/>
        <v>0</v>
      </c>
      <c r="O126" t="str">
        <f t="shared" ca="1" si="20"/>
        <v>D:z</v>
      </c>
      <c r="P126" t="str">
        <f t="shared" ca="1" si="21"/>
        <v>D9:Z9</v>
      </c>
    </row>
    <row r="127" spans="1:16">
      <c r="A127" t="str">
        <f t="shared" si="15"/>
        <v>03</v>
      </c>
      <c r="B127" t="str">
        <f t="shared" ca="1" si="16"/>
        <v>WH</v>
      </c>
      <c r="C127" t="str">
        <f t="shared" si="17"/>
        <v>L10-WH-N-DT</v>
      </c>
      <c r="D127" t="s">
        <v>1726</v>
      </c>
      <c r="E127">
        <f t="shared" ca="1" si="18"/>
        <v>0</v>
      </c>
      <c r="H127" t="str">
        <f t="shared" ca="1" si="19"/>
        <v>'Lynx WOODEN HOLDS'!</v>
      </c>
      <c r="I127">
        <f t="shared" ca="1" si="22"/>
        <v>0</v>
      </c>
      <c r="J127">
        <f t="shared" ca="1" si="24"/>
        <v>0</v>
      </c>
      <c r="K127">
        <f t="shared" ca="1" si="24"/>
        <v>0</v>
      </c>
      <c r="L127" t="str">
        <f t="shared" ca="1" si="24"/>
        <v>'Lynx WOODEN HOLDS'!</v>
      </c>
      <c r="M127">
        <f t="shared" ca="1" si="23"/>
        <v>0</v>
      </c>
      <c r="N127">
        <f t="shared" ca="1" si="23"/>
        <v>0</v>
      </c>
      <c r="O127" t="str">
        <f t="shared" ca="1" si="20"/>
        <v>D:z</v>
      </c>
      <c r="P127" t="str">
        <f t="shared" ca="1" si="21"/>
        <v>D9:Z9</v>
      </c>
    </row>
    <row r="128" spans="1:16">
      <c r="A128" t="str">
        <f t="shared" si="15"/>
        <v>04</v>
      </c>
      <c r="B128" t="str">
        <f t="shared" ca="1" si="16"/>
        <v>WH</v>
      </c>
      <c r="C128" t="str">
        <f t="shared" si="17"/>
        <v>L10-WH-N-DT</v>
      </c>
      <c r="D128" t="s">
        <v>1749</v>
      </c>
      <c r="E128">
        <f t="shared" ca="1" si="18"/>
        <v>0</v>
      </c>
      <c r="H128" t="str">
        <f t="shared" ca="1" si="19"/>
        <v>'Lynx WOODEN HOLDS'!</v>
      </c>
      <c r="I128">
        <f t="shared" ca="1" si="22"/>
        <v>0</v>
      </c>
      <c r="J128">
        <f t="shared" ca="1" si="24"/>
        <v>0</v>
      </c>
      <c r="K128">
        <f t="shared" ca="1" si="24"/>
        <v>0</v>
      </c>
      <c r="L128" t="str">
        <f t="shared" ca="1" si="24"/>
        <v>'Lynx WOODEN HOLDS'!</v>
      </c>
      <c r="M128">
        <f t="shared" ca="1" si="23"/>
        <v>0</v>
      </c>
      <c r="N128">
        <f t="shared" ca="1" si="23"/>
        <v>0</v>
      </c>
      <c r="O128" t="str">
        <f t="shared" ca="1" si="20"/>
        <v>D:z</v>
      </c>
      <c r="P128" t="str">
        <f t="shared" ca="1" si="21"/>
        <v>D9:Z9</v>
      </c>
    </row>
    <row r="129" spans="1:16">
      <c r="A129" t="str">
        <f t="shared" si="15"/>
        <v>05</v>
      </c>
      <c r="B129" t="str">
        <f t="shared" ca="1" si="16"/>
        <v>WH</v>
      </c>
      <c r="C129" t="str">
        <f t="shared" si="17"/>
        <v>L10-WH-N-DT</v>
      </c>
      <c r="D129" t="s">
        <v>1772</v>
      </c>
      <c r="E129">
        <f t="shared" ca="1" si="18"/>
        <v>0</v>
      </c>
      <c r="H129" t="str">
        <f t="shared" ca="1" si="19"/>
        <v>'Lynx WOODEN HOLDS'!</v>
      </c>
      <c r="I129">
        <f t="shared" ca="1" si="22"/>
        <v>0</v>
      </c>
      <c r="J129">
        <f t="shared" ca="1" si="24"/>
        <v>0</v>
      </c>
      <c r="K129">
        <f t="shared" ca="1" si="24"/>
        <v>0</v>
      </c>
      <c r="L129" t="str">
        <f t="shared" ca="1" si="24"/>
        <v>'Lynx WOODEN HOLDS'!</v>
      </c>
      <c r="M129">
        <f t="shared" ca="1" si="23"/>
        <v>0</v>
      </c>
      <c r="N129">
        <f t="shared" ca="1" si="23"/>
        <v>0</v>
      </c>
      <c r="O129" t="str">
        <f t="shared" ca="1" si="20"/>
        <v>D:z</v>
      </c>
      <c r="P129" t="str">
        <f t="shared" ca="1" si="21"/>
        <v>D9:Z9</v>
      </c>
    </row>
    <row r="130" spans="1:16">
      <c r="A130" t="str">
        <f t="shared" si="15"/>
        <v>06</v>
      </c>
      <c r="B130" t="str">
        <f t="shared" ca="1" si="16"/>
        <v>WH</v>
      </c>
      <c r="C130" t="str">
        <f t="shared" si="17"/>
        <v>L10-WH-N-DT</v>
      </c>
      <c r="D130" t="s">
        <v>1795</v>
      </c>
      <c r="E130">
        <f t="shared" ca="1" si="18"/>
        <v>0</v>
      </c>
      <c r="H130" t="str">
        <f t="shared" ca="1" si="19"/>
        <v>'Lynx WOODEN HOLDS'!</v>
      </c>
      <c r="I130">
        <f t="shared" ca="1" si="22"/>
        <v>0</v>
      </c>
      <c r="J130">
        <f t="shared" ca="1" si="24"/>
        <v>0</v>
      </c>
      <c r="K130">
        <f t="shared" ca="1" si="24"/>
        <v>0</v>
      </c>
      <c r="L130" t="str">
        <f t="shared" ca="1" si="24"/>
        <v>'Lynx WOODEN HOLDS'!</v>
      </c>
      <c r="M130">
        <f t="shared" ca="1" si="23"/>
        <v>0</v>
      </c>
      <c r="N130">
        <f t="shared" ca="1" si="23"/>
        <v>0</v>
      </c>
      <c r="O130" t="str">
        <f t="shared" ca="1" si="20"/>
        <v>D:z</v>
      </c>
      <c r="P130" t="str">
        <f t="shared" ca="1" si="21"/>
        <v>D9:Z9</v>
      </c>
    </row>
    <row r="131" spans="1:16">
      <c r="A131" t="str">
        <f t="shared" si="15"/>
        <v>07</v>
      </c>
      <c r="B131" t="str">
        <f t="shared" ca="1" si="16"/>
        <v>WH</v>
      </c>
      <c r="C131" t="str">
        <f t="shared" si="17"/>
        <v>L10-WH-N-DT</v>
      </c>
      <c r="D131" t="s">
        <v>1818</v>
      </c>
      <c r="E131">
        <f t="shared" ca="1" si="18"/>
        <v>0</v>
      </c>
      <c r="H131" t="str">
        <f t="shared" ca="1" si="19"/>
        <v>'Lynx WOODEN HOLDS'!</v>
      </c>
      <c r="I131">
        <f t="shared" ca="1" si="22"/>
        <v>0</v>
      </c>
      <c r="J131">
        <f t="shared" ca="1" si="24"/>
        <v>0</v>
      </c>
      <c r="K131">
        <f t="shared" ca="1" si="24"/>
        <v>0</v>
      </c>
      <c r="L131" t="str">
        <f t="shared" ca="1" si="24"/>
        <v>'Lynx WOODEN HOLDS'!</v>
      </c>
      <c r="M131">
        <f t="shared" ca="1" si="23"/>
        <v>0</v>
      </c>
      <c r="N131">
        <f t="shared" ca="1" si="23"/>
        <v>0</v>
      </c>
      <c r="O131" t="str">
        <f t="shared" ca="1" si="20"/>
        <v>D:z</v>
      </c>
      <c r="P131" t="str">
        <f t="shared" ca="1" si="21"/>
        <v>D9:Z9</v>
      </c>
    </row>
    <row r="132" spans="1:16">
      <c r="A132" t="str">
        <f t="shared" si="15"/>
        <v>08</v>
      </c>
      <c r="B132" t="str">
        <f t="shared" ca="1" si="16"/>
        <v>WH</v>
      </c>
      <c r="C132" t="str">
        <f t="shared" si="17"/>
        <v>L10-WH-N-DT</v>
      </c>
      <c r="D132" t="s">
        <v>1841</v>
      </c>
      <c r="E132">
        <f t="shared" ca="1" si="18"/>
        <v>0</v>
      </c>
      <c r="H132" t="str">
        <f t="shared" ca="1" si="19"/>
        <v>'Lynx WOODEN HOLDS'!</v>
      </c>
      <c r="I132">
        <f t="shared" ca="1" si="22"/>
        <v>0</v>
      </c>
      <c r="J132">
        <f t="shared" ca="1" si="24"/>
        <v>0</v>
      </c>
      <c r="K132">
        <f t="shared" ca="1" si="24"/>
        <v>0</v>
      </c>
      <c r="L132" t="str">
        <f t="shared" ca="1" si="24"/>
        <v>'Lynx WOODEN HOLDS'!</v>
      </c>
      <c r="M132">
        <f t="shared" ca="1" si="23"/>
        <v>0</v>
      </c>
      <c r="N132">
        <f t="shared" ca="1" si="23"/>
        <v>0</v>
      </c>
      <c r="O132" t="str">
        <f t="shared" ca="1" si="20"/>
        <v>D:z</v>
      </c>
      <c r="P132" t="str">
        <f t="shared" ca="1" si="21"/>
        <v>D9:Z9</v>
      </c>
    </row>
    <row r="133" spans="1:16">
      <c r="A133" t="str">
        <f t="shared" si="15"/>
        <v>09</v>
      </c>
      <c r="B133" t="str">
        <f t="shared" ca="1" si="16"/>
        <v>WH</v>
      </c>
      <c r="C133" t="str">
        <f t="shared" si="17"/>
        <v>L10-WH-N-DT</v>
      </c>
      <c r="D133" t="s">
        <v>1864</v>
      </c>
      <c r="E133">
        <f t="shared" ca="1" si="18"/>
        <v>0</v>
      </c>
      <c r="H133" t="str">
        <f t="shared" ca="1" si="19"/>
        <v>'Lynx WOODEN HOLDS'!</v>
      </c>
      <c r="I133">
        <f t="shared" ca="1" si="22"/>
        <v>0</v>
      </c>
      <c r="J133">
        <f t="shared" ca="1" si="24"/>
        <v>0</v>
      </c>
      <c r="K133">
        <f t="shared" ca="1" si="24"/>
        <v>0</v>
      </c>
      <c r="L133" t="str">
        <f t="shared" ca="1" si="24"/>
        <v>'Lynx WOODEN HOLDS'!</v>
      </c>
      <c r="M133">
        <f t="shared" ca="1" si="23"/>
        <v>0</v>
      </c>
      <c r="N133">
        <f t="shared" ca="1" si="23"/>
        <v>0</v>
      </c>
      <c r="O133" t="str">
        <f t="shared" ca="1" si="20"/>
        <v>D:z</v>
      </c>
      <c r="P133" t="str">
        <f t="shared" ca="1" si="21"/>
        <v>D9:Z9</v>
      </c>
    </row>
    <row r="134" spans="1:16">
      <c r="A134" t="str">
        <f t="shared" si="15"/>
        <v>10</v>
      </c>
      <c r="B134" t="str">
        <f t="shared" ca="1" si="16"/>
        <v>WH</v>
      </c>
      <c r="C134" t="str">
        <f t="shared" si="17"/>
        <v>L10-WH-N-DT</v>
      </c>
      <c r="D134" t="s">
        <v>1887</v>
      </c>
      <c r="E134">
        <f t="shared" ca="1" si="18"/>
        <v>0</v>
      </c>
      <c r="H134" t="str">
        <f t="shared" ca="1" si="19"/>
        <v>'Lynx WOODEN HOLDS'!</v>
      </c>
      <c r="I134">
        <f t="shared" ca="1" si="22"/>
        <v>0</v>
      </c>
      <c r="J134">
        <f t="shared" ca="1" si="24"/>
        <v>0</v>
      </c>
      <c r="K134">
        <f t="shared" ca="1" si="24"/>
        <v>0</v>
      </c>
      <c r="L134" t="str">
        <f t="shared" ca="1" si="24"/>
        <v>'Lynx WOODEN HOLDS'!</v>
      </c>
      <c r="M134">
        <f t="shared" ca="1" si="23"/>
        <v>0</v>
      </c>
      <c r="N134">
        <f t="shared" ca="1" si="23"/>
        <v>0</v>
      </c>
      <c r="O134" t="str">
        <f t="shared" ca="1" si="20"/>
        <v>D:z</v>
      </c>
      <c r="P134" t="str">
        <f t="shared" ca="1" si="21"/>
        <v>D9:Z9</v>
      </c>
    </row>
    <row r="135" spans="1:16">
      <c r="A135" t="str">
        <f t="shared" si="15"/>
        <v>11</v>
      </c>
      <c r="B135" t="str">
        <f t="shared" ca="1" si="16"/>
        <v>WH</v>
      </c>
      <c r="C135" t="str">
        <f t="shared" si="17"/>
        <v>L10-WH-N-DT</v>
      </c>
      <c r="D135" t="s">
        <v>1910</v>
      </c>
      <c r="E135">
        <f t="shared" ca="1" si="18"/>
        <v>0</v>
      </c>
      <c r="H135" t="str">
        <f t="shared" ca="1" si="19"/>
        <v>'Lynx WOODEN HOLDS'!</v>
      </c>
      <c r="I135">
        <f t="shared" ca="1" si="22"/>
        <v>0</v>
      </c>
      <c r="J135">
        <f t="shared" ca="1" si="24"/>
        <v>0</v>
      </c>
      <c r="K135">
        <f t="shared" ca="1" si="24"/>
        <v>0</v>
      </c>
      <c r="L135" t="str">
        <f t="shared" ca="1" si="24"/>
        <v>'Lynx WOODEN HOLDS'!</v>
      </c>
      <c r="M135">
        <f t="shared" ca="1" si="23"/>
        <v>0</v>
      </c>
      <c r="N135">
        <f t="shared" ca="1" si="23"/>
        <v>0</v>
      </c>
      <c r="O135" t="str">
        <f t="shared" ca="1" si="20"/>
        <v>D:z</v>
      </c>
      <c r="P135" t="str">
        <f t="shared" ca="1" si="21"/>
        <v>D9:Z9</v>
      </c>
    </row>
    <row r="136" spans="1:16">
      <c r="A136" t="str">
        <f t="shared" si="15"/>
        <v>12</v>
      </c>
      <c r="B136" t="str">
        <f t="shared" ca="1" si="16"/>
        <v>WH</v>
      </c>
      <c r="C136" t="str">
        <f t="shared" si="17"/>
        <v>L10-WH-N-DT</v>
      </c>
      <c r="D136" t="s">
        <v>1933</v>
      </c>
      <c r="E136">
        <f t="shared" ca="1" si="18"/>
        <v>0</v>
      </c>
      <c r="H136" t="str">
        <f t="shared" ca="1" si="19"/>
        <v>'Lynx WOODEN HOLDS'!</v>
      </c>
      <c r="I136">
        <f t="shared" ca="1" si="22"/>
        <v>0</v>
      </c>
      <c r="J136">
        <f t="shared" ca="1" si="24"/>
        <v>0</v>
      </c>
      <c r="K136">
        <f t="shared" ca="1" si="24"/>
        <v>0</v>
      </c>
      <c r="L136" t="str">
        <f t="shared" ca="1" si="24"/>
        <v>'Lynx WOODEN HOLDS'!</v>
      </c>
      <c r="M136">
        <f t="shared" ca="1" si="23"/>
        <v>0</v>
      </c>
      <c r="N136">
        <f t="shared" ca="1" si="23"/>
        <v>0</v>
      </c>
      <c r="O136" t="str">
        <f t="shared" ca="1" si="20"/>
        <v>D:z</v>
      </c>
      <c r="P136" t="str">
        <f t="shared" ca="1" si="21"/>
        <v>D9:Z9</v>
      </c>
    </row>
    <row r="137" spans="1:16">
      <c r="A137" t="str">
        <f t="shared" si="15"/>
        <v>13</v>
      </c>
      <c r="B137" t="str">
        <f t="shared" ca="1" si="16"/>
        <v>WH</v>
      </c>
      <c r="C137" t="str">
        <f t="shared" si="17"/>
        <v>L10-WH-N-DT</v>
      </c>
      <c r="D137" t="s">
        <v>1956</v>
      </c>
      <c r="E137">
        <f t="shared" ca="1" si="18"/>
        <v>0</v>
      </c>
      <c r="H137" t="str">
        <f t="shared" ca="1" si="19"/>
        <v>'Lynx WOODEN HOLDS'!</v>
      </c>
      <c r="I137">
        <f t="shared" ca="1" si="22"/>
        <v>0</v>
      </c>
      <c r="J137">
        <f t="shared" ca="1" si="24"/>
        <v>0</v>
      </c>
      <c r="K137">
        <f t="shared" ca="1" si="24"/>
        <v>0</v>
      </c>
      <c r="L137" t="str">
        <f t="shared" ca="1" si="24"/>
        <v>'Lynx WOODEN HOLDS'!</v>
      </c>
      <c r="M137">
        <f t="shared" ca="1" si="23"/>
        <v>0</v>
      </c>
      <c r="N137">
        <f t="shared" ca="1" si="23"/>
        <v>0</v>
      </c>
      <c r="O137" t="str">
        <f t="shared" ca="1" si="20"/>
        <v>D:z</v>
      </c>
      <c r="P137" t="str">
        <f t="shared" ca="1" si="21"/>
        <v>D9:Z9</v>
      </c>
    </row>
    <row r="138" spans="1:16">
      <c r="A138" t="str">
        <f t="shared" si="15"/>
        <v>15</v>
      </c>
      <c r="B138" t="str">
        <f t="shared" ca="1" si="16"/>
        <v>WH</v>
      </c>
      <c r="C138" t="str">
        <f t="shared" si="17"/>
        <v>L10-WH-N-DT</v>
      </c>
      <c r="D138" t="s">
        <v>1979</v>
      </c>
      <c r="E138">
        <f t="shared" ca="1" si="18"/>
        <v>0</v>
      </c>
      <c r="H138" t="str">
        <f t="shared" ca="1" si="19"/>
        <v>'Lynx WOODEN HOLDS'!</v>
      </c>
      <c r="I138">
        <f t="shared" ca="1" si="22"/>
        <v>0</v>
      </c>
      <c r="J138">
        <f t="shared" ca="1" si="24"/>
        <v>0</v>
      </c>
      <c r="K138">
        <f t="shared" ca="1" si="24"/>
        <v>0</v>
      </c>
      <c r="L138" t="str">
        <f t="shared" ca="1" si="24"/>
        <v>'Lynx WOODEN HOLDS'!</v>
      </c>
      <c r="M138">
        <f t="shared" ca="1" si="23"/>
        <v>0</v>
      </c>
      <c r="N138">
        <f t="shared" ca="1" si="23"/>
        <v>0</v>
      </c>
      <c r="O138" t="str">
        <f t="shared" ca="1" si="20"/>
        <v>D:z</v>
      </c>
      <c r="P138" t="str">
        <f t="shared" ca="1" si="21"/>
        <v>D9:Z9</v>
      </c>
    </row>
    <row r="139" spans="1:16">
      <c r="A139" t="str">
        <f t="shared" si="15"/>
        <v>01</v>
      </c>
      <c r="B139" t="str">
        <f t="shared" ca="1" si="16"/>
        <v>GRP</v>
      </c>
      <c r="C139" t="str">
        <f t="shared" si="17"/>
        <v>L101-GRP</v>
      </c>
      <c r="D139" t="s">
        <v>2336</v>
      </c>
      <c r="E139">
        <f t="shared" ca="1" si="18"/>
        <v>0</v>
      </c>
      <c r="H139" t="str">
        <f t="shared" ca="1" si="19"/>
        <v>'LYNX GRP'!</v>
      </c>
      <c r="I139" t="str">
        <f t="shared" ca="1" si="22"/>
        <v>'LYNX GRP'!</v>
      </c>
      <c r="J139">
        <f t="shared" ca="1" si="24"/>
        <v>0</v>
      </c>
      <c r="K139">
        <f t="shared" ca="1" si="24"/>
        <v>0</v>
      </c>
      <c r="L139">
        <f t="shared" ca="1" si="24"/>
        <v>0</v>
      </c>
      <c r="M139">
        <f t="shared" ca="1" si="23"/>
        <v>0</v>
      </c>
      <c r="N139">
        <f t="shared" ca="1" si="23"/>
        <v>0</v>
      </c>
      <c r="O139" t="str">
        <f t="shared" ca="1" si="20"/>
        <v>D:AC</v>
      </c>
      <c r="P139" t="str">
        <f t="shared" ca="1" si="21"/>
        <v>D9:AC9</v>
      </c>
    </row>
    <row r="140" spans="1:16">
      <c r="A140" t="str">
        <f t="shared" si="15"/>
        <v>02</v>
      </c>
      <c r="B140" t="str">
        <f t="shared" ca="1" si="16"/>
        <v>GRP</v>
      </c>
      <c r="C140" t="str">
        <f t="shared" si="17"/>
        <v>L101-GRP</v>
      </c>
      <c r="D140" t="s">
        <v>2337</v>
      </c>
      <c r="E140">
        <f t="shared" ca="1" si="18"/>
        <v>0</v>
      </c>
      <c r="H140" t="str">
        <f t="shared" ca="1" si="19"/>
        <v>'LYNX GRP'!</v>
      </c>
      <c r="I140" t="str">
        <f t="shared" ca="1" si="22"/>
        <v>'LYNX GRP'!</v>
      </c>
      <c r="J140">
        <f t="shared" ca="1" si="24"/>
        <v>0</v>
      </c>
      <c r="K140">
        <f t="shared" ca="1" si="24"/>
        <v>0</v>
      </c>
      <c r="L140">
        <f t="shared" ca="1" si="24"/>
        <v>0</v>
      </c>
      <c r="M140">
        <f t="shared" ca="1" si="23"/>
        <v>0</v>
      </c>
      <c r="N140">
        <f t="shared" ca="1" si="23"/>
        <v>0</v>
      </c>
      <c r="O140" t="str">
        <f t="shared" ca="1" si="20"/>
        <v>D:AC</v>
      </c>
      <c r="P140" t="str">
        <f t="shared" ca="1" si="21"/>
        <v>D9:AC9</v>
      </c>
    </row>
    <row r="141" spans="1:16">
      <c r="A141" t="str">
        <f t="shared" si="15"/>
        <v>03</v>
      </c>
      <c r="B141" t="str">
        <f t="shared" ca="1" si="16"/>
        <v>GRP</v>
      </c>
      <c r="C141" t="str">
        <f t="shared" si="17"/>
        <v>L101-GRP</v>
      </c>
      <c r="D141" t="s">
        <v>2338</v>
      </c>
      <c r="E141">
        <f t="shared" ca="1" si="18"/>
        <v>0</v>
      </c>
      <c r="H141" t="str">
        <f t="shared" ca="1" si="19"/>
        <v>'LYNX GRP'!</v>
      </c>
      <c r="I141" t="str">
        <f t="shared" ca="1" si="22"/>
        <v>'LYNX GRP'!</v>
      </c>
      <c r="J141">
        <f t="shared" ca="1" si="24"/>
        <v>0</v>
      </c>
      <c r="K141">
        <f t="shared" ca="1" si="24"/>
        <v>0</v>
      </c>
      <c r="L141">
        <f t="shared" ca="1" si="24"/>
        <v>0</v>
      </c>
      <c r="M141">
        <f t="shared" ca="1" si="23"/>
        <v>0</v>
      </c>
      <c r="N141">
        <f t="shared" ca="1" si="23"/>
        <v>0</v>
      </c>
      <c r="O141" t="str">
        <f t="shared" ca="1" si="20"/>
        <v>D:AC</v>
      </c>
      <c r="P141" t="str">
        <f t="shared" ca="1" si="21"/>
        <v>D9:AC9</v>
      </c>
    </row>
    <row r="142" spans="1:16">
      <c r="A142" t="str">
        <f t="shared" si="15"/>
        <v>04</v>
      </c>
      <c r="B142" t="str">
        <f t="shared" ca="1" si="16"/>
        <v>GRP</v>
      </c>
      <c r="C142" t="str">
        <f t="shared" si="17"/>
        <v>L101-GRP</v>
      </c>
      <c r="D142" t="s">
        <v>2339</v>
      </c>
      <c r="E142">
        <f t="shared" ca="1" si="18"/>
        <v>0</v>
      </c>
      <c r="H142" t="str">
        <f t="shared" ca="1" si="19"/>
        <v>'LYNX GRP'!</v>
      </c>
      <c r="I142" t="str">
        <f t="shared" ca="1" si="22"/>
        <v>'LYNX GRP'!</v>
      </c>
      <c r="J142">
        <f t="shared" ca="1" si="24"/>
        <v>0</v>
      </c>
      <c r="K142">
        <f t="shared" ca="1" si="24"/>
        <v>0</v>
      </c>
      <c r="L142">
        <f t="shared" ca="1" si="24"/>
        <v>0</v>
      </c>
      <c r="M142">
        <f t="shared" ca="1" si="23"/>
        <v>0</v>
      </c>
      <c r="N142">
        <f t="shared" ca="1" si="23"/>
        <v>0</v>
      </c>
      <c r="O142" t="str">
        <f t="shared" ca="1" si="20"/>
        <v>D:AC</v>
      </c>
      <c r="P142" t="str">
        <f t="shared" ca="1" si="21"/>
        <v>D9:AC9</v>
      </c>
    </row>
    <row r="143" spans="1:16">
      <c r="A143" t="str">
        <f t="shared" si="15"/>
        <v>05</v>
      </c>
      <c r="B143" t="str">
        <f t="shared" ca="1" si="16"/>
        <v>GRP</v>
      </c>
      <c r="C143" t="str">
        <f t="shared" si="17"/>
        <v>L101-GRP</v>
      </c>
      <c r="D143" t="s">
        <v>2340</v>
      </c>
      <c r="E143">
        <f t="shared" ca="1" si="18"/>
        <v>0</v>
      </c>
      <c r="H143" t="str">
        <f t="shared" ca="1" si="19"/>
        <v>'LYNX GRP'!</v>
      </c>
      <c r="I143" t="str">
        <f t="shared" ca="1" si="22"/>
        <v>'LYNX GRP'!</v>
      </c>
      <c r="J143">
        <f t="shared" ca="1" si="24"/>
        <v>0</v>
      </c>
      <c r="K143">
        <f t="shared" ca="1" si="24"/>
        <v>0</v>
      </c>
      <c r="L143">
        <f t="shared" ca="1" si="24"/>
        <v>0</v>
      </c>
      <c r="M143">
        <f t="shared" ca="1" si="23"/>
        <v>0</v>
      </c>
      <c r="N143">
        <f t="shared" ca="1" si="23"/>
        <v>0</v>
      </c>
      <c r="O143" t="str">
        <f t="shared" ca="1" si="20"/>
        <v>D:AC</v>
      </c>
      <c r="P143" t="str">
        <f t="shared" ca="1" si="21"/>
        <v>D9:AC9</v>
      </c>
    </row>
    <row r="144" spans="1:16">
      <c r="A144" t="str">
        <f t="shared" ref="A144:A207" si="25">MID(D144,LEN(C144)+2,LEN(D144)-LEN(C144))</f>
        <v>06</v>
      </c>
      <c r="B144" t="str">
        <f t="shared" ref="B144:B207" ca="1" si="26">VLOOKUP(H144,$A$1:$K$6,11,FALSE)</f>
        <v>GRP</v>
      </c>
      <c r="C144" t="str">
        <f t="shared" ref="C144:C207" si="27">IF(RIGHT(LEFT(D144,LEN(D144)-3),1)="-",LEFT(D144,LEN(D144)-4),LEFT(D144,LEN(D144)-3))</f>
        <v>L101-GRP</v>
      </c>
      <c r="D144" t="s">
        <v>2341</v>
      </c>
      <c r="E144">
        <f t="shared" ref="E144:E207" ca="1" si="28">IFERROR(VLOOKUP(C144,INDIRECT($H144&amp;$O144),MATCH($A144,INDIRECT($H144&amp;$P144),0),FALSE),0)</f>
        <v>0</v>
      </c>
      <c r="H144" t="str">
        <f t="shared" ref="H144:H207" ca="1" si="29">IF(I144&lt;&gt;0,I144,IF(J144&lt;&gt;0,J144,IF(K144&lt;&gt;0,K144,IF(L144&lt;&gt;0,L144,IF(M144&lt;&gt;0,M144,N144)))))</f>
        <v>'LYNX GRP'!</v>
      </c>
      <c r="I144" t="str">
        <f t="shared" ca="1" si="22"/>
        <v>'LYNX GRP'!</v>
      </c>
      <c r="J144">
        <f t="shared" ca="1" si="24"/>
        <v>0</v>
      </c>
      <c r="K144">
        <f t="shared" ca="1" si="24"/>
        <v>0</v>
      </c>
      <c r="L144">
        <f t="shared" ca="1" si="24"/>
        <v>0</v>
      </c>
      <c r="M144">
        <f t="shared" ca="1" si="23"/>
        <v>0</v>
      </c>
      <c r="N144">
        <f t="shared" ca="1" si="23"/>
        <v>0</v>
      </c>
      <c r="O144" t="str">
        <f t="shared" ref="O144:O207" ca="1" si="30">VLOOKUP($H144,$G$8:$I$13,2,FALSE)</f>
        <v>D:AC</v>
      </c>
      <c r="P144" t="str">
        <f t="shared" ref="P144:P207" ca="1" si="31">VLOOKUP($H144,$G$8:$I$13,3,FALSE)</f>
        <v>D9:AC9</v>
      </c>
    </row>
    <row r="145" spans="1:16">
      <c r="A145" t="str">
        <f t="shared" si="25"/>
        <v>07</v>
      </c>
      <c r="B145" t="str">
        <f t="shared" ca="1" si="26"/>
        <v>GRP</v>
      </c>
      <c r="C145" t="str">
        <f t="shared" si="27"/>
        <v>L101-GRP</v>
      </c>
      <c r="D145" t="s">
        <v>2342</v>
      </c>
      <c r="E145">
        <f t="shared" ca="1" si="28"/>
        <v>0</v>
      </c>
      <c r="H145" t="str">
        <f t="shared" ca="1" si="29"/>
        <v>'LYNX GRP'!</v>
      </c>
      <c r="I145" t="str">
        <f t="shared" ref="I145:I208" ca="1" si="32">IF(IFERROR(VLOOKUP(C145,INDIRECT($I$14&amp;"D:D"),1,FALSE),0)&lt;&gt;0,I$14,0)</f>
        <v>'LYNX GRP'!</v>
      </c>
      <c r="J145">
        <f t="shared" ca="1" si="24"/>
        <v>0</v>
      </c>
      <c r="K145">
        <f t="shared" ca="1" si="24"/>
        <v>0</v>
      </c>
      <c r="L145">
        <f t="shared" ca="1" si="24"/>
        <v>0</v>
      </c>
      <c r="M145">
        <f t="shared" ca="1" si="23"/>
        <v>0</v>
      </c>
      <c r="N145">
        <f t="shared" ca="1" si="23"/>
        <v>0</v>
      </c>
      <c r="O145" t="str">
        <f t="shared" ca="1" si="30"/>
        <v>D:AC</v>
      </c>
      <c r="P145" t="str">
        <f t="shared" ca="1" si="31"/>
        <v>D9:AC9</v>
      </c>
    </row>
    <row r="146" spans="1:16">
      <c r="A146" t="str">
        <f t="shared" si="25"/>
        <v>08</v>
      </c>
      <c r="B146" t="str">
        <f t="shared" ca="1" si="26"/>
        <v>GRP</v>
      </c>
      <c r="C146" t="str">
        <f t="shared" si="27"/>
        <v>L101-GRP</v>
      </c>
      <c r="D146" t="s">
        <v>2343</v>
      </c>
      <c r="E146">
        <f t="shared" ca="1" si="28"/>
        <v>0</v>
      </c>
      <c r="H146" t="str">
        <f t="shared" ca="1" si="29"/>
        <v>'LYNX GRP'!</v>
      </c>
      <c r="I146" t="str">
        <f t="shared" ca="1" si="32"/>
        <v>'LYNX GRP'!</v>
      </c>
      <c r="J146">
        <f t="shared" ca="1" si="24"/>
        <v>0</v>
      </c>
      <c r="K146">
        <f t="shared" ca="1" si="24"/>
        <v>0</v>
      </c>
      <c r="L146">
        <f t="shared" ca="1" si="24"/>
        <v>0</v>
      </c>
      <c r="M146">
        <f t="shared" ca="1" si="23"/>
        <v>0</v>
      </c>
      <c r="N146">
        <f t="shared" ca="1" si="23"/>
        <v>0</v>
      </c>
      <c r="O146" t="str">
        <f t="shared" ca="1" si="30"/>
        <v>D:AC</v>
      </c>
      <c r="P146" t="str">
        <f t="shared" ca="1" si="31"/>
        <v>D9:AC9</v>
      </c>
    </row>
    <row r="147" spans="1:16">
      <c r="A147" t="str">
        <f t="shared" si="25"/>
        <v>09</v>
      </c>
      <c r="B147" t="str">
        <f t="shared" ca="1" si="26"/>
        <v>GRP</v>
      </c>
      <c r="C147" t="str">
        <f t="shared" si="27"/>
        <v>L101-GRP</v>
      </c>
      <c r="D147" t="s">
        <v>2344</v>
      </c>
      <c r="E147">
        <f t="shared" ca="1" si="28"/>
        <v>0</v>
      </c>
      <c r="H147" t="str">
        <f t="shared" ca="1" si="29"/>
        <v>'LYNX GRP'!</v>
      </c>
      <c r="I147" t="str">
        <f t="shared" ca="1" si="32"/>
        <v>'LYNX GRP'!</v>
      </c>
      <c r="J147">
        <f t="shared" ca="1" si="24"/>
        <v>0</v>
      </c>
      <c r="K147">
        <f t="shared" ca="1" si="24"/>
        <v>0</v>
      </c>
      <c r="L147">
        <f t="shared" ca="1" si="24"/>
        <v>0</v>
      </c>
      <c r="M147">
        <f t="shared" ca="1" si="23"/>
        <v>0</v>
      </c>
      <c r="N147">
        <f t="shared" ca="1" si="23"/>
        <v>0</v>
      </c>
      <c r="O147" t="str">
        <f t="shared" ca="1" si="30"/>
        <v>D:AC</v>
      </c>
      <c r="P147" t="str">
        <f t="shared" ca="1" si="31"/>
        <v>D9:AC9</v>
      </c>
    </row>
    <row r="148" spans="1:16">
      <c r="A148" t="str">
        <f t="shared" si="25"/>
        <v>10</v>
      </c>
      <c r="B148" t="str">
        <f t="shared" ca="1" si="26"/>
        <v>GRP</v>
      </c>
      <c r="C148" t="str">
        <f t="shared" si="27"/>
        <v>L101-GRP</v>
      </c>
      <c r="D148" t="s">
        <v>2345</v>
      </c>
      <c r="E148">
        <f t="shared" ca="1" si="28"/>
        <v>0</v>
      </c>
      <c r="H148" t="str">
        <f t="shared" ca="1" si="29"/>
        <v>'LYNX GRP'!</v>
      </c>
      <c r="I148" t="str">
        <f t="shared" ca="1" si="32"/>
        <v>'LYNX GRP'!</v>
      </c>
      <c r="J148">
        <f t="shared" ca="1" si="24"/>
        <v>0</v>
      </c>
      <c r="K148">
        <f t="shared" ca="1" si="24"/>
        <v>0</v>
      </c>
      <c r="L148">
        <f t="shared" ca="1" si="24"/>
        <v>0</v>
      </c>
      <c r="M148">
        <f t="shared" ca="1" si="23"/>
        <v>0</v>
      </c>
      <c r="N148">
        <f t="shared" ca="1" si="23"/>
        <v>0</v>
      </c>
      <c r="O148" t="str">
        <f t="shared" ca="1" si="30"/>
        <v>D:AC</v>
      </c>
      <c r="P148" t="str">
        <f t="shared" ca="1" si="31"/>
        <v>D9:AC9</v>
      </c>
    </row>
    <row r="149" spans="1:16">
      <c r="A149" t="str">
        <f t="shared" si="25"/>
        <v>11</v>
      </c>
      <c r="B149" t="str">
        <f t="shared" ca="1" si="26"/>
        <v>GRP</v>
      </c>
      <c r="C149" t="str">
        <f t="shared" si="27"/>
        <v>L101-GRP</v>
      </c>
      <c r="D149" t="s">
        <v>2346</v>
      </c>
      <c r="E149">
        <f t="shared" ca="1" si="28"/>
        <v>0</v>
      </c>
      <c r="H149" t="str">
        <f t="shared" ca="1" si="29"/>
        <v>'LYNX GRP'!</v>
      </c>
      <c r="I149" t="str">
        <f t="shared" ca="1" si="32"/>
        <v>'LYNX GRP'!</v>
      </c>
      <c r="J149">
        <f t="shared" ca="1" si="24"/>
        <v>0</v>
      </c>
      <c r="K149">
        <f t="shared" ca="1" si="24"/>
        <v>0</v>
      </c>
      <c r="L149">
        <f t="shared" ca="1" si="24"/>
        <v>0</v>
      </c>
      <c r="M149">
        <f t="shared" ca="1" si="23"/>
        <v>0</v>
      </c>
      <c r="N149">
        <f t="shared" ca="1" si="23"/>
        <v>0</v>
      </c>
      <c r="O149" t="str">
        <f t="shared" ca="1" si="30"/>
        <v>D:AC</v>
      </c>
      <c r="P149" t="str">
        <f t="shared" ca="1" si="31"/>
        <v>D9:AC9</v>
      </c>
    </row>
    <row r="150" spans="1:16">
      <c r="A150" t="str">
        <f t="shared" si="25"/>
        <v>12</v>
      </c>
      <c r="B150" t="str">
        <f t="shared" ca="1" si="26"/>
        <v>GRP</v>
      </c>
      <c r="C150" t="str">
        <f t="shared" si="27"/>
        <v>L101-GRP</v>
      </c>
      <c r="D150" t="s">
        <v>2347</v>
      </c>
      <c r="E150">
        <f t="shared" ca="1" si="28"/>
        <v>0</v>
      </c>
      <c r="H150" t="str">
        <f t="shared" ca="1" si="29"/>
        <v>'LYNX GRP'!</v>
      </c>
      <c r="I150" t="str">
        <f t="shared" ca="1" si="32"/>
        <v>'LYNX GRP'!</v>
      </c>
      <c r="J150">
        <f t="shared" ca="1" si="24"/>
        <v>0</v>
      </c>
      <c r="K150">
        <f t="shared" ca="1" si="24"/>
        <v>0</v>
      </c>
      <c r="L150">
        <f t="shared" ca="1" si="24"/>
        <v>0</v>
      </c>
      <c r="M150">
        <f t="shared" ca="1" si="23"/>
        <v>0</v>
      </c>
      <c r="N150">
        <f t="shared" ca="1" si="23"/>
        <v>0</v>
      </c>
      <c r="O150" t="str">
        <f t="shared" ca="1" si="30"/>
        <v>D:AC</v>
      </c>
      <c r="P150" t="str">
        <f t="shared" ca="1" si="31"/>
        <v>D9:AC9</v>
      </c>
    </row>
    <row r="151" spans="1:16">
      <c r="A151" t="str">
        <f t="shared" si="25"/>
        <v>13</v>
      </c>
      <c r="B151" t="str">
        <f t="shared" ca="1" si="26"/>
        <v>GRP</v>
      </c>
      <c r="C151" t="str">
        <f t="shared" si="27"/>
        <v>L101-GRP</v>
      </c>
      <c r="D151" t="s">
        <v>2348</v>
      </c>
      <c r="E151">
        <f t="shared" ca="1" si="28"/>
        <v>0</v>
      </c>
      <c r="H151" t="str">
        <f t="shared" ca="1" si="29"/>
        <v>'LYNX GRP'!</v>
      </c>
      <c r="I151" t="str">
        <f t="shared" ca="1" si="32"/>
        <v>'LYNX GRP'!</v>
      </c>
      <c r="J151">
        <f t="shared" ca="1" si="24"/>
        <v>0</v>
      </c>
      <c r="K151">
        <f t="shared" ca="1" si="24"/>
        <v>0</v>
      </c>
      <c r="L151">
        <f t="shared" ca="1" si="24"/>
        <v>0</v>
      </c>
      <c r="M151">
        <f t="shared" ca="1" si="23"/>
        <v>0</v>
      </c>
      <c r="N151">
        <f t="shared" ca="1" si="23"/>
        <v>0</v>
      </c>
      <c r="O151" t="str">
        <f t="shared" ca="1" si="30"/>
        <v>D:AC</v>
      </c>
      <c r="P151" t="str">
        <f t="shared" ca="1" si="31"/>
        <v>D9:AC9</v>
      </c>
    </row>
    <row r="152" spans="1:16">
      <c r="A152" t="str">
        <f t="shared" si="25"/>
        <v>15</v>
      </c>
      <c r="B152" t="str">
        <f t="shared" ca="1" si="26"/>
        <v>GRP</v>
      </c>
      <c r="C152" t="str">
        <f t="shared" si="27"/>
        <v>L101-GRP</v>
      </c>
      <c r="D152" t="s">
        <v>2349</v>
      </c>
      <c r="E152">
        <f t="shared" ca="1" si="28"/>
        <v>0</v>
      </c>
      <c r="H152" t="str">
        <f t="shared" ca="1" si="29"/>
        <v>'LYNX GRP'!</v>
      </c>
      <c r="I152" t="str">
        <f t="shared" ca="1" si="32"/>
        <v>'LYNX GRP'!</v>
      </c>
      <c r="J152">
        <f t="shared" ca="1" si="24"/>
        <v>0</v>
      </c>
      <c r="K152">
        <f t="shared" ca="1" si="24"/>
        <v>0</v>
      </c>
      <c r="L152">
        <f t="shared" ca="1" si="24"/>
        <v>0</v>
      </c>
      <c r="M152">
        <f t="shared" ca="1" si="23"/>
        <v>0</v>
      </c>
      <c r="N152">
        <f t="shared" ca="1" si="23"/>
        <v>0</v>
      </c>
      <c r="O152" t="str">
        <f t="shared" ca="1" si="30"/>
        <v>D:AC</v>
      </c>
      <c r="P152" t="str">
        <f t="shared" ca="1" si="31"/>
        <v>D9:AC9</v>
      </c>
    </row>
    <row r="153" spans="1:16">
      <c r="A153" t="str">
        <f t="shared" si="25"/>
        <v>19</v>
      </c>
      <c r="B153" t="str">
        <f t="shared" ca="1" si="26"/>
        <v>GRP</v>
      </c>
      <c r="C153" t="str">
        <f t="shared" si="27"/>
        <v>L101-GRP</v>
      </c>
      <c r="D153" t="s">
        <v>2350</v>
      </c>
      <c r="E153">
        <f t="shared" ca="1" si="28"/>
        <v>0</v>
      </c>
      <c r="H153" t="str">
        <f t="shared" ca="1" si="29"/>
        <v>'LYNX GRP'!</v>
      </c>
      <c r="I153" t="str">
        <f t="shared" ca="1" si="32"/>
        <v>'LYNX GRP'!</v>
      </c>
      <c r="J153">
        <f t="shared" ca="1" si="24"/>
        <v>0</v>
      </c>
      <c r="K153">
        <f t="shared" ca="1" si="24"/>
        <v>0</v>
      </c>
      <c r="L153">
        <f t="shared" ca="1" si="24"/>
        <v>0</v>
      </c>
      <c r="M153">
        <f t="shared" ca="1" si="23"/>
        <v>0</v>
      </c>
      <c r="N153">
        <f t="shared" ca="1" si="23"/>
        <v>0</v>
      </c>
      <c r="O153" t="str">
        <f t="shared" ca="1" si="30"/>
        <v>D:AC</v>
      </c>
      <c r="P153" t="str">
        <f t="shared" ca="1" si="31"/>
        <v>D9:AC9</v>
      </c>
    </row>
    <row r="154" spans="1:16">
      <c r="A154" t="str">
        <f t="shared" si="25"/>
        <v>34</v>
      </c>
      <c r="B154" t="str">
        <f t="shared" ca="1" si="26"/>
        <v>GRP</v>
      </c>
      <c r="C154" t="str">
        <f t="shared" si="27"/>
        <v>L101-GRP</v>
      </c>
      <c r="D154" t="s">
        <v>2351</v>
      </c>
      <c r="E154">
        <f t="shared" ca="1" si="28"/>
        <v>0</v>
      </c>
      <c r="H154" t="str">
        <f t="shared" ca="1" si="29"/>
        <v>'LYNX GRP'!</v>
      </c>
      <c r="I154" t="str">
        <f t="shared" ca="1" si="32"/>
        <v>'LYNX GRP'!</v>
      </c>
      <c r="J154">
        <f t="shared" ca="1" si="24"/>
        <v>0</v>
      </c>
      <c r="K154">
        <f t="shared" ca="1" si="24"/>
        <v>0</v>
      </c>
      <c r="L154">
        <f t="shared" ca="1" si="24"/>
        <v>0</v>
      </c>
      <c r="M154">
        <f t="shared" ca="1" si="23"/>
        <v>0</v>
      </c>
      <c r="N154">
        <f t="shared" ca="1" si="23"/>
        <v>0</v>
      </c>
      <c r="O154" t="str">
        <f t="shared" ca="1" si="30"/>
        <v>D:AC</v>
      </c>
      <c r="P154" t="str">
        <f t="shared" ca="1" si="31"/>
        <v>D9:AC9</v>
      </c>
    </row>
    <row r="155" spans="1:16">
      <c r="A155" t="str">
        <f t="shared" si="25"/>
        <v>35</v>
      </c>
      <c r="B155" t="str">
        <f t="shared" ca="1" si="26"/>
        <v>GRP</v>
      </c>
      <c r="C155" t="str">
        <f t="shared" si="27"/>
        <v>L101-GRP</v>
      </c>
      <c r="D155" t="s">
        <v>2352</v>
      </c>
      <c r="E155">
        <f t="shared" ca="1" si="28"/>
        <v>0</v>
      </c>
      <c r="H155" t="str">
        <f t="shared" ca="1" si="29"/>
        <v>'LYNX GRP'!</v>
      </c>
      <c r="I155" t="str">
        <f t="shared" ca="1" si="32"/>
        <v>'LYNX GRP'!</v>
      </c>
      <c r="J155">
        <f t="shared" ca="1" si="24"/>
        <v>0</v>
      </c>
      <c r="K155">
        <f t="shared" ca="1" si="24"/>
        <v>0</v>
      </c>
      <c r="L155">
        <f t="shared" ca="1" si="24"/>
        <v>0</v>
      </c>
      <c r="M155">
        <f t="shared" ca="1" si="23"/>
        <v>0</v>
      </c>
      <c r="N155">
        <f t="shared" ca="1" si="23"/>
        <v>0</v>
      </c>
      <c r="O155" t="str">
        <f t="shared" ca="1" si="30"/>
        <v>D:AC</v>
      </c>
      <c r="P155" t="str">
        <f t="shared" ca="1" si="31"/>
        <v>D9:AC9</v>
      </c>
    </row>
    <row r="156" spans="1:16">
      <c r="A156" t="str">
        <f t="shared" si="25"/>
        <v>36</v>
      </c>
      <c r="B156" t="str">
        <f t="shared" ca="1" si="26"/>
        <v>GRP</v>
      </c>
      <c r="C156" t="str">
        <f t="shared" si="27"/>
        <v>L101-GRP</v>
      </c>
      <c r="D156" t="s">
        <v>2353</v>
      </c>
      <c r="E156">
        <f t="shared" ca="1" si="28"/>
        <v>0</v>
      </c>
      <c r="H156" t="str">
        <f t="shared" ca="1" si="29"/>
        <v>'LYNX GRP'!</v>
      </c>
      <c r="I156" t="str">
        <f t="shared" ca="1" si="32"/>
        <v>'LYNX GRP'!</v>
      </c>
      <c r="J156">
        <f t="shared" ca="1" si="24"/>
        <v>0</v>
      </c>
      <c r="K156">
        <f t="shared" ca="1" si="24"/>
        <v>0</v>
      </c>
      <c r="L156">
        <f t="shared" ca="1" si="24"/>
        <v>0</v>
      </c>
      <c r="M156">
        <f t="shared" ca="1" si="23"/>
        <v>0</v>
      </c>
      <c r="N156">
        <f t="shared" ca="1" si="23"/>
        <v>0</v>
      </c>
      <c r="O156" t="str">
        <f t="shared" ca="1" si="30"/>
        <v>D:AC</v>
      </c>
      <c r="P156" t="str">
        <f t="shared" ca="1" si="31"/>
        <v>D9:AC9</v>
      </c>
    </row>
    <row r="157" spans="1:16">
      <c r="A157" t="str">
        <f t="shared" si="25"/>
        <v>01</v>
      </c>
      <c r="B157" t="str">
        <f t="shared" ca="1" si="26"/>
        <v>WOOD</v>
      </c>
      <c r="C157" t="str">
        <f t="shared" si="27"/>
        <v>L101-W</v>
      </c>
      <c r="D157" t="s">
        <v>1195</v>
      </c>
      <c r="E157">
        <f t="shared" ca="1" si="28"/>
        <v>0</v>
      </c>
      <c r="H157" t="str">
        <f t="shared" ca="1" si="29"/>
        <v>'LYNX PLYWOOD'!</v>
      </c>
      <c r="I157">
        <f t="shared" ca="1" si="32"/>
        <v>0</v>
      </c>
      <c r="J157" t="str">
        <f t="shared" ca="1" si="24"/>
        <v>'LYNX PLYWOOD'!</v>
      </c>
      <c r="K157">
        <f t="shared" ca="1" si="24"/>
        <v>0</v>
      </c>
      <c r="L157">
        <f t="shared" ca="1" si="24"/>
        <v>0</v>
      </c>
      <c r="M157">
        <f t="shared" ca="1" si="23"/>
        <v>0</v>
      </c>
      <c r="N157">
        <f t="shared" ca="1" si="23"/>
        <v>0</v>
      </c>
      <c r="O157" t="str">
        <f t="shared" ca="1" si="30"/>
        <v>D:Aa</v>
      </c>
      <c r="P157" t="str">
        <f t="shared" ca="1" si="31"/>
        <v>D9:Aa9</v>
      </c>
    </row>
    <row r="158" spans="1:16">
      <c r="A158" t="str">
        <f t="shared" si="25"/>
        <v>02</v>
      </c>
      <c r="B158" t="str">
        <f t="shared" ca="1" si="26"/>
        <v>WOOD</v>
      </c>
      <c r="C158" t="str">
        <f t="shared" si="27"/>
        <v>L101-W</v>
      </c>
      <c r="D158" t="s">
        <v>1196</v>
      </c>
      <c r="E158">
        <f t="shared" ca="1" si="28"/>
        <v>0</v>
      </c>
      <c r="H158" t="str">
        <f t="shared" ca="1" si="29"/>
        <v>'LYNX PLYWOOD'!</v>
      </c>
      <c r="I158">
        <f t="shared" ca="1" si="32"/>
        <v>0</v>
      </c>
      <c r="J158" t="str">
        <f t="shared" ca="1" si="24"/>
        <v>'LYNX PLYWOOD'!</v>
      </c>
      <c r="K158">
        <f t="shared" ca="1" si="24"/>
        <v>0</v>
      </c>
      <c r="L158">
        <f t="shared" ca="1" si="24"/>
        <v>0</v>
      </c>
      <c r="M158">
        <f t="shared" ca="1" si="24"/>
        <v>0</v>
      </c>
      <c r="N158">
        <f t="shared" ca="1" si="24"/>
        <v>0</v>
      </c>
      <c r="O158" t="str">
        <f t="shared" ca="1" si="30"/>
        <v>D:Aa</v>
      </c>
      <c r="P158" t="str">
        <f t="shared" ca="1" si="31"/>
        <v>D9:Aa9</v>
      </c>
    </row>
    <row r="159" spans="1:16">
      <c r="A159" t="str">
        <f t="shared" si="25"/>
        <v>03</v>
      </c>
      <c r="B159" t="str">
        <f t="shared" ca="1" si="26"/>
        <v>WOOD</v>
      </c>
      <c r="C159" t="str">
        <f t="shared" si="27"/>
        <v>L101-W</v>
      </c>
      <c r="D159" t="s">
        <v>1197</v>
      </c>
      <c r="E159">
        <f t="shared" ca="1" si="28"/>
        <v>0</v>
      </c>
      <c r="H159" t="str">
        <f t="shared" ca="1" si="29"/>
        <v>'LYNX PLYWOOD'!</v>
      </c>
      <c r="I159">
        <f t="shared" ca="1" si="32"/>
        <v>0</v>
      </c>
      <c r="J159" t="str">
        <f t="shared" ref="J159:M222" ca="1" si="33">IF(IFERROR(VLOOKUP($C159,INDIRECT(J$14&amp;"D:D"),1,FALSE),0)&lt;&gt;0,J$14,0)</f>
        <v>'LYNX PLYWOOD'!</v>
      </c>
      <c r="K159">
        <f t="shared" ca="1" si="33"/>
        <v>0</v>
      </c>
      <c r="L159">
        <f t="shared" ca="1" si="33"/>
        <v>0</v>
      </c>
      <c r="M159">
        <f t="shared" ca="1" si="33"/>
        <v>0</v>
      </c>
      <c r="N159">
        <f t="shared" ref="N159:N222" ca="1" si="34">IF(IFERROR(VLOOKUP($C159,INDIRECT(N$14&amp;"D:D"),1,FALSE),0)&lt;&gt;0,N$14,0)</f>
        <v>0</v>
      </c>
      <c r="O159" t="str">
        <f t="shared" ca="1" si="30"/>
        <v>D:Aa</v>
      </c>
      <c r="P159" t="str">
        <f t="shared" ca="1" si="31"/>
        <v>D9:Aa9</v>
      </c>
    </row>
    <row r="160" spans="1:16">
      <c r="A160" t="str">
        <f t="shared" si="25"/>
        <v>04</v>
      </c>
      <c r="B160" t="str">
        <f t="shared" ca="1" si="26"/>
        <v>WOOD</v>
      </c>
      <c r="C160" t="str">
        <f t="shared" si="27"/>
        <v>L101-W</v>
      </c>
      <c r="D160" t="s">
        <v>1198</v>
      </c>
      <c r="E160">
        <f t="shared" ca="1" si="28"/>
        <v>0</v>
      </c>
      <c r="H160" t="str">
        <f t="shared" ca="1" si="29"/>
        <v>'LYNX PLYWOOD'!</v>
      </c>
      <c r="I160">
        <f t="shared" ca="1" si="32"/>
        <v>0</v>
      </c>
      <c r="J160" t="str">
        <f t="shared" ca="1" si="33"/>
        <v>'LYNX PLYWOOD'!</v>
      </c>
      <c r="K160">
        <f t="shared" ca="1" si="33"/>
        <v>0</v>
      </c>
      <c r="L160">
        <f t="shared" ca="1" si="33"/>
        <v>0</v>
      </c>
      <c r="M160">
        <f t="shared" ca="1" si="33"/>
        <v>0</v>
      </c>
      <c r="N160">
        <f t="shared" ca="1" si="34"/>
        <v>0</v>
      </c>
      <c r="O160" t="str">
        <f t="shared" ca="1" si="30"/>
        <v>D:Aa</v>
      </c>
      <c r="P160" t="str">
        <f t="shared" ca="1" si="31"/>
        <v>D9:Aa9</v>
      </c>
    </row>
    <row r="161" spans="1:16">
      <c r="A161" t="str">
        <f t="shared" si="25"/>
        <v>05</v>
      </c>
      <c r="B161" t="str">
        <f t="shared" ca="1" si="26"/>
        <v>WOOD</v>
      </c>
      <c r="C161" t="str">
        <f t="shared" si="27"/>
        <v>L101-W</v>
      </c>
      <c r="D161" t="s">
        <v>1199</v>
      </c>
      <c r="E161">
        <f t="shared" ca="1" si="28"/>
        <v>0</v>
      </c>
      <c r="H161" t="str">
        <f t="shared" ca="1" si="29"/>
        <v>'LYNX PLYWOOD'!</v>
      </c>
      <c r="I161">
        <f t="shared" ca="1" si="32"/>
        <v>0</v>
      </c>
      <c r="J161" t="str">
        <f t="shared" ca="1" si="33"/>
        <v>'LYNX PLYWOOD'!</v>
      </c>
      <c r="K161">
        <f t="shared" ca="1" si="33"/>
        <v>0</v>
      </c>
      <c r="L161">
        <f t="shared" ca="1" si="33"/>
        <v>0</v>
      </c>
      <c r="M161">
        <f t="shared" ca="1" si="33"/>
        <v>0</v>
      </c>
      <c r="N161">
        <f t="shared" ca="1" si="34"/>
        <v>0</v>
      </c>
      <c r="O161" t="str">
        <f t="shared" ca="1" si="30"/>
        <v>D:Aa</v>
      </c>
      <c r="P161" t="str">
        <f t="shared" ca="1" si="31"/>
        <v>D9:Aa9</v>
      </c>
    </row>
    <row r="162" spans="1:16">
      <c r="A162" t="str">
        <f t="shared" si="25"/>
        <v>06</v>
      </c>
      <c r="B162" t="str">
        <f t="shared" ca="1" si="26"/>
        <v>WOOD</v>
      </c>
      <c r="C162" t="str">
        <f t="shared" si="27"/>
        <v>L101-W</v>
      </c>
      <c r="D162" t="s">
        <v>1200</v>
      </c>
      <c r="E162">
        <f t="shared" ca="1" si="28"/>
        <v>0</v>
      </c>
      <c r="H162" t="str">
        <f t="shared" ca="1" si="29"/>
        <v>'LYNX PLYWOOD'!</v>
      </c>
      <c r="I162">
        <f t="shared" ca="1" si="32"/>
        <v>0</v>
      </c>
      <c r="J162" t="str">
        <f t="shared" ca="1" si="33"/>
        <v>'LYNX PLYWOOD'!</v>
      </c>
      <c r="K162">
        <f t="shared" ca="1" si="33"/>
        <v>0</v>
      </c>
      <c r="L162">
        <f t="shared" ca="1" si="33"/>
        <v>0</v>
      </c>
      <c r="M162">
        <f t="shared" ca="1" si="33"/>
        <v>0</v>
      </c>
      <c r="N162">
        <f t="shared" ca="1" si="34"/>
        <v>0</v>
      </c>
      <c r="O162" t="str">
        <f t="shared" ca="1" si="30"/>
        <v>D:Aa</v>
      </c>
      <c r="P162" t="str">
        <f t="shared" ca="1" si="31"/>
        <v>D9:Aa9</v>
      </c>
    </row>
    <row r="163" spans="1:16">
      <c r="A163" t="str">
        <f t="shared" si="25"/>
        <v>07</v>
      </c>
      <c r="B163" t="str">
        <f t="shared" ca="1" si="26"/>
        <v>WOOD</v>
      </c>
      <c r="C163" t="str">
        <f t="shared" si="27"/>
        <v>L101-W</v>
      </c>
      <c r="D163" t="s">
        <v>1201</v>
      </c>
      <c r="E163">
        <f t="shared" ca="1" si="28"/>
        <v>0</v>
      </c>
      <c r="H163" t="str">
        <f t="shared" ca="1" si="29"/>
        <v>'LYNX PLYWOOD'!</v>
      </c>
      <c r="I163">
        <f t="shared" ca="1" si="32"/>
        <v>0</v>
      </c>
      <c r="J163" t="str">
        <f t="shared" ca="1" si="33"/>
        <v>'LYNX PLYWOOD'!</v>
      </c>
      <c r="K163">
        <f t="shared" ca="1" si="33"/>
        <v>0</v>
      </c>
      <c r="L163">
        <f t="shared" ca="1" si="33"/>
        <v>0</v>
      </c>
      <c r="M163">
        <f t="shared" ca="1" si="33"/>
        <v>0</v>
      </c>
      <c r="N163">
        <f t="shared" ca="1" si="34"/>
        <v>0</v>
      </c>
      <c r="O163" t="str">
        <f t="shared" ca="1" si="30"/>
        <v>D:Aa</v>
      </c>
      <c r="P163" t="str">
        <f t="shared" ca="1" si="31"/>
        <v>D9:Aa9</v>
      </c>
    </row>
    <row r="164" spans="1:16">
      <c r="A164" t="str">
        <f t="shared" si="25"/>
        <v>08</v>
      </c>
      <c r="B164" t="str">
        <f t="shared" ca="1" si="26"/>
        <v>WOOD</v>
      </c>
      <c r="C164" t="str">
        <f t="shared" si="27"/>
        <v>L101-W</v>
      </c>
      <c r="D164" t="s">
        <v>1202</v>
      </c>
      <c r="E164">
        <f t="shared" ca="1" si="28"/>
        <v>0</v>
      </c>
      <c r="H164" t="str">
        <f t="shared" ca="1" si="29"/>
        <v>'LYNX PLYWOOD'!</v>
      </c>
      <c r="I164">
        <f t="shared" ca="1" si="32"/>
        <v>0</v>
      </c>
      <c r="J164" t="str">
        <f t="shared" ca="1" si="33"/>
        <v>'LYNX PLYWOOD'!</v>
      </c>
      <c r="K164">
        <f t="shared" ca="1" si="33"/>
        <v>0</v>
      </c>
      <c r="L164">
        <f t="shared" ca="1" si="33"/>
        <v>0</v>
      </c>
      <c r="M164">
        <f t="shared" ca="1" si="33"/>
        <v>0</v>
      </c>
      <c r="N164">
        <f t="shared" ca="1" si="34"/>
        <v>0</v>
      </c>
      <c r="O164" t="str">
        <f t="shared" ca="1" si="30"/>
        <v>D:Aa</v>
      </c>
      <c r="P164" t="str">
        <f t="shared" ca="1" si="31"/>
        <v>D9:Aa9</v>
      </c>
    </row>
    <row r="165" spans="1:16">
      <c r="A165" t="str">
        <f t="shared" si="25"/>
        <v>09</v>
      </c>
      <c r="B165" t="str">
        <f t="shared" ca="1" si="26"/>
        <v>WOOD</v>
      </c>
      <c r="C165" t="str">
        <f t="shared" si="27"/>
        <v>L101-W</v>
      </c>
      <c r="D165" t="s">
        <v>1203</v>
      </c>
      <c r="E165">
        <f t="shared" ca="1" si="28"/>
        <v>0</v>
      </c>
      <c r="H165" t="str">
        <f t="shared" ca="1" si="29"/>
        <v>'LYNX PLYWOOD'!</v>
      </c>
      <c r="I165">
        <f t="shared" ca="1" si="32"/>
        <v>0</v>
      </c>
      <c r="J165" t="str">
        <f t="shared" ca="1" si="33"/>
        <v>'LYNX PLYWOOD'!</v>
      </c>
      <c r="K165">
        <f t="shared" ca="1" si="33"/>
        <v>0</v>
      </c>
      <c r="L165">
        <f t="shared" ca="1" si="33"/>
        <v>0</v>
      </c>
      <c r="M165">
        <f t="shared" ca="1" si="33"/>
        <v>0</v>
      </c>
      <c r="N165">
        <f t="shared" ca="1" si="34"/>
        <v>0</v>
      </c>
      <c r="O165" t="str">
        <f t="shared" ca="1" si="30"/>
        <v>D:Aa</v>
      </c>
      <c r="P165" t="str">
        <f t="shared" ca="1" si="31"/>
        <v>D9:Aa9</v>
      </c>
    </row>
    <row r="166" spans="1:16">
      <c r="A166" t="str">
        <f t="shared" si="25"/>
        <v>10</v>
      </c>
      <c r="B166" t="str">
        <f t="shared" ca="1" si="26"/>
        <v>WOOD</v>
      </c>
      <c r="C166" t="str">
        <f t="shared" si="27"/>
        <v>L101-W</v>
      </c>
      <c r="D166" t="s">
        <v>1204</v>
      </c>
      <c r="E166">
        <f t="shared" ca="1" si="28"/>
        <v>0</v>
      </c>
      <c r="H166" t="str">
        <f t="shared" ca="1" si="29"/>
        <v>'LYNX PLYWOOD'!</v>
      </c>
      <c r="I166">
        <f t="shared" ca="1" si="32"/>
        <v>0</v>
      </c>
      <c r="J166" t="str">
        <f t="shared" ca="1" si="33"/>
        <v>'LYNX PLYWOOD'!</v>
      </c>
      <c r="K166">
        <f t="shared" ca="1" si="33"/>
        <v>0</v>
      </c>
      <c r="L166">
        <f t="shared" ca="1" si="33"/>
        <v>0</v>
      </c>
      <c r="M166">
        <f t="shared" ca="1" si="33"/>
        <v>0</v>
      </c>
      <c r="N166">
        <f t="shared" ca="1" si="34"/>
        <v>0</v>
      </c>
      <c r="O166" t="str">
        <f t="shared" ca="1" si="30"/>
        <v>D:Aa</v>
      </c>
      <c r="P166" t="str">
        <f t="shared" ca="1" si="31"/>
        <v>D9:Aa9</v>
      </c>
    </row>
    <row r="167" spans="1:16">
      <c r="A167" t="str">
        <f t="shared" si="25"/>
        <v>11</v>
      </c>
      <c r="B167" t="str">
        <f t="shared" ca="1" si="26"/>
        <v>WOOD</v>
      </c>
      <c r="C167" t="str">
        <f t="shared" si="27"/>
        <v>L101-W</v>
      </c>
      <c r="D167" t="s">
        <v>1205</v>
      </c>
      <c r="E167">
        <f t="shared" ca="1" si="28"/>
        <v>0</v>
      </c>
      <c r="H167" t="str">
        <f t="shared" ca="1" si="29"/>
        <v>'LYNX PLYWOOD'!</v>
      </c>
      <c r="I167">
        <f t="shared" ca="1" si="32"/>
        <v>0</v>
      </c>
      <c r="J167" t="str">
        <f t="shared" ca="1" si="33"/>
        <v>'LYNX PLYWOOD'!</v>
      </c>
      <c r="K167">
        <f t="shared" ca="1" si="33"/>
        <v>0</v>
      </c>
      <c r="L167">
        <f t="shared" ca="1" si="33"/>
        <v>0</v>
      </c>
      <c r="M167">
        <f t="shared" ca="1" si="33"/>
        <v>0</v>
      </c>
      <c r="N167">
        <f t="shared" ca="1" si="34"/>
        <v>0</v>
      </c>
      <c r="O167" t="str">
        <f t="shared" ca="1" si="30"/>
        <v>D:Aa</v>
      </c>
      <c r="P167" t="str">
        <f t="shared" ca="1" si="31"/>
        <v>D9:Aa9</v>
      </c>
    </row>
    <row r="168" spans="1:16">
      <c r="A168" t="str">
        <f t="shared" si="25"/>
        <v>12</v>
      </c>
      <c r="B168" t="str">
        <f t="shared" ca="1" si="26"/>
        <v>WOOD</v>
      </c>
      <c r="C168" t="str">
        <f t="shared" si="27"/>
        <v>L101-W</v>
      </c>
      <c r="D168" t="s">
        <v>1206</v>
      </c>
      <c r="E168">
        <f t="shared" ca="1" si="28"/>
        <v>0</v>
      </c>
      <c r="H168" t="str">
        <f t="shared" ca="1" si="29"/>
        <v>'LYNX PLYWOOD'!</v>
      </c>
      <c r="I168">
        <f t="shared" ca="1" si="32"/>
        <v>0</v>
      </c>
      <c r="J168" t="str">
        <f t="shared" ca="1" si="33"/>
        <v>'LYNX PLYWOOD'!</v>
      </c>
      <c r="K168">
        <f t="shared" ca="1" si="33"/>
        <v>0</v>
      </c>
      <c r="L168">
        <f t="shared" ca="1" si="33"/>
        <v>0</v>
      </c>
      <c r="M168">
        <f t="shared" ca="1" si="33"/>
        <v>0</v>
      </c>
      <c r="N168">
        <f t="shared" ca="1" si="34"/>
        <v>0</v>
      </c>
      <c r="O168" t="str">
        <f t="shared" ca="1" si="30"/>
        <v>D:Aa</v>
      </c>
      <c r="P168" t="str">
        <f t="shared" ca="1" si="31"/>
        <v>D9:Aa9</v>
      </c>
    </row>
    <row r="169" spans="1:16">
      <c r="A169" t="str">
        <f t="shared" si="25"/>
        <v>13</v>
      </c>
      <c r="B169" t="str">
        <f t="shared" ca="1" si="26"/>
        <v>WOOD</v>
      </c>
      <c r="C169" t="str">
        <f t="shared" si="27"/>
        <v>L101-W</v>
      </c>
      <c r="D169" t="s">
        <v>1207</v>
      </c>
      <c r="E169">
        <f t="shared" ca="1" si="28"/>
        <v>0</v>
      </c>
      <c r="H169" t="str">
        <f t="shared" ca="1" si="29"/>
        <v>'LYNX PLYWOOD'!</v>
      </c>
      <c r="I169">
        <f t="shared" ca="1" si="32"/>
        <v>0</v>
      </c>
      <c r="J169" t="str">
        <f t="shared" ca="1" si="33"/>
        <v>'LYNX PLYWOOD'!</v>
      </c>
      <c r="K169">
        <f t="shared" ca="1" si="33"/>
        <v>0</v>
      </c>
      <c r="L169">
        <f t="shared" ca="1" si="33"/>
        <v>0</v>
      </c>
      <c r="M169">
        <f t="shared" ca="1" si="33"/>
        <v>0</v>
      </c>
      <c r="N169">
        <f t="shared" ca="1" si="34"/>
        <v>0</v>
      </c>
      <c r="O169" t="str">
        <f t="shared" ca="1" si="30"/>
        <v>D:Aa</v>
      </c>
      <c r="P169" t="str">
        <f t="shared" ca="1" si="31"/>
        <v>D9:Aa9</v>
      </c>
    </row>
    <row r="170" spans="1:16">
      <c r="A170" t="str">
        <f t="shared" si="25"/>
        <v>15</v>
      </c>
      <c r="B170" t="str">
        <f t="shared" ca="1" si="26"/>
        <v>WOOD</v>
      </c>
      <c r="C170" t="str">
        <f t="shared" si="27"/>
        <v>L101-W</v>
      </c>
      <c r="D170" t="s">
        <v>1561</v>
      </c>
      <c r="E170">
        <f t="shared" ca="1" si="28"/>
        <v>0</v>
      </c>
      <c r="H170" t="str">
        <f t="shared" ca="1" si="29"/>
        <v>'LYNX PLYWOOD'!</v>
      </c>
      <c r="I170">
        <f t="shared" ca="1" si="32"/>
        <v>0</v>
      </c>
      <c r="J170" t="str">
        <f t="shared" ca="1" si="33"/>
        <v>'LYNX PLYWOOD'!</v>
      </c>
      <c r="K170">
        <f t="shared" ca="1" si="33"/>
        <v>0</v>
      </c>
      <c r="L170">
        <f t="shared" ca="1" si="33"/>
        <v>0</v>
      </c>
      <c r="M170">
        <f t="shared" ca="1" si="33"/>
        <v>0</v>
      </c>
      <c r="N170">
        <f t="shared" ca="1" si="34"/>
        <v>0</v>
      </c>
      <c r="O170" t="str">
        <f t="shared" ca="1" si="30"/>
        <v>D:Aa</v>
      </c>
      <c r="P170" t="str">
        <f t="shared" ca="1" si="31"/>
        <v>D9:Aa9</v>
      </c>
    </row>
    <row r="171" spans="1:16">
      <c r="A171" t="str">
        <f t="shared" si="25"/>
        <v>01</v>
      </c>
      <c r="B171" t="str">
        <f t="shared" ca="1" si="26"/>
        <v>GRP</v>
      </c>
      <c r="C171" t="str">
        <f t="shared" si="27"/>
        <v>L102-GRP</v>
      </c>
      <c r="D171" t="s">
        <v>2354</v>
      </c>
      <c r="E171">
        <f t="shared" ca="1" si="28"/>
        <v>0</v>
      </c>
      <c r="H171" t="str">
        <f t="shared" ca="1" si="29"/>
        <v>'LYNX GRP'!</v>
      </c>
      <c r="I171" t="str">
        <f t="shared" ca="1" si="32"/>
        <v>'LYNX GRP'!</v>
      </c>
      <c r="J171">
        <f t="shared" ca="1" si="33"/>
        <v>0</v>
      </c>
      <c r="K171">
        <f t="shared" ca="1" si="33"/>
        <v>0</v>
      </c>
      <c r="L171">
        <f t="shared" ca="1" si="33"/>
        <v>0</v>
      </c>
      <c r="M171">
        <f t="shared" ca="1" si="33"/>
        <v>0</v>
      </c>
      <c r="N171">
        <f t="shared" ca="1" si="34"/>
        <v>0</v>
      </c>
      <c r="O171" t="str">
        <f t="shared" ca="1" si="30"/>
        <v>D:AC</v>
      </c>
      <c r="P171" t="str">
        <f t="shared" ca="1" si="31"/>
        <v>D9:AC9</v>
      </c>
    </row>
    <row r="172" spans="1:16">
      <c r="A172" t="str">
        <f t="shared" si="25"/>
        <v>02</v>
      </c>
      <c r="B172" t="str">
        <f t="shared" ca="1" si="26"/>
        <v>GRP</v>
      </c>
      <c r="C172" t="str">
        <f t="shared" si="27"/>
        <v>L102-GRP</v>
      </c>
      <c r="D172" t="s">
        <v>2355</v>
      </c>
      <c r="E172">
        <f t="shared" ca="1" si="28"/>
        <v>0</v>
      </c>
      <c r="H172" t="str">
        <f t="shared" ca="1" si="29"/>
        <v>'LYNX GRP'!</v>
      </c>
      <c r="I172" t="str">
        <f t="shared" ca="1" si="32"/>
        <v>'LYNX GRP'!</v>
      </c>
      <c r="J172">
        <f t="shared" ca="1" si="33"/>
        <v>0</v>
      </c>
      <c r="K172">
        <f t="shared" ca="1" si="33"/>
        <v>0</v>
      </c>
      <c r="L172">
        <f t="shared" ca="1" si="33"/>
        <v>0</v>
      </c>
      <c r="M172">
        <f t="shared" ca="1" si="33"/>
        <v>0</v>
      </c>
      <c r="N172">
        <f t="shared" ca="1" si="34"/>
        <v>0</v>
      </c>
      <c r="O172" t="str">
        <f t="shared" ca="1" si="30"/>
        <v>D:AC</v>
      </c>
      <c r="P172" t="str">
        <f t="shared" ca="1" si="31"/>
        <v>D9:AC9</v>
      </c>
    </row>
    <row r="173" spans="1:16">
      <c r="A173" t="str">
        <f t="shared" si="25"/>
        <v>03</v>
      </c>
      <c r="B173" t="str">
        <f t="shared" ca="1" si="26"/>
        <v>GRP</v>
      </c>
      <c r="C173" t="str">
        <f t="shared" si="27"/>
        <v>L102-GRP</v>
      </c>
      <c r="D173" t="s">
        <v>2356</v>
      </c>
      <c r="E173">
        <f t="shared" ca="1" si="28"/>
        <v>0</v>
      </c>
      <c r="H173" t="str">
        <f t="shared" ca="1" si="29"/>
        <v>'LYNX GRP'!</v>
      </c>
      <c r="I173" t="str">
        <f t="shared" ca="1" si="32"/>
        <v>'LYNX GRP'!</v>
      </c>
      <c r="J173">
        <f t="shared" ca="1" si="33"/>
        <v>0</v>
      </c>
      <c r="K173">
        <f t="shared" ca="1" si="33"/>
        <v>0</v>
      </c>
      <c r="L173">
        <f t="shared" ca="1" si="33"/>
        <v>0</v>
      </c>
      <c r="M173">
        <f t="shared" ca="1" si="33"/>
        <v>0</v>
      </c>
      <c r="N173">
        <f t="shared" ca="1" si="34"/>
        <v>0</v>
      </c>
      <c r="O173" t="str">
        <f t="shared" ca="1" si="30"/>
        <v>D:AC</v>
      </c>
      <c r="P173" t="str">
        <f t="shared" ca="1" si="31"/>
        <v>D9:AC9</v>
      </c>
    </row>
    <row r="174" spans="1:16">
      <c r="A174" t="str">
        <f t="shared" si="25"/>
        <v>04</v>
      </c>
      <c r="B174" t="str">
        <f t="shared" ca="1" si="26"/>
        <v>GRP</v>
      </c>
      <c r="C174" t="str">
        <f t="shared" si="27"/>
        <v>L102-GRP</v>
      </c>
      <c r="D174" t="s">
        <v>2357</v>
      </c>
      <c r="E174">
        <f t="shared" ca="1" si="28"/>
        <v>0</v>
      </c>
      <c r="H174" t="str">
        <f t="shared" ca="1" si="29"/>
        <v>'LYNX GRP'!</v>
      </c>
      <c r="I174" t="str">
        <f t="shared" ca="1" si="32"/>
        <v>'LYNX GRP'!</v>
      </c>
      <c r="J174">
        <f t="shared" ca="1" si="33"/>
        <v>0</v>
      </c>
      <c r="K174">
        <f t="shared" ca="1" si="33"/>
        <v>0</v>
      </c>
      <c r="L174">
        <f t="shared" ca="1" si="33"/>
        <v>0</v>
      </c>
      <c r="M174">
        <f t="shared" ca="1" si="33"/>
        <v>0</v>
      </c>
      <c r="N174">
        <f t="shared" ca="1" si="34"/>
        <v>0</v>
      </c>
      <c r="O174" t="str">
        <f t="shared" ca="1" si="30"/>
        <v>D:AC</v>
      </c>
      <c r="P174" t="str">
        <f t="shared" ca="1" si="31"/>
        <v>D9:AC9</v>
      </c>
    </row>
    <row r="175" spans="1:16">
      <c r="A175" t="str">
        <f t="shared" si="25"/>
        <v>05</v>
      </c>
      <c r="B175" t="str">
        <f t="shared" ca="1" si="26"/>
        <v>GRP</v>
      </c>
      <c r="C175" t="str">
        <f t="shared" si="27"/>
        <v>L102-GRP</v>
      </c>
      <c r="D175" t="s">
        <v>2358</v>
      </c>
      <c r="E175">
        <f t="shared" ca="1" si="28"/>
        <v>0</v>
      </c>
      <c r="H175" t="str">
        <f t="shared" ca="1" si="29"/>
        <v>'LYNX GRP'!</v>
      </c>
      <c r="I175" t="str">
        <f t="shared" ca="1" si="32"/>
        <v>'LYNX GRP'!</v>
      </c>
      <c r="J175">
        <f t="shared" ca="1" si="33"/>
        <v>0</v>
      </c>
      <c r="K175">
        <f t="shared" ca="1" si="33"/>
        <v>0</v>
      </c>
      <c r="L175">
        <f t="shared" ca="1" si="33"/>
        <v>0</v>
      </c>
      <c r="M175">
        <f t="shared" ca="1" si="33"/>
        <v>0</v>
      </c>
      <c r="N175">
        <f t="shared" ca="1" si="34"/>
        <v>0</v>
      </c>
      <c r="O175" t="str">
        <f t="shared" ca="1" si="30"/>
        <v>D:AC</v>
      </c>
      <c r="P175" t="str">
        <f t="shared" ca="1" si="31"/>
        <v>D9:AC9</v>
      </c>
    </row>
    <row r="176" spans="1:16">
      <c r="A176" t="str">
        <f t="shared" si="25"/>
        <v>06</v>
      </c>
      <c r="B176" t="str">
        <f t="shared" ca="1" si="26"/>
        <v>GRP</v>
      </c>
      <c r="C176" t="str">
        <f t="shared" si="27"/>
        <v>L102-GRP</v>
      </c>
      <c r="D176" t="s">
        <v>2359</v>
      </c>
      <c r="E176">
        <f t="shared" ca="1" si="28"/>
        <v>0</v>
      </c>
      <c r="H176" t="str">
        <f t="shared" ca="1" si="29"/>
        <v>'LYNX GRP'!</v>
      </c>
      <c r="I176" t="str">
        <f t="shared" ca="1" si="32"/>
        <v>'LYNX GRP'!</v>
      </c>
      <c r="J176">
        <f t="shared" ca="1" si="33"/>
        <v>0</v>
      </c>
      <c r="K176">
        <f t="shared" ca="1" si="33"/>
        <v>0</v>
      </c>
      <c r="L176">
        <f t="shared" ca="1" si="33"/>
        <v>0</v>
      </c>
      <c r="M176">
        <f t="shared" ca="1" si="33"/>
        <v>0</v>
      </c>
      <c r="N176">
        <f t="shared" ca="1" si="34"/>
        <v>0</v>
      </c>
      <c r="O176" t="str">
        <f t="shared" ca="1" si="30"/>
        <v>D:AC</v>
      </c>
      <c r="P176" t="str">
        <f t="shared" ca="1" si="31"/>
        <v>D9:AC9</v>
      </c>
    </row>
    <row r="177" spans="1:16">
      <c r="A177" t="str">
        <f t="shared" si="25"/>
        <v>07</v>
      </c>
      <c r="B177" t="str">
        <f t="shared" ca="1" si="26"/>
        <v>GRP</v>
      </c>
      <c r="C177" t="str">
        <f t="shared" si="27"/>
        <v>L102-GRP</v>
      </c>
      <c r="D177" t="s">
        <v>2360</v>
      </c>
      <c r="E177">
        <f t="shared" ca="1" si="28"/>
        <v>0</v>
      </c>
      <c r="H177" t="str">
        <f t="shared" ca="1" si="29"/>
        <v>'LYNX GRP'!</v>
      </c>
      <c r="I177" t="str">
        <f t="shared" ca="1" si="32"/>
        <v>'LYNX GRP'!</v>
      </c>
      <c r="J177">
        <f t="shared" ca="1" si="33"/>
        <v>0</v>
      </c>
      <c r="K177">
        <f t="shared" ca="1" si="33"/>
        <v>0</v>
      </c>
      <c r="L177">
        <f t="shared" ca="1" si="33"/>
        <v>0</v>
      </c>
      <c r="M177">
        <f t="shared" ca="1" si="33"/>
        <v>0</v>
      </c>
      <c r="N177">
        <f t="shared" ca="1" si="34"/>
        <v>0</v>
      </c>
      <c r="O177" t="str">
        <f t="shared" ca="1" si="30"/>
        <v>D:AC</v>
      </c>
      <c r="P177" t="str">
        <f t="shared" ca="1" si="31"/>
        <v>D9:AC9</v>
      </c>
    </row>
    <row r="178" spans="1:16">
      <c r="A178" t="str">
        <f t="shared" si="25"/>
        <v>08</v>
      </c>
      <c r="B178" t="str">
        <f t="shared" ca="1" si="26"/>
        <v>GRP</v>
      </c>
      <c r="C178" t="str">
        <f t="shared" si="27"/>
        <v>L102-GRP</v>
      </c>
      <c r="D178" t="s">
        <v>2361</v>
      </c>
      <c r="E178">
        <f t="shared" ca="1" si="28"/>
        <v>0</v>
      </c>
      <c r="H178" t="str">
        <f t="shared" ca="1" si="29"/>
        <v>'LYNX GRP'!</v>
      </c>
      <c r="I178" t="str">
        <f t="shared" ca="1" si="32"/>
        <v>'LYNX GRP'!</v>
      </c>
      <c r="J178">
        <f t="shared" ca="1" si="33"/>
        <v>0</v>
      </c>
      <c r="K178">
        <f t="shared" ca="1" si="33"/>
        <v>0</v>
      </c>
      <c r="L178">
        <f t="shared" ca="1" si="33"/>
        <v>0</v>
      </c>
      <c r="M178">
        <f t="shared" ca="1" si="33"/>
        <v>0</v>
      </c>
      <c r="N178">
        <f t="shared" ca="1" si="34"/>
        <v>0</v>
      </c>
      <c r="O178" t="str">
        <f t="shared" ca="1" si="30"/>
        <v>D:AC</v>
      </c>
      <c r="P178" t="str">
        <f t="shared" ca="1" si="31"/>
        <v>D9:AC9</v>
      </c>
    </row>
    <row r="179" spans="1:16">
      <c r="A179" t="str">
        <f t="shared" si="25"/>
        <v>09</v>
      </c>
      <c r="B179" t="str">
        <f t="shared" ca="1" si="26"/>
        <v>GRP</v>
      </c>
      <c r="C179" t="str">
        <f t="shared" si="27"/>
        <v>L102-GRP</v>
      </c>
      <c r="D179" t="s">
        <v>2362</v>
      </c>
      <c r="E179">
        <f t="shared" ca="1" si="28"/>
        <v>0</v>
      </c>
      <c r="H179" t="str">
        <f t="shared" ca="1" si="29"/>
        <v>'LYNX GRP'!</v>
      </c>
      <c r="I179" t="str">
        <f t="shared" ca="1" si="32"/>
        <v>'LYNX GRP'!</v>
      </c>
      <c r="J179">
        <f t="shared" ca="1" si="33"/>
        <v>0</v>
      </c>
      <c r="K179">
        <f t="shared" ca="1" si="33"/>
        <v>0</v>
      </c>
      <c r="L179">
        <f t="shared" ca="1" si="33"/>
        <v>0</v>
      </c>
      <c r="M179">
        <f t="shared" ca="1" si="33"/>
        <v>0</v>
      </c>
      <c r="N179">
        <f t="shared" ca="1" si="34"/>
        <v>0</v>
      </c>
      <c r="O179" t="str">
        <f t="shared" ca="1" si="30"/>
        <v>D:AC</v>
      </c>
      <c r="P179" t="str">
        <f t="shared" ca="1" si="31"/>
        <v>D9:AC9</v>
      </c>
    </row>
    <row r="180" spans="1:16">
      <c r="A180" t="str">
        <f t="shared" si="25"/>
        <v>10</v>
      </c>
      <c r="B180" t="str">
        <f t="shared" ca="1" si="26"/>
        <v>GRP</v>
      </c>
      <c r="C180" t="str">
        <f t="shared" si="27"/>
        <v>L102-GRP</v>
      </c>
      <c r="D180" t="s">
        <v>2363</v>
      </c>
      <c r="E180">
        <f t="shared" ca="1" si="28"/>
        <v>0</v>
      </c>
      <c r="H180" t="str">
        <f t="shared" ca="1" si="29"/>
        <v>'LYNX GRP'!</v>
      </c>
      <c r="I180" t="str">
        <f t="shared" ca="1" si="32"/>
        <v>'LYNX GRP'!</v>
      </c>
      <c r="J180">
        <f t="shared" ca="1" si="33"/>
        <v>0</v>
      </c>
      <c r="K180">
        <f t="shared" ca="1" si="33"/>
        <v>0</v>
      </c>
      <c r="L180">
        <f t="shared" ca="1" si="33"/>
        <v>0</v>
      </c>
      <c r="M180">
        <f t="shared" ca="1" si="33"/>
        <v>0</v>
      </c>
      <c r="N180">
        <f t="shared" ca="1" si="34"/>
        <v>0</v>
      </c>
      <c r="O180" t="str">
        <f t="shared" ca="1" si="30"/>
        <v>D:AC</v>
      </c>
      <c r="P180" t="str">
        <f t="shared" ca="1" si="31"/>
        <v>D9:AC9</v>
      </c>
    </row>
    <row r="181" spans="1:16">
      <c r="A181" t="str">
        <f t="shared" si="25"/>
        <v>11</v>
      </c>
      <c r="B181" t="str">
        <f t="shared" ca="1" si="26"/>
        <v>GRP</v>
      </c>
      <c r="C181" t="str">
        <f t="shared" si="27"/>
        <v>L102-GRP</v>
      </c>
      <c r="D181" t="s">
        <v>2364</v>
      </c>
      <c r="E181">
        <f t="shared" ca="1" si="28"/>
        <v>0</v>
      </c>
      <c r="H181" t="str">
        <f t="shared" ca="1" si="29"/>
        <v>'LYNX GRP'!</v>
      </c>
      <c r="I181" t="str">
        <f t="shared" ca="1" si="32"/>
        <v>'LYNX GRP'!</v>
      </c>
      <c r="J181">
        <f t="shared" ca="1" si="33"/>
        <v>0</v>
      </c>
      <c r="K181">
        <f t="shared" ca="1" si="33"/>
        <v>0</v>
      </c>
      <c r="L181">
        <f t="shared" ca="1" si="33"/>
        <v>0</v>
      </c>
      <c r="M181">
        <f t="shared" ca="1" si="33"/>
        <v>0</v>
      </c>
      <c r="N181">
        <f t="shared" ca="1" si="34"/>
        <v>0</v>
      </c>
      <c r="O181" t="str">
        <f t="shared" ca="1" si="30"/>
        <v>D:AC</v>
      </c>
      <c r="P181" t="str">
        <f t="shared" ca="1" si="31"/>
        <v>D9:AC9</v>
      </c>
    </row>
    <row r="182" spans="1:16">
      <c r="A182" t="str">
        <f t="shared" si="25"/>
        <v>12</v>
      </c>
      <c r="B182" t="str">
        <f t="shared" ca="1" si="26"/>
        <v>GRP</v>
      </c>
      <c r="C182" t="str">
        <f t="shared" si="27"/>
        <v>L102-GRP</v>
      </c>
      <c r="D182" t="s">
        <v>2365</v>
      </c>
      <c r="E182">
        <f t="shared" ca="1" si="28"/>
        <v>0</v>
      </c>
      <c r="H182" t="str">
        <f t="shared" ca="1" si="29"/>
        <v>'LYNX GRP'!</v>
      </c>
      <c r="I182" t="str">
        <f t="shared" ca="1" si="32"/>
        <v>'LYNX GRP'!</v>
      </c>
      <c r="J182">
        <f t="shared" ca="1" si="33"/>
        <v>0</v>
      </c>
      <c r="K182">
        <f t="shared" ca="1" si="33"/>
        <v>0</v>
      </c>
      <c r="L182">
        <f t="shared" ca="1" si="33"/>
        <v>0</v>
      </c>
      <c r="M182">
        <f t="shared" ca="1" si="33"/>
        <v>0</v>
      </c>
      <c r="N182">
        <f t="shared" ca="1" si="34"/>
        <v>0</v>
      </c>
      <c r="O182" t="str">
        <f t="shared" ca="1" si="30"/>
        <v>D:AC</v>
      </c>
      <c r="P182" t="str">
        <f t="shared" ca="1" si="31"/>
        <v>D9:AC9</v>
      </c>
    </row>
    <row r="183" spans="1:16">
      <c r="A183" t="str">
        <f t="shared" si="25"/>
        <v>13</v>
      </c>
      <c r="B183" t="str">
        <f t="shared" ca="1" si="26"/>
        <v>GRP</v>
      </c>
      <c r="C183" t="str">
        <f t="shared" si="27"/>
        <v>L102-GRP</v>
      </c>
      <c r="D183" t="s">
        <v>2366</v>
      </c>
      <c r="E183">
        <f t="shared" ca="1" si="28"/>
        <v>0</v>
      </c>
      <c r="H183" t="str">
        <f t="shared" ca="1" si="29"/>
        <v>'LYNX GRP'!</v>
      </c>
      <c r="I183" t="str">
        <f t="shared" ca="1" si="32"/>
        <v>'LYNX GRP'!</v>
      </c>
      <c r="J183">
        <f t="shared" ca="1" si="33"/>
        <v>0</v>
      </c>
      <c r="K183">
        <f t="shared" ca="1" si="33"/>
        <v>0</v>
      </c>
      <c r="L183">
        <f t="shared" ca="1" si="33"/>
        <v>0</v>
      </c>
      <c r="M183">
        <f t="shared" ca="1" si="33"/>
        <v>0</v>
      </c>
      <c r="N183">
        <f t="shared" ca="1" si="34"/>
        <v>0</v>
      </c>
      <c r="O183" t="str">
        <f t="shared" ca="1" si="30"/>
        <v>D:AC</v>
      </c>
      <c r="P183" t="str">
        <f t="shared" ca="1" si="31"/>
        <v>D9:AC9</v>
      </c>
    </row>
    <row r="184" spans="1:16">
      <c r="A184" t="str">
        <f t="shared" si="25"/>
        <v>15</v>
      </c>
      <c r="B184" t="str">
        <f t="shared" ca="1" si="26"/>
        <v>GRP</v>
      </c>
      <c r="C184" t="str">
        <f t="shared" si="27"/>
        <v>L102-GRP</v>
      </c>
      <c r="D184" t="s">
        <v>2367</v>
      </c>
      <c r="E184">
        <f t="shared" ca="1" si="28"/>
        <v>0</v>
      </c>
      <c r="H184" t="str">
        <f t="shared" ca="1" si="29"/>
        <v>'LYNX GRP'!</v>
      </c>
      <c r="I184" t="str">
        <f t="shared" ca="1" si="32"/>
        <v>'LYNX GRP'!</v>
      </c>
      <c r="J184">
        <f t="shared" ca="1" si="33"/>
        <v>0</v>
      </c>
      <c r="K184">
        <f t="shared" ca="1" si="33"/>
        <v>0</v>
      </c>
      <c r="L184">
        <f t="shared" ca="1" si="33"/>
        <v>0</v>
      </c>
      <c r="M184">
        <f t="shared" ca="1" si="33"/>
        <v>0</v>
      </c>
      <c r="N184">
        <f t="shared" ca="1" si="34"/>
        <v>0</v>
      </c>
      <c r="O184" t="str">
        <f t="shared" ca="1" si="30"/>
        <v>D:AC</v>
      </c>
      <c r="P184" t="str">
        <f t="shared" ca="1" si="31"/>
        <v>D9:AC9</v>
      </c>
    </row>
    <row r="185" spans="1:16">
      <c r="A185" t="str">
        <f t="shared" si="25"/>
        <v>19</v>
      </c>
      <c r="B185" t="str">
        <f t="shared" ca="1" si="26"/>
        <v>GRP</v>
      </c>
      <c r="C185" t="str">
        <f t="shared" si="27"/>
        <v>L102-GRP</v>
      </c>
      <c r="D185" t="s">
        <v>2368</v>
      </c>
      <c r="E185">
        <f t="shared" ca="1" si="28"/>
        <v>0</v>
      </c>
      <c r="H185" t="str">
        <f t="shared" ca="1" si="29"/>
        <v>'LYNX GRP'!</v>
      </c>
      <c r="I185" t="str">
        <f t="shared" ca="1" si="32"/>
        <v>'LYNX GRP'!</v>
      </c>
      <c r="J185">
        <f t="shared" ca="1" si="33"/>
        <v>0</v>
      </c>
      <c r="K185">
        <f t="shared" ca="1" si="33"/>
        <v>0</v>
      </c>
      <c r="L185">
        <f t="shared" ca="1" si="33"/>
        <v>0</v>
      </c>
      <c r="M185">
        <f t="shared" ca="1" si="33"/>
        <v>0</v>
      </c>
      <c r="N185">
        <f t="shared" ca="1" si="34"/>
        <v>0</v>
      </c>
      <c r="O185" t="str">
        <f t="shared" ca="1" si="30"/>
        <v>D:AC</v>
      </c>
      <c r="P185" t="str">
        <f t="shared" ca="1" si="31"/>
        <v>D9:AC9</v>
      </c>
    </row>
    <row r="186" spans="1:16">
      <c r="A186" t="str">
        <f t="shared" si="25"/>
        <v>34</v>
      </c>
      <c r="B186" t="str">
        <f t="shared" ca="1" si="26"/>
        <v>GRP</v>
      </c>
      <c r="C186" t="str">
        <f t="shared" si="27"/>
        <v>L102-GRP</v>
      </c>
      <c r="D186" t="s">
        <v>2369</v>
      </c>
      <c r="E186">
        <f t="shared" ca="1" si="28"/>
        <v>0</v>
      </c>
      <c r="H186" t="str">
        <f t="shared" ca="1" si="29"/>
        <v>'LYNX GRP'!</v>
      </c>
      <c r="I186" t="str">
        <f t="shared" ca="1" si="32"/>
        <v>'LYNX GRP'!</v>
      </c>
      <c r="J186">
        <f t="shared" ca="1" si="33"/>
        <v>0</v>
      </c>
      <c r="K186">
        <f t="shared" ca="1" si="33"/>
        <v>0</v>
      </c>
      <c r="L186">
        <f t="shared" ca="1" si="33"/>
        <v>0</v>
      </c>
      <c r="M186">
        <f t="shared" ca="1" si="33"/>
        <v>0</v>
      </c>
      <c r="N186">
        <f t="shared" ca="1" si="34"/>
        <v>0</v>
      </c>
      <c r="O186" t="str">
        <f t="shared" ca="1" si="30"/>
        <v>D:AC</v>
      </c>
      <c r="P186" t="str">
        <f t="shared" ca="1" si="31"/>
        <v>D9:AC9</v>
      </c>
    </row>
    <row r="187" spans="1:16">
      <c r="A187" t="str">
        <f t="shared" si="25"/>
        <v>35</v>
      </c>
      <c r="B187" t="str">
        <f t="shared" ca="1" si="26"/>
        <v>GRP</v>
      </c>
      <c r="C187" t="str">
        <f t="shared" si="27"/>
        <v>L102-GRP</v>
      </c>
      <c r="D187" t="s">
        <v>2370</v>
      </c>
      <c r="E187">
        <f t="shared" ca="1" si="28"/>
        <v>0</v>
      </c>
      <c r="H187" t="str">
        <f t="shared" ca="1" si="29"/>
        <v>'LYNX GRP'!</v>
      </c>
      <c r="I187" t="str">
        <f t="shared" ca="1" si="32"/>
        <v>'LYNX GRP'!</v>
      </c>
      <c r="J187">
        <f t="shared" ca="1" si="33"/>
        <v>0</v>
      </c>
      <c r="K187">
        <f t="shared" ca="1" si="33"/>
        <v>0</v>
      </c>
      <c r="L187">
        <f t="shared" ca="1" si="33"/>
        <v>0</v>
      </c>
      <c r="M187">
        <f t="shared" ca="1" si="33"/>
        <v>0</v>
      </c>
      <c r="N187">
        <f t="shared" ca="1" si="34"/>
        <v>0</v>
      </c>
      <c r="O187" t="str">
        <f t="shared" ca="1" si="30"/>
        <v>D:AC</v>
      </c>
      <c r="P187" t="str">
        <f t="shared" ca="1" si="31"/>
        <v>D9:AC9</v>
      </c>
    </row>
    <row r="188" spans="1:16">
      <c r="A188" t="str">
        <f t="shared" si="25"/>
        <v>36</v>
      </c>
      <c r="B188" t="str">
        <f t="shared" ca="1" si="26"/>
        <v>GRP</v>
      </c>
      <c r="C188" t="str">
        <f t="shared" si="27"/>
        <v>L102-GRP</v>
      </c>
      <c r="D188" t="s">
        <v>2371</v>
      </c>
      <c r="E188">
        <f t="shared" ca="1" si="28"/>
        <v>0</v>
      </c>
      <c r="H188" t="str">
        <f t="shared" ca="1" si="29"/>
        <v>'LYNX GRP'!</v>
      </c>
      <c r="I188" t="str">
        <f t="shared" ca="1" si="32"/>
        <v>'LYNX GRP'!</v>
      </c>
      <c r="J188">
        <f t="shared" ca="1" si="33"/>
        <v>0</v>
      </c>
      <c r="K188">
        <f t="shared" ca="1" si="33"/>
        <v>0</v>
      </c>
      <c r="L188">
        <f t="shared" ca="1" si="33"/>
        <v>0</v>
      </c>
      <c r="M188">
        <f t="shared" ca="1" si="33"/>
        <v>0</v>
      </c>
      <c r="N188">
        <f t="shared" ca="1" si="34"/>
        <v>0</v>
      </c>
      <c r="O188" t="str">
        <f t="shared" ca="1" si="30"/>
        <v>D:AC</v>
      </c>
      <c r="P188" t="str">
        <f t="shared" ca="1" si="31"/>
        <v>D9:AC9</v>
      </c>
    </row>
    <row r="189" spans="1:16">
      <c r="A189" t="str">
        <f t="shared" si="25"/>
        <v>01</v>
      </c>
      <c r="B189" t="str">
        <f t="shared" ca="1" si="26"/>
        <v>WOOD</v>
      </c>
      <c r="C189" t="str">
        <f t="shared" si="27"/>
        <v>L102-W</v>
      </c>
      <c r="D189" t="s">
        <v>1208</v>
      </c>
      <c r="E189">
        <f t="shared" ca="1" si="28"/>
        <v>0</v>
      </c>
      <c r="H189" t="str">
        <f t="shared" ca="1" si="29"/>
        <v>'LYNX PLYWOOD'!</v>
      </c>
      <c r="I189">
        <f t="shared" ca="1" si="32"/>
        <v>0</v>
      </c>
      <c r="J189" t="str">
        <f t="shared" ca="1" si="33"/>
        <v>'LYNX PLYWOOD'!</v>
      </c>
      <c r="K189">
        <f t="shared" ca="1" si="33"/>
        <v>0</v>
      </c>
      <c r="L189">
        <f t="shared" ca="1" si="33"/>
        <v>0</v>
      </c>
      <c r="M189">
        <f t="shared" ca="1" si="33"/>
        <v>0</v>
      </c>
      <c r="N189">
        <f t="shared" ca="1" si="34"/>
        <v>0</v>
      </c>
      <c r="O189" t="str">
        <f t="shared" ca="1" si="30"/>
        <v>D:Aa</v>
      </c>
      <c r="P189" t="str">
        <f t="shared" ca="1" si="31"/>
        <v>D9:Aa9</v>
      </c>
    </row>
    <row r="190" spans="1:16">
      <c r="A190" t="str">
        <f t="shared" si="25"/>
        <v>02</v>
      </c>
      <c r="B190" t="str">
        <f t="shared" ca="1" si="26"/>
        <v>WOOD</v>
      </c>
      <c r="C190" t="str">
        <f t="shared" si="27"/>
        <v>L102-W</v>
      </c>
      <c r="D190" t="s">
        <v>1209</v>
      </c>
      <c r="E190">
        <f t="shared" ca="1" si="28"/>
        <v>0</v>
      </c>
      <c r="H190" t="str">
        <f t="shared" ca="1" si="29"/>
        <v>'LYNX PLYWOOD'!</v>
      </c>
      <c r="I190">
        <f t="shared" ca="1" si="32"/>
        <v>0</v>
      </c>
      <c r="J190" t="str">
        <f t="shared" ca="1" si="33"/>
        <v>'LYNX PLYWOOD'!</v>
      </c>
      <c r="K190">
        <f t="shared" ca="1" si="33"/>
        <v>0</v>
      </c>
      <c r="L190">
        <f t="shared" ca="1" si="33"/>
        <v>0</v>
      </c>
      <c r="M190">
        <f t="shared" ca="1" si="33"/>
        <v>0</v>
      </c>
      <c r="N190">
        <f t="shared" ca="1" si="34"/>
        <v>0</v>
      </c>
      <c r="O190" t="str">
        <f t="shared" ca="1" si="30"/>
        <v>D:Aa</v>
      </c>
      <c r="P190" t="str">
        <f t="shared" ca="1" si="31"/>
        <v>D9:Aa9</v>
      </c>
    </row>
    <row r="191" spans="1:16">
      <c r="A191" t="str">
        <f t="shared" si="25"/>
        <v>03</v>
      </c>
      <c r="B191" t="str">
        <f t="shared" ca="1" si="26"/>
        <v>WOOD</v>
      </c>
      <c r="C191" t="str">
        <f t="shared" si="27"/>
        <v>L102-W</v>
      </c>
      <c r="D191" t="s">
        <v>1210</v>
      </c>
      <c r="E191">
        <f t="shared" ca="1" si="28"/>
        <v>0</v>
      </c>
      <c r="H191" t="str">
        <f t="shared" ca="1" si="29"/>
        <v>'LYNX PLYWOOD'!</v>
      </c>
      <c r="I191">
        <f t="shared" ca="1" si="32"/>
        <v>0</v>
      </c>
      <c r="J191" t="str">
        <f t="shared" ca="1" si="33"/>
        <v>'LYNX PLYWOOD'!</v>
      </c>
      <c r="K191">
        <f t="shared" ca="1" si="33"/>
        <v>0</v>
      </c>
      <c r="L191">
        <f t="shared" ca="1" si="33"/>
        <v>0</v>
      </c>
      <c r="M191">
        <f t="shared" ca="1" si="33"/>
        <v>0</v>
      </c>
      <c r="N191">
        <f t="shared" ca="1" si="34"/>
        <v>0</v>
      </c>
      <c r="O191" t="str">
        <f t="shared" ca="1" si="30"/>
        <v>D:Aa</v>
      </c>
      <c r="P191" t="str">
        <f t="shared" ca="1" si="31"/>
        <v>D9:Aa9</v>
      </c>
    </row>
    <row r="192" spans="1:16">
      <c r="A192" t="str">
        <f t="shared" si="25"/>
        <v>04</v>
      </c>
      <c r="B192" t="str">
        <f t="shared" ca="1" si="26"/>
        <v>WOOD</v>
      </c>
      <c r="C192" t="str">
        <f t="shared" si="27"/>
        <v>L102-W</v>
      </c>
      <c r="D192" t="s">
        <v>1211</v>
      </c>
      <c r="E192">
        <f t="shared" ca="1" si="28"/>
        <v>0</v>
      </c>
      <c r="H192" t="str">
        <f t="shared" ca="1" si="29"/>
        <v>'LYNX PLYWOOD'!</v>
      </c>
      <c r="I192">
        <f t="shared" ca="1" si="32"/>
        <v>0</v>
      </c>
      <c r="J192" t="str">
        <f t="shared" ca="1" si="33"/>
        <v>'LYNX PLYWOOD'!</v>
      </c>
      <c r="K192">
        <f t="shared" ca="1" si="33"/>
        <v>0</v>
      </c>
      <c r="L192">
        <f t="shared" ca="1" si="33"/>
        <v>0</v>
      </c>
      <c r="M192">
        <f t="shared" ca="1" si="33"/>
        <v>0</v>
      </c>
      <c r="N192">
        <f t="shared" ca="1" si="34"/>
        <v>0</v>
      </c>
      <c r="O192" t="str">
        <f t="shared" ca="1" si="30"/>
        <v>D:Aa</v>
      </c>
      <c r="P192" t="str">
        <f t="shared" ca="1" si="31"/>
        <v>D9:Aa9</v>
      </c>
    </row>
    <row r="193" spans="1:16">
      <c r="A193" t="str">
        <f t="shared" si="25"/>
        <v>05</v>
      </c>
      <c r="B193" t="str">
        <f t="shared" ca="1" si="26"/>
        <v>WOOD</v>
      </c>
      <c r="C193" t="str">
        <f t="shared" si="27"/>
        <v>L102-W</v>
      </c>
      <c r="D193" t="s">
        <v>1212</v>
      </c>
      <c r="E193">
        <f t="shared" ca="1" si="28"/>
        <v>0</v>
      </c>
      <c r="H193" t="str">
        <f t="shared" ca="1" si="29"/>
        <v>'LYNX PLYWOOD'!</v>
      </c>
      <c r="I193">
        <f t="shared" ca="1" si="32"/>
        <v>0</v>
      </c>
      <c r="J193" t="str">
        <f t="shared" ca="1" si="33"/>
        <v>'LYNX PLYWOOD'!</v>
      </c>
      <c r="K193">
        <f t="shared" ca="1" si="33"/>
        <v>0</v>
      </c>
      <c r="L193">
        <f t="shared" ca="1" si="33"/>
        <v>0</v>
      </c>
      <c r="M193">
        <f t="shared" ca="1" si="33"/>
        <v>0</v>
      </c>
      <c r="N193">
        <f t="shared" ca="1" si="34"/>
        <v>0</v>
      </c>
      <c r="O193" t="str">
        <f t="shared" ca="1" si="30"/>
        <v>D:Aa</v>
      </c>
      <c r="P193" t="str">
        <f t="shared" ca="1" si="31"/>
        <v>D9:Aa9</v>
      </c>
    </row>
    <row r="194" spans="1:16">
      <c r="A194" t="str">
        <f t="shared" si="25"/>
        <v>06</v>
      </c>
      <c r="B194" t="str">
        <f t="shared" ca="1" si="26"/>
        <v>WOOD</v>
      </c>
      <c r="C194" t="str">
        <f t="shared" si="27"/>
        <v>L102-W</v>
      </c>
      <c r="D194" t="s">
        <v>1213</v>
      </c>
      <c r="E194">
        <f t="shared" ca="1" si="28"/>
        <v>0</v>
      </c>
      <c r="H194" t="str">
        <f t="shared" ca="1" si="29"/>
        <v>'LYNX PLYWOOD'!</v>
      </c>
      <c r="I194">
        <f t="shared" ca="1" si="32"/>
        <v>0</v>
      </c>
      <c r="J194" t="str">
        <f t="shared" ca="1" si="33"/>
        <v>'LYNX PLYWOOD'!</v>
      </c>
      <c r="K194">
        <f t="shared" ca="1" si="33"/>
        <v>0</v>
      </c>
      <c r="L194">
        <f t="shared" ca="1" si="33"/>
        <v>0</v>
      </c>
      <c r="M194">
        <f t="shared" ca="1" si="33"/>
        <v>0</v>
      </c>
      <c r="N194">
        <f t="shared" ca="1" si="34"/>
        <v>0</v>
      </c>
      <c r="O194" t="str">
        <f t="shared" ca="1" si="30"/>
        <v>D:Aa</v>
      </c>
      <c r="P194" t="str">
        <f t="shared" ca="1" si="31"/>
        <v>D9:Aa9</v>
      </c>
    </row>
    <row r="195" spans="1:16">
      <c r="A195" t="str">
        <f t="shared" si="25"/>
        <v>07</v>
      </c>
      <c r="B195" t="str">
        <f t="shared" ca="1" si="26"/>
        <v>WOOD</v>
      </c>
      <c r="C195" t="str">
        <f t="shared" si="27"/>
        <v>L102-W</v>
      </c>
      <c r="D195" t="s">
        <v>1214</v>
      </c>
      <c r="E195">
        <f t="shared" ca="1" si="28"/>
        <v>0</v>
      </c>
      <c r="H195" t="str">
        <f t="shared" ca="1" si="29"/>
        <v>'LYNX PLYWOOD'!</v>
      </c>
      <c r="I195">
        <f t="shared" ca="1" si="32"/>
        <v>0</v>
      </c>
      <c r="J195" t="str">
        <f t="shared" ca="1" si="33"/>
        <v>'LYNX PLYWOOD'!</v>
      </c>
      <c r="K195">
        <f t="shared" ca="1" si="33"/>
        <v>0</v>
      </c>
      <c r="L195">
        <f t="shared" ca="1" si="33"/>
        <v>0</v>
      </c>
      <c r="M195">
        <f t="shared" ca="1" si="33"/>
        <v>0</v>
      </c>
      <c r="N195">
        <f t="shared" ca="1" si="34"/>
        <v>0</v>
      </c>
      <c r="O195" t="str">
        <f t="shared" ca="1" si="30"/>
        <v>D:Aa</v>
      </c>
      <c r="P195" t="str">
        <f t="shared" ca="1" si="31"/>
        <v>D9:Aa9</v>
      </c>
    </row>
    <row r="196" spans="1:16">
      <c r="A196" t="str">
        <f t="shared" si="25"/>
        <v>08</v>
      </c>
      <c r="B196" t="str">
        <f t="shared" ca="1" si="26"/>
        <v>WOOD</v>
      </c>
      <c r="C196" t="str">
        <f t="shared" si="27"/>
        <v>L102-W</v>
      </c>
      <c r="D196" t="s">
        <v>1215</v>
      </c>
      <c r="E196">
        <f t="shared" ca="1" si="28"/>
        <v>0</v>
      </c>
      <c r="H196" t="str">
        <f t="shared" ca="1" si="29"/>
        <v>'LYNX PLYWOOD'!</v>
      </c>
      <c r="I196">
        <f t="shared" ca="1" si="32"/>
        <v>0</v>
      </c>
      <c r="J196" t="str">
        <f t="shared" ca="1" si="33"/>
        <v>'LYNX PLYWOOD'!</v>
      </c>
      <c r="K196">
        <f t="shared" ca="1" si="33"/>
        <v>0</v>
      </c>
      <c r="L196">
        <f t="shared" ca="1" si="33"/>
        <v>0</v>
      </c>
      <c r="M196">
        <f t="shared" ca="1" si="33"/>
        <v>0</v>
      </c>
      <c r="N196">
        <f t="shared" ca="1" si="34"/>
        <v>0</v>
      </c>
      <c r="O196" t="str">
        <f t="shared" ca="1" si="30"/>
        <v>D:Aa</v>
      </c>
      <c r="P196" t="str">
        <f t="shared" ca="1" si="31"/>
        <v>D9:Aa9</v>
      </c>
    </row>
    <row r="197" spans="1:16">
      <c r="A197" t="str">
        <f t="shared" si="25"/>
        <v>09</v>
      </c>
      <c r="B197" t="str">
        <f t="shared" ca="1" si="26"/>
        <v>WOOD</v>
      </c>
      <c r="C197" t="str">
        <f t="shared" si="27"/>
        <v>L102-W</v>
      </c>
      <c r="D197" t="s">
        <v>1216</v>
      </c>
      <c r="E197">
        <f t="shared" ca="1" si="28"/>
        <v>0</v>
      </c>
      <c r="H197" t="str">
        <f t="shared" ca="1" si="29"/>
        <v>'LYNX PLYWOOD'!</v>
      </c>
      <c r="I197">
        <f t="shared" ca="1" si="32"/>
        <v>0</v>
      </c>
      <c r="J197" t="str">
        <f t="shared" ca="1" si="33"/>
        <v>'LYNX PLYWOOD'!</v>
      </c>
      <c r="K197">
        <f t="shared" ca="1" si="33"/>
        <v>0</v>
      </c>
      <c r="L197">
        <f t="shared" ca="1" si="33"/>
        <v>0</v>
      </c>
      <c r="M197">
        <f t="shared" ca="1" si="33"/>
        <v>0</v>
      </c>
      <c r="N197">
        <f t="shared" ca="1" si="34"/>
        <v>0</v>
      </c>
      <c r="O197" t="str">
        <f t="shared" ca="1" si="30"/>
        <v>D:Aa</v>
      </c>
      <c r="P197" t="str">
        <f t="shared" ca="1" si="31"/>
        <v>D9:Aa9</v>
      </c>
    </row>
    <row r="198" spans="1:16">
      <c r="A198" t="str">
        <f t="shared" si="25"/>
        <v>10</v>
      </c>
      <c r="B198" t="str">
        <f t="shared" ca="1" si="26"/>
        <v>WOOD</v>
      </c>
      <c r="C198" t="str">
        <f t="shared" si="27"/>
        <v>L102-W</v>
      </c>
      <c r="D198" t="s">
        <v>1217</v>
      </c>
      <c r="E198">
        <f t="shared" ca="1" si="28"/>
        <v>0</v>
      </c>
      <c r="H198" t="str">
        <f t="shared" ca="1" si="29"/>
        <v>'LYNX PLYWOOD'!</v>
      </c>
      <c r="I198">
        <f t="shared" ca="1" si="32"/>
        <v>0</v>
      </c>
      <c r="J198" t="str">
        <f t="shared" ca="1" si="33"/>
        <v>'LYNX PLYWOOD'!</v>
      </c>
      <c r="K198">
        <f t="shared" ca="1" si="33"/>
        <v>0</v>
      </c>
      <c r="L198">
        <f t="shared" ca="1" si="33"/>
        <v>0</v>
      </c>
      <c r="M198">
        <f t="shared" ca="1" si="33"/>
        <v>0</v>
      </c>
      <c r="N198">
        <f t="shared" ca="1" si="34"/>
        <v>0</v>
      </c>
      <c r="O198" t="str">
        <f t="shared" ca="1" si="30"/>
        <v>D:Aa</v>
      </c>
      <c r="P198" t="str">
        <f t="shared" ca="1" si="31"/>
        <v>D9:Aa9</v>
      </c>
    </row>
    <row r="199" spans="1:16">
      <c r="A199" t="str">
        <f t="shared" si="25"/>
        <v>11</v>
      </c>
      <c r="B199" t="str">
        <f t="shared" ca="1" si="26"/>
        <v>WOOD</v>
      </c>
      <c r="C199" t="str">
        <f t="shared" si="27"/>
        <v>L102-W</v>
      </c>
      <c r="D199" t="s">
        <v>1218</v>
      </c>
      <c r="E199">
        <f t="shared" ca="1" si="28"/>
        <v>0</v>
      </c>
      <c r="H199" t="str">
        <f t="shared" ca="1" si="29"/>
        <v>'LYNX PLYWOOD'!</v>
      </c>
      <c r="I199">
        <f t="shared" ca="1" si="32"/>
        <v>0</v>
      </c>
      <c r="J199" t="str">
        <f t="shared" ca="1" si="33"/>
        <v>'LYNX PLYWOOD'!</v>
      </c>
      <c r="K199">
        <f t="shared" ca="1" si="33"/>
        <v>0</v>
      </c>
      <c r="L199">
        <f t="shared" ca="1" si="33"/>
        <v>0</v>
      </c>
      <c r="M199">
        <f t="shared" ca="1" si="33"/>
        <v>0</v>
      </c>
      <c r="N199">
        <f t="shared" ca="1" si="34"/>
        <v>0</v>
      </c>
      <c r="O199" t="str">
        <f t="shared" ca="1" si="30"/>
        <v>D:Aa</v>
      </c>
      <c r="P199" t="str">
        <f t="shared" ca="1" si="31"/>
        <v>D9:Aa9</v>
      </c>
    </row>
    <row r="200" spans="1:16">
      <c r="A200" t="str">
        <f t="shared" si="25"/>
        <v>12</v>
      </c>
      <c r="B200" t="str">
        <f t="shared" ca="1" si="26"/>
        <v>WOOD</v>
      </c>
      <c r="C200" t="str">
        <f t="shared" si="27"/>
        <v>L102-W</v>
      </c>
      <c r="D200" t="s">
        <v>1219</v>
      </c>
      <c r="E200">
        <f t="shared" ca="1" si="28"/>
        <v>0</v>
      </c>
      <c r="H200" t="str">
        <f t="shared" ca="1" si="29"/>
        <v>'LYNX PLYWOOD'!</v>
      </c>
      <c r="I200">
        <f t="shared" ca="1" si="32"/>
        <v>0</v>
      </c>
      <c r="J200" t="str">
        <f t="shared" ca="1" si="33"/>
        <v>'LYNX PLYWOOD'!</v>
      </c>
      <c r="K200">
        <f t="shared" ca="1" si="33"/>
        <v>0</v>
      </c>
      <c r="L200">
        <f t="shared" ca="1" si="33"/>
        <v>0</v>
      </c>
      <c r="M200">
        <f t="shared" ca="1" si="33"/>
        <v>0</v>
      </c>
      <c r="N200">
        <f t="shared" ca="1" si="34"/>
        <v>0</v>
      </c>
      <c r="O200" t="str">
        <f t="shared" ca="1" si="30"/>
        <v>D:Aa</v>
      </c>
      <c r="P200" t="str">
        <f t="shared" ca="1" si="31"/>
        <v>D9:Aa9</v>
      </c>
    </row>
    <row r="201" spans="1:16">
      <c r="A201" t="str">
        <f t="shared" si="25"/>
        <v>13</v>
      </c>
      <c r="B201" t="str">
        <f t="shared" ca="1" si="26"/>
        <v>WOOD</v>
      </c>
      <c r="C201" t="str">
        <f t="shared" si="27"/>
        <v>L102-W</v>
      </c>
      <c r="D201" t="s">
        <v>1220</v>
      </c>
      <c r="E201">
        <f t="shared" ca="1" si="28"/>
        <v>0</v>
      </c>
      <c r="H201" t="str">
        <f t="shared" ca="1" si="29"/>
        <v>'LYNX PLYWOOD'!</v>
      </c>
      <c r="I201">
        <f t="shared" ca="1" si="32"/>
        <v>0</v>
      </c>
      <c r="J201" t="str">
        <f t="shared" ca="1" si="33"/>
        <v>'LYNX PLYWOOD'!</v>
      </c>
      <c r="K201">
        <f t="shared" ca="1" si="33"/>
        <v>0</v>
      </c>
      <c r="L201">
        <f t="shared" ca="1" si="33"/>
        <v>0</v>
      </c>
      <c r="M201">
        <f t="shared" ca="1" si="33"/>
        <v>0</v>
      </c>
      <c r="N201">
        <f t="shared" ca="1" si="34"/>
        <v>0</v>
      </c>
      <c r="O201" t="str">
        <f t="shared" ca="1" si="30"/>
        <v>D:Aa</v>
      </c>
      <c r="P201" t="str">
        <f t="shared" ca="1" si="31"/>
        <v>D9:Aa9</v>
      </c>
    </row>
    <row r="202" spans="1:16">
      <c r="A202" t="str">
        <f t="shared" si="25"/>
        <v>15</v>
      </c>
      <c r="B202" t="str">
        <f t="shared" ca="1" si="26"/>
        <v>WOOD</v>
      </c>
      <c r="C202" t="str">
        <f t="shared" si="27"/>
        <v>L102-W</v>
      </c>
      <c r="D202" t="s">
        <v>1562</v>
      </c>
      <c r="E202">
        <f t="shared" ca="1" si="28"/>
        <v>0</v>
      </c>
      <c r="H202" t="str">
        <f t="shared" ca="1" si="29"/>
        <v>'LYNX PLYWOOD'!</v>
      </c>
      <c r="I202">
        <f t="shared" ca="1" si="32"/>
        <v>0</v>
      </c>
      <c r="J202" t="str">
        <f t="shared" ca="1" si="33"/>
        <v>'LYNX PLYWOOD'!</v>
      </c>
      <c r="K202">
        <f t="shared" ca="1" si="33"/>
        <v>0</v>
      </c>
      <c r="L202">
        <f t="shared" ca="1" si="33"/>
        <v>0</v>
      </c>
      <c r="M202">
        <f t="shared" ca="1" si="33"/>
        <v>0</v>
      </c>
      <c r="N202">
        <f t="shared" ca="1" si="34"/>
        <v>0</v>
      </c>
      <c r="O202" t="str">
        <f t="shared" ca="1" si="30"/>
        <v>D:Aa</v>
      </c>
      <c r="P202" t="str">
        <f t="shared" ca="1" si="31"/>
        <v>D9:Aa9</v>
      </c>
    </row>
    <row r="203" spans="1:16">
      <c r="A203" t="str">
        <f t="shared" si="25"/>
        <v>01</v>
      </c>
      <c r="B203" t="str">
        <f t="shared" ca="1" si="26"/>
        <v>GRP</v>
      </c>
      <c r="C203" t="str">
        <f t="shared" si="27"/>
        <v>L103-GRP</v>
      </c>
      <c r="D203" t="s">
        <v>2372</v>
      </c>
      <c r="E203">
        <f t="shared" ca="1" si="28"/>
        <v>0</v>
      </c>
      <c r="H203" t="str">
        <f t="shared" ca="1" si="29"/>
        <v>'LYNX GRP'!</v>
      </c>
      <c r="I203" t="str">
        <f t="shared" ca="1" si="32"/>
        <v>'LYNX GRP'!</v>
      </c>
      <c r="J203">
        <f t="shared" ca="1" si="33"/>
        <v>0</v>
      </c>
      <c r="K203">
        <f t="shared" ca="1" si="33"/>
        <v>0</v>
      </c>
      <c r="L203">
        <f t="shared" ca="1" si="33"/>
        <v>0</v>
      </c>
      <c r="M203">
        <f t="shared" ca="1" si="33"/>
        <v>0</v>
      </c>
      <c r="N203">
        <f t="shared" ca="1" si="34"/>
        <v>0</v>
      </c>
      <c r="O203" t="str">
        <f t="shared" ca="1" si="30"/>
        <v>D:AC</v>
      </c>
      <c r="P203" t="str">
        <f t="shared" ca="1" si="31"/>
        <v>D9:AC9</v>
      </c>
    </row>
    <row r="204" spans="1:16">
      <c r="A204" t="str">
        <f t="shared" si="25"/>
        <v>02</v>
      </c>
      <c r="B204" t="str">
        <f t="shared" ca="1" si="26"/>
        <v>GRP</v>
      </c>
      <c r="C204" t="str">
        <f t="shared" si="27"/>
        <v>L103-GRP</v>
      </c>
      <c r="D204" t="s">
        <v>2373</v>
      </c>
      <c r="E204">
        <f t="shared" ca="1" si="28"/>
        <v>0</v>
      </c>
      <c r="H204" t="str">
        <f t="shared" ca="1" si="29"/>
        <v>'LYNX GRP'!</v>
      </c>
      <c r="I204" t="str">
        <f t="shared" ca="1" si="32"/>
        <v>'LYNX GRP'!</v>
      </c>
      <c r="J204">
        <f t="shared" ca="1" si="33"/>
        <v>0</v>
      </c>
      <c r="K204">
        <f t="shared" ca="1" si="33"/>
        <v>0</v>
      </c>
      <c r="L204">
        <f t="shared" ca="1" si="33"/>
        <v>0</v>
      </c>
      <c r="M204">
        <f t="shared" ca="1" si="33"/>
        <v>0</v>
      </c>
      <c r="N204">
        <f t="shared" ca="1" si="34"/>
        <v>0</v>
      </c>
      <c r="O204" t="str">
        <f t="shared" ca="1" si="30"/>
        <v>D:AC</v>
      </c>
      <c r="P204" t="str">
        <f t="shared" ca="1" si="31"/>
        <v>D9:AC9</v>
      </c>
    </row>
    <row r="205" spans="1:16">
      <c r="A205" t="str">
        <f t="shared" si="25"/>
        <v>03</v>
      </c>
      <c r="B205" t="str">
        <f t="shared" ca="1" si="26"/>
        <v>GRP</v>
      </c>
      <c r="C205" t="str">
        <f t="shared" si="27"/>
        <v>L103-GRP</v>
      </c>
      <c r="D205" t="s">
        <v>2374</v>
      </c>
      <c r="E205">
        <f t="shared" ca="1" si="28"/>
        <v>0</v>
      </c>
      <c r="H205" t="str">
        <f t="shared" ca="1" si="29"/>
        <v>'LYNX GRP'!</v>
      </c>
      <c r="I205" t="str">
        <f t="shared" ca="1" si="32"/>
        <v>'LYNX GRP'!</v>
      </c>
      <c r="J205">
        <f t="shared" ca="1" si="33"/>
        <v>0</v>
      </c>
      <c r="K205">
        <f t="shared" ca="1" si="33"/>
        <v>0</v>
      </c>
      <c r="L205">
        <f t="shared" ca="1" si="33"/>
        <v>0</v>
      </c>
      <c r="M205">
        <f t="shared" ca="1" si="33"/>
        <v>0</v>
      </c>
      <c r="N205">
        <f t="shared" ca="1" si="34"/>
        <v>0</v>
      </c>
      <c r="O205" t="str">
        <f t="shared" ca="1" si="30"/>
        <v>D:AC</v>
      </c>
      <c r="P205" t="str">
        <f t="shared" ca="1" si="31"/>
        <v>D9:AC9</v>
      </c>
    </row>
    <row r="206" spans="1:16">
      <c r="A206" t="str">
        <f t="shared" si="25"/>
        <v>04</v>
      </c>
      <c r="B206" t="str">
        <f t="shared" ca="1" si="26"/>
        <v>GRP</v>
      </c>
      <c r="C206" t="str">
        <f t="shared" si="27"/>
        <v>L103-GRP</v>
      </c>
      <c r="D206" t="s">
        <v>2375</v>
      </c>
      <c r="E206">
        <f t="shared" ca="1" si="28"/>
        <v>0</v>
      </c>
      <c r="H206" t="str">
        <f t="shared" ca="1" si="29"/>
        <v>'LYNX GRP'!</v>
      </c>
      <c r="I206" t="str">
        <f t="shared" ca="1" si="32"/>
        <v>'LYNX GRP'!</v>
      </c>
      <c r="J206">
        <f t="shared" ca="1" si="33"/>
        <v>0</v>
      </c>
      <c r="K206">
        <f t="shared" ca="1" si="33"/>
        <v>0</v>
      </c>
      <c r="L206">
        <f t="shared" ca="1" si="33"/>
        <v>0</v>
      </c>
      <c r="M206">
        <f t="shared" ca="1" si="33"/>
        <v>0</v>
      </c>
      <c r="N206">
        <f t="shared" ca="1" si="34"/>
        <v>0</v>
      </c>
      <c r="O206" t="str">
        <f t="shared" ca="1" si="30"/>
        <v>D:AC</v>
      </c>
      <c r="P206" t="str">
        <f t="shared" ca="1" si="31"/>
        <v>D9:AC9</v>
      </c>
    </row>
    <row r="207" spans="1:16">
      <c r="A207" t="str">
        <f t="shared" si="25"/>
        <v>05</v>
      </c>
      <c r="B207" t="str">
        <f t="shared" ca="1" si="26"/>
        <v>GRP</v>
      </c>
      <c r="C207" t="str">
        <f t="shared" si="27"/>
        <v>L103-GRP</v>
      </c>
      <c r="D207" t="s">
        <v>2376</v>
      </c>
      <c r="E207">
        <f t="shared" ca="1" si="28"/>
        <v>0</v>
      </c>
      <c r="H207" t="str">
        <f t="shared" ca="1" si="29"/>
        <v>'LYNX GRP'!</v>
      </c>
      <c r="I207" t="str">
        <f t="shared" ca="1" si="32"/>
        <v>'LYNX GRP'!</v>
      </c>
      <c r="J207">
        <f t="shared" ca="1" si="33"/>
        <v>0</v>
      </c>
      <c r="K207">
        <f t="shared" ca="1" si="33"/>
        <v>0</v>
      </c>
      <c r="L207">
        <f t="shared" ca="1" si="33"/>
        <v>0</v>
      </c>
      <c r="M207">
        <f t="shared" ca="1" si="33"/>
        <v>0</v>
      </c>
      <c r="N207">
        <f t="shared" ca="1" si="34"/>
        <v>0</v>
      </c>
      <c r="O207" t="str">
        <f t="shared" ca="1" si="30"/>
        <v>D:AC</v>
      </c>
      <c r="P207" t="str">
        <f t="shared" ca="1" si="31"/>
        <v>D9:AC9</v>
      </c>
    </row>
    <row r="208" spans="1:16">
      <c r="A208" t="str">
        <f t="shared" ref="A208:A271" si="35">MID(D208,LEN(C208)+2,LEN(D208)-LEN(C208))</f>
        <v>06</v>
      </c>
      <c r="B208" t="str">
        <f t="shared" ref="B208:B271" ca="1" si="36">VLOOKUP(H208,$A$1:$K$6,11,FALSE)</f>
        <v>GRP</v>
      </c>
      <c r="C208" t="str">
        <f t="shared" ref="C208:C271" si="37">IF(RIGHT(LEFT(D208,LEN(D208)-3),1)="-",LEFT(D208,LEN(D208)-4),LEFT(D208,LEN(D208)-3))</f>
        <v>L103-GRP</v>
      </c>
      <c r="D208" t="s">
        <v>2377</v>
      </c>
      <c r="E208">
        <f t="shared" ref="E208:E271" ca="1" si="38">IFERROR(VLOOKUP(C208,INDIRECT($H208&amp;$O208),MATCH($A208,INDIRECT($H208&amp;$P208),0),FALSE),0)</f>
        <v>0</v>
      </c>
      <c r="H208" t="str">
        <f t="shared" ref="H208:H271" ca="1" si="39">IF(I208&lt;&gt;0,I208,IF(J208&lt;&gt;0,J208,IF(K208&lt;&gt;0,K208,IF(L208&lt;&gt;0,L208,IF(M208&lt;&gt;0,M208,N208)))))</f>
        <v>'LYNX GRP'!</v>
      </c>
      <c r="I208" t="str">
        <f t="shared" ca="1" si="32"/>
        <v>'LYNX GRP'!</v>
      </c>
      <c r="J208">
        <f t="shared" ca="1" si="33"/>
        <v>0</v>
      </c>
      <c r="K208">
        <f t="shared" ca="1" si="33"/>
        <v>0</v>
      </c>
      <c r="L208">
        <f t="shared" ca="1" si="33"/>
        <v>0</v>
      </c>
      <c r="M208">
        <f t="shared" ca="1" si="33"/>
        <v>0</v>
      </c>
      <c r="N208">
        <f t="shared" ca="1" si="34"/>
        <v>0</v>
      </c>
      <c r="O208" t="str">
        <f t="shared" ref="O208:O271" ca="1" si="40">VLOOKUP($H208,$G$8:$I$13,2,FALSE)</f>
        <v>D:AC</v>
      </c>
      <c r="P208" t="str">
        <f t="shared" ref="P208:P271" ca="1" si="41">VLOOKUP($H208,$G$8:$I$13,3,FALSE)</f>
        <v>D9:AC9</v>
      </c>
    </row>
    <row r="209" spans="1:16">
      <c r="A209" t="str">
        <f t="shared" si="35"/>
        <v>07</v>
      </c>
      <c r="B209" t="str">
        <f t="shared" ca="1" si="36"/>
        <v>GRP</v>
      </c>
      <c r="C209" t="str">
        <f t="shared" si="37"/>
        <v>L103-GRP</v>
      </c>
      <c r="D209" t="s">
        <v>2378</v>
      </c>
      <c r="E209">
        <f t="shared" ca="1" si="38"/>
        <v>0</v>
      </c>
      <c r="H209" t="str">
        <f t="shared" ca="1" si="39"/>
        <v>'LYNX GRP'!</v>
      </c>
      <c r="I209" t="str">
        <f t="shared" ref="I209:I272" ca="1" si="42">IF(IFERROR(VLOOKUP(C209,INDIRECT($I$14&amp;"D:D"),1,FALSE),0)&lt;&gt;0,I$14,0)</f>
        <v>'LYNX GRP'!</v>
      </c>
      <c r="J209">
        <f t="shared" ca="1" si="33"/>
        <v>0</v>
      </c>
      <c r="K209">
        <f t="shared" ca="1" si="33"/>
        <v>0</v>
      </c>
      <c r="L209">
        <f t="shared" ca="1" si="33"/>
        <v>0</v>
      </c>
      <c r="M209">
        <f t="shared" ca="1" si="33"/>
        <v>0</v>
      </c>
      <c r="N209">
        <f t="shared" ca="1" si="34"/>
        <v>0</v>
      </c>
      <c r="O209" t="str">
        <f t="shared" ca="1" si="40"/>
        <v>D:AC</v>
      </c>
      <c r="P209" t="str">
        <f t="shared" ca="1" si="41"/>
        <v>D9:AC9</v>
      </c>
    </row>
    <row r="210" spans="1:16">
      <c r="A210" t="str">
        <f t="shared" si="35"/>
        <v>08</v>
      </c>
      <c r="B210" t="str">
        <f t="shared" ca="1" si="36"/>
        <v>GRP</v>
      </c>
      <c r="C210" t="str">
        <f t="shared" si="37"/>
        <v>L103-GRP</v>
      </c>
      <c r="D210" t="s">
        <v>2379</v>
      </c>
      <c r="E210">
        <f t="shared" ca="1" si="38"/>
        <v>0</v>
      </c>
      <c r="H210" t="str">
        <f t="shared" ca="1" si="39"/>
        <v>'LYNX GRP'!</v>
      </c>
      <c r="I210" t="str">
        <f t="shared" ca="1" si="42"/>
        <v>'LYNX GRP'!</v>
      </c>
      <c r="J210">
        <f t="shared" ca="1" si="33"/>
        <v>0</v>
      </c>
      <c r="K210">
        <f t="shared" ca="1" si="33"/>
        <v>0</v>
      </c>
      <c r="L210">
        <f t="shared" ca="1" si="33"/>
        <v>0</v>
      </c>
      <c r="M210">
        <f t="shared" ca="1" si="33"/>
        <v>0</v>
      </c>
      <c r="N210">
        <f t="shared" ca="1" si="34"/>
        <v>0</v>
      </c>
      <c r="O210" t="str">
        <f t="shared" ca="1" si="40"/>
        <v>D:AC</v>
      </c>
      <c r="P210" t="str">
        <f t="shared" ca="1" si="41"/>
        <v>D9:AC9</v>
      </c>
    </row>
    <row r="211" spans="1:16">
      <c r="A211" t="str">
        <f t="shared" si="35"/>
        <v>09</v>
      </c>
      <c r="B211" t="str">
        <f t="shared" ca="1" si="36"/>
        <v>GRP</v>
      </c>
      <c r="C211" t="str">
        <f t="shared" si="37"/>
        <v>L103-GRP</v>
      </c>
      <c r="D211" t="s">
        <v>2380</v>
      </c>
      <c r="E211">
        <f t="shared" ca="1" si="38"/>
        <v>0</v>
      </c>
      <c r="H211" t="str">
        <f t="shared" ca="1" si="39"/>
        <v>'LYNX GRP'!</v>
      </c>
      <c r="I211" t="str">
        <f t="shared" ca="1" si="42"/>
        <v>'LYNX GRP'!</v>
      </c>
      <c r="J211">
        <f t="shared" ca="1" si="33"/>
        <v>0</v>
      </c>
      <c r="K211">
        <f t="shared" ca="1" si="33"/>
        <v>0</v>
      </c>
      <c r="L211">
        <f t="shared" ca="1" si="33"/>
        <v>0</v>
      </c>
      <c r="M211">
        <f t="shared" ca="1" si="33"/>
        <v>0</v>
      </c>
      <c r="N211">
        <f t="shared" ca="1" si="34"/>
        <v>0</v>
      </c>
      <c r="O211" t="str">
        <f t="shared" ca="1" si="40"/>
        <v>D:AC</v>
      </c>
      <c r="P211" t="str">
        <f t="shared" ca="1" si="41"/>
        <v>D9:AC9</v>
      </c>
    </row>
    <row r="212" spans="1:16">
      <c r="A212" t="str">
        <f t="shared" si="35"/>
        <v>10</v>
      </c>
      <c r="B212" t="str">
        <f t="shared" ca="1" si="36"/>
        <v>GRP</v>
      </c>
      <c r="C212" t="str">
        <f t="shared" si="37"/>
        <v>L103-GRP</v>
      </c>
      <c r="D212" t="s">
        <v>2381</v>
      </c>
      <c r="E212">
        <f t="shared" ca="1" si="38"/>
        <v>0</v>
      </c>
      <c r="H212" t="str">
        <f t="shared" ca="1" si="39"/>
        <v>'LYNX GRP'!</v>
      </c>
      <c r="I212" t="str">
        <f t="shared" ca="1" si="42"/>
        <v>'LYNX GRP'!</v>
      </c>
      <c r="J212">
        <f t="shared" ca="1" si="33"/>
        <v>0</v>
      </c>
      <c r="K212">
        <f t="shared" ca="1" si="33"/>
        <v>0</v>
      </c>
      <c r="L212">
        <f t="shared" ca="1" si="33"/>
        <v>0</v>
      </c>
      <c r="M212">
        <f t="shared" ca="1" si="33"/>
        <v>0</v>
      </c>
      <c r="N212">
        <f t="shared" ca="1" si="34"/>
        <v>0</v>
      </c>
      <c r="O212" t="str">
        <f t="shared" ca="1" si="40"/>
        <v>D:AC</v>
      </c>
      <c r="P212" t="str">
        <f t="shared" ca="1" si="41"/>
        <v>D9:AC9</v>
      </c>
    </row>
    <row r="213" spans="1:16">
      <c r="A213" t="str">
        <f t="shared" si="35"/>
        <v>11</v>
      </c>
      <c r="B213" t="str">
        <f t="shared" ca="1" si="36"/>
        <v>GRP</v>
      </c>
      <c r="C213" t="str">
        <f t="shared" si="37"/>
        <v>L103-GRP</v>
      </c>
      <c r="D213" t="s">
        <v>2382</v>
      </c>
      <c r="E213">
        <f t="shared" ca="1" si="38"/>
        <v>0</v>
      </c>
      <c r="H213" t="str">
        <f t="shared" ca="1" si="39"/>
        <v>'LYNX GRP'!</v>
      </c>
      <c r="I213" t="str">
        <f t="shared" ca="1" si="42"/>
        <v>'LYNX GRP'!</v>
      </c>
      <c r="J213">
        <f t="shared" ca="1" si="33"/>
        <v>0</v>
      </c>
      <c r="K213">
        <f t="shared" ca="1" si="33"/>
        <v>0</v>
      </c>
      <c r="L213">
        <f t="shared" ca="1" si="33"/>
        <v>0</v>
      </c>
      <c r="M213">
        <f t="shared" ca="1" si="33"/>
        <v>0</v>
      </c>
      <c r="N213">
        <f t="shared" ca="1" si="34"/>
        <v>0</v>
      </c>
      <c r="O213" t="str">
        <f t="shared" ca="1" si="40"/>
        <v>D:AC</v>
      </c>
      <c r="P213" t="str">
        <f t="shared" ca="1" si="41"/>
        <v>D9:AC9</v>
      </c>
    </row>
    <row r="214" spans="1:16">
      <c r="A214" t="str">
        <f t="shared" si="35"/>
        <v>12</v>
      </c>
      <c r="B214" t="str">
        <f t="shared" ca="1" si="36"/>
        <v>GRP</v>
      </c>
      <c r="C214" t="str">
        <f t="shared" si="37"/>
        <v>L103-GRP</v>
      </c>
      <c r="D214" t="s">
        <v>2383</v>
      </c>
      <c r="E214">
        <f t="shared" ca="1" si="38"/>
        <v>0</v>
      </c>
      <c r="H214" t="str">
        <f t="shared" ca="1" si="39"/>
        <v>'LYNX GRP'!</v>
      </c>
      <c r="I214" t="str">
        <f t="shared" ca="1" si="42"/>
        <v>'LYNX GRP'!</v>
      </c>
      <c r="J214">
        <f t="shared" ca="1" si="33"/>
        <v>0</v>
      </c>
      <c r="K214">
        <f t="shared" ca="1" si="33"/>
        <v>0</v>
      </c>
      <c r="L214">
        <f t="shared" ca="1" si="33"/>
        <v>0</v>
      </c>
      <c r="M214">
        <f t="shared" ca="1" si="33"/>
        <v>0</v>
      </c>
      <c r="N214">
        <f t="shared" ca="1" si="34"/>
        <v>0</v>
      </c>
      <c r="O214" t="str">
        <f t="shared" ca="1" si="40"/>
        <v>D:AC</v>
      </c>
      <c r="P214" t="str">
        <f t="shared" ca="1" si="41"/>
        <v>D9:AC9</v>
      </c>
    </row>
    <row r="215" spans="1:16">
      <c r="A215" t="str">
        <f t="shared" si="35"/>
        <v>13</v>
      </c>
      <c r="B215" t="str">
        <f t="shared" ca="1" si="36"/>
        <v>GRP</v>
      </c>
      <c r="C215" t="str">
        <f t="shared" si="37"/>
        <v>L103-GRP</v>
      </c>
      <c r="D215" t="s">
        <v>2384</v>
      </c>
      <c r="E215">
        <f t="shared" ca="1" si="38"/>
        <v>0</v>
      </c>
      <c r="H215" t="str">
        <f t="shared" ca="1" si="39"/>
        <v>'LYNX GRP'!</v>
      </c>
      <c r="I215" t="str">
        <f t="shared" ca="1" si="42"/>
        <v>'LYNX GRP'!</v>
      </c>
      <c r="J215">
        <f t="shared" ca="1" si="33"/>
        <v>0</v>
      </c>
      <c r="K215">
        <f t="shared" ca="1" si="33"/>
        <v>0</v>
      </c>
      <c r="L215">
        <f t="shared" ca="1" si="33"/>
        <v>0</v>
      </c>
      <c r="M215">
        <f t="shared" ca="1" si="33"/>
        <v>0</v>
      </c>
      <c r="N215">
        <f t="shared" ca="1" si="34"/>
        <v>0</v>
      </c>
      <c r="O215" t="str">
        <f t="shared" ca="1" si="40"/>
        <v>D:AC</v>
      </c>
      <c r="P215" t="str">
        <f t="shared" ca="1" si="41"/>
        <v>D9:AC9</v>
      </c>
    </row>
    <row r="216" spans="1:16">
      <c r="A216" t="str">
        <f t="shared" si="35"/>
        <v>15</v>
      </c>
      <c r="B216" t="str">
        <f t="shared" ca="1" si="36"/>
        <v>GRP</v>
      </c>
      <c r="C216" t="str">
        <f t="shared" si="37"/>
        <v>L103-GRP</v>
      </c>
      <c r="D216" t="s">
        <v>2385</v>
      </c>
      <c r="E216">
        <f t="shared" ca="1" si="38"/>
        <v>0</v>
      </c>
      <c r="H216" t="str">
        <f t="shared" ca="1" si="39"/>
        <v>'LYNX GRP'!</v>
      </c>
      <c r="I216" t="str">
        <f t="shared" ca="1" si="42"/>
        <v>'LYNX GRP'!</v>
      </c>
      <c r="J216">
        <f t="shared" ca="1" si="33"/>
        <v>0</v>
      </c>
      <c r="K216">
        <f t="shared" ca="1" si="33"/>
        <v>0</v>
      </c>
      <c r="L216">
        <f t="shared" ca="1" si="33"/>
        <v>0</v>
      </c>
      <c r="M216">
        <f t="shared" ca="1" si="33"/>
        <v>0</v>
      </c>
      <c r="N216">
        <f t="shared" ca="1" si="34"/>
        <v>0</v>
      </c>
      <c r="O216" t="str">
        <f t="shared" ca="1" si="40"/>
        <v>D:AC</v>
      </c>
      <c r="P216" t="str">
        <f t="shared" ca="1" si="41"/>
        <v>D9:AC9</v>
      </c>
    </row>
    <row r="217" spans="1:16">
      <c r="A217" t="str">
        <f t="shared" si="35"/>
        <v>19</v>
      </c>
      <c r="B217" t="str">
        <f t="shared" ca="1" si="36"/>
        <v>GRP</v>
      </c>
      <c r="C217" t="str">
        <f t="shared" si="37"/>
        <v>L103-GRP</v>
      </c>
      <c r="D217" t="s">
        <v>2386</v>
      </c>
      <c r="E217">
        <f t="shared" ca="1" si="38"/>
        <v>0</v>
      </c>
      <c r="H217" t="str">
        <f t="shared" ca="1" si="39"/>
        <v>'LYNX GRP'!</v>
      </c>
      <c r="I217" t="str">
        <f t="shared" ca="1" si="42"/>
        <v>'LYNX GRP'!</v>
      </c>
      <c r="J217">
        <f t="shared" ca="1" si="33"/>
        <v>0</v>
      </c>
      <c r="K217">
        <f t="shared" ca="1" si="33"/>
        <v>0</v>
      </c>
      <c r="L217">
        <f t="shared" ca="1" si="33"/>
        <v>0</v>
      </c>
      <c r="M217">
        <f t="shared" ca="1" si="33"/>
        <v>0</v>
      </c>
      <c r="N217">
        <f t="shared" ca="1" si="34"/>
        <v>0</v>
      </c>
      <c r="O217" t="str">
        <f t="shared" ca="1" si="40"/>
        <v>D:AC</v>
      </c>
      <c r="P217" t="str">
        <f t="shared" ca="1" si="41"/>
        <v>D9:AC9</v>
      </c>
    </row>
    <row r="218" spans="1:16">
      <c r="A218" t="str">
        <f t="shared" si="35"/>
        <v>34</v>
      </c>
      <c r="B218" t="str">
        <f t="shared" ca="1" si="36"/>
        <v>GRP</v>
      </c>
      <c r="C218" t="str">
        <f t="shared" si="37"/>
        <v>L103-GRP</v>
      </c>
      <c r="D218" t="s">
        <v>2387</v>
      </c>
      <c r="E218">
        <f t="shared" ca="1" si="38"/>
        <v>0</v>
      </c>
      <c r="H218" t="str">
        <f t="shared" ca="1" si="39"/>
        <v>'LYNX GRP'!</v>
      </c>
      <c r="I218" t="str">
        <f t="shared" ca="1" si="42"/>
        <v>'LYNX GRP'!</v>
      </c>
      <c r="J218">
        <f t="shared" ca="1" si="33"/>
        <v>0</v>
      </c>
      <c r="K218">
        <f t="shared" ca="1" si="33"/>
        <v>0</v>
      </c>
      <c r="L218">
        <f t="shared" ca="1" si="33"/>
        <v>0</v>
      </c>
      <c r="M218">
        <f t="shared" ca="1" si="33"/>
        <v>0</v>
      </c>
      <c r="N218">
        <f t="shared" ca="1" si="34"/>
        <v>0</v>
      </c>
      <c r="O218" t="str">
        <f t="shared" ca="1" si="40"/>
        <v>D:AC</v>
      </c>
      <c r="P218" t="str">
        <f t="shared" ca="1" si="41"/>
        <v>D9:AC9</v>
      </c>
    </row>
    <row r="219" spans="1:16">
      <c r="A219" t="str">
        <f t="shared" si="35"/>
        <v>35</v>
      </c>
      <c r="B219" t="str">
        <f t="shared" ca="1" si="36"/>
        <v>GRP</v>
      </c>
      <c r="C219" t="str">
        <f t="shared" si="37"/>
        <v>L103-GRP</v>
      </c>
      <c r="D219" t="s">
        <v>2388</v>
      </c>
      <c r="E219">
        <f t="shared" ca="1" si="38"/>
        <v>0</v>
      </c>
      <c r="H219" t="str">
        <f t="shared" ca="1" si="39"/>
        <v>'LYNX GRP'!</v>
      </c>
      <c r="I219" t="str">
        <f t="shared" ca="1" si="42"/>
        <v>'LYNX GRP'!</v>
      </c>
      <c r="J219">
        <f t="shared" ca="1" si="33"/>
        <v>0</v>
      </c>
      <c r="K219">
        <f t="shared" ca="1" si="33"/>
        <v>0</v>
      </c>
      <c r="L219">
        <f t="shared" ca="1" si="33"/>
        <v>0</v>
      </c>
      <c r="M219">
        <f t="shared" ca="1" si="33"/>
        <v>0</v>
      </c>
      <c r="N219">
        <f t="shared" ca="1" si="34"/>
        <v>0</v>
      </c>
      <c r="O219" t="str">
        <f t="shared" ca="1" si="40"/>
        <v>D:AC</v>
      </c>
      <c r="P219" t="str">
        <f t="shared" ca="1" si="41"/>
        <v>D9:AC9</v>
      </c>
    </row>
    <row r="220" spans="1:16">
      <c r="A220" t="str">
        <f t="shared" si="35"/>
        <v>36</v>
      </c>
      <c r="B220" t="str">
        <f t="shared" ca="1" si="36"/>
        <v>GRP</v>
      </c>
      <c r="C220" t="str">
        <f t="shared" si="37"/>
        <v>L103-GRP</v>
      </c>
      <c r="D220" t="s">
        <v>2389</v>
      </c>
      <c r="E220">
        <f t="shared" ca="1" si="38"/>
        <v>0</v>
      </c>
      <c r="H220" t="str">
        <f t="shared" ca="1" si="39"/>
        <v>'LYNX GRP'!</v>
      </c>
      <c r="I220" t="str">
        <f t="shared" ca="1" si="42"/>
        <v>'LYNX GRP'!</v>
      </c>
      <c r="J220">
        <f t="shared" ca="1" si="33"/>
        <v>0</v>
      </c>
      <c r="K220">
        <f t="shared" ca="1" si="33"/>
        <v>0</v>
      </c>
      <c r="L220">
        <f t="shared" ca="1" si="33"/>
        <v>0</v>
      </c>
      <c r="M220">
        <f t="shared" ca="1" si="33"/>
        <v>0</v>
      </c>
      <c r="N220">
        <f t="shared" ca="1" si="34"/>
        <v>0</v>
      </c>
      <c r="O220" t="str">
        <f t="shared" ca="1" si="40"/>
        <v>D:AC</v>
      </c>
      <c r="P220" t="str">
        <f t="shared" ca="1" si="41"/>
        <v>D9:AC9</v>
      </c>
    </row>
    <row r="221" spans="1:16">
      <c r="A221" t="str">
        <f t="shared" si="35"/>
        <v>01</v>
      </c>
      <c r="B221" t="str">
        <f t="shared" ca="1" si="36"/>
        <v>WOOD</v>
      </c>
      <c r="C221" t="str">
        <f t="shared" si="37"/>
        <v>L103-W</v>
      </c>
      <c r="D221" t="s">
        <v>1221</v>
      </c>
      <c r="E221">
        <f t="shared" ca="1" si="38"/>
        <v>0</v>
      </c>
      <c r="H221" t="str">
        <f t="shared" ca="1" si="39"/>
        <v>'LYNX PLYWOOD'!</v>
      </c>
      <c r="I221">
        <f t="shared" ca="1" si="42"/>
        <v>0</v>
      </c>
      <c r="J221" t="str">
        <f t="shared" ca="1" si="33"/>
        <v>'LYNX PLYWOOD'!</v>
      </c>
      <c r="K221">
        <f t="shared" ca="1" si="33"/>
        <v>0</v>
      </c>
      <c r="L221">
        <f t="shared" ca="1" si="33"/>
        <v>0</v>
      </c>
      <c r="M221">
        <f t="shared" ca="1" si="33"/>
        <v>0</v>
      </c>
      <c r="N221">
        <f t="shared" ca="1" si="34"/>
        <v>0</v>
      </c>
      <c r="O221" t="str">
        <f t="shared" ca="1" si="40"/>
        <v>D:Aa</v>
      </c>
      <c r="P221" t="str">
        <f t="shared" ca="1" si="41"/>
        <v>D9:Aa9</v>
      </c>
    </row>
    <row r="222" spans="1:16">
      <c r="A222" t="str">
        <f t="shared" si="35"/>
        <v>02</v>
      </c>
      <c r="B222" t="str">
        <f t="shared" ca="1" si="36"/>
        <v>WOOD</v>
      </c>
      <c r="C222" t="str">
        <f t="shared" si="37"/>
        <v>L103-W</v>
      </c>
      <c r="D222" t="s">
        <v>1222</v>
      </c>
      <c r="E222">
        <f t="shared" ca="1" si="38"/>
        <v>0</v>
      </c>
      <c r="H222" t="str">
        <f t="shared" ca="1" si="39"/>
        <v>'LYNX PLYWOOD'!</v>
      </c>
      <c r="I222">
        <f t="shared" ca="1" si="42"/>
        <v>0</v>
      </c>
      <c r="J222" t="str">
        <f t="shared" ca="1" si="33"/>
        <v>'LYNX PLYWOOD'!</v>
      </c>
      <c r="K222">
        <f t="shared" ca="1" si="33"/>
        <v>0</v>
      </c>
      <c r="L222">
        <f t="shared" ca="1" si="33"/>
        <v>0</v>
      </c>
      <c r="M222">
        <f t="shared" ref="M222:N285" ca="1" si="43">IF(IFERROR(VLOOKUP($C222,INDIRECT(M$14&amp;"D:D"),1,FALSE),0)&lt;&gt;0,M$14,0)</f>
        <v>0</v>
      </c>
      <c r="N222">
        <f t="shared" ca="1" si="34"/>
        <v>0</v>
      </c>
      <c r="O222" t="str">
        <f t="shared" ca="1" si="40"/>
        <v>D:Aa</v>
      </c>
      <c r="P222" t="str">
        <f t="shared" ca="1" si="41"/>
        <v>D9:Aa9</v>
      </c>
    </row>
    <row r="223" spans="1:16">
      <c r="A223" t="str">
        <f t="shared" si="35"/>
        <v>03</v>
      </c>
      <c r="B223" t="str">
        <f t="shared" ca="1" si="36"/>
        <v>WOOD</v>
      </c>
      <c r="C223" t="str">
        <f t="shared" si="37"/>
        <v>L103-W</v>
      </c>
      <c r="D223" t="s">
        <v>1223</v>
      </c>
      <c r="E223">
        <f t="shared" ca="1" si="38"/>
        <v>0</v>
      </c>
      <c r="H223" t="str">
        <f t="shared" ca="1" si="39"/>
        <v>'LYNX PLYWOOD'!</v>
      </c>
      <c r="I223">
        <f t="shared" ca="1" si="42"/>
        <v>0</v>
      </c>
      <c r="J223" t="str">
        <f t="shared" ref="J223:N286" ca="1" si="44">IF(IFERROR(VLOOKUP($C223,INDIRECT(J$14&amp;"D:D"),1,FALSE),0)&lt;&gt;0,J$14,0)</f>
        <v>'LYNX PLYWOOD'!</v>
      </c>
      <c r="K223">
        <f t="shared" ca="1" si="44"/>
        <v>0</v>
      </c>
      <c r="L223">
        <f t="shared" ca="1" si="44"/>
        <v>0</v>
      </c>
      <c r="M223">
        <f t="shared" ca="1" si="43"/>
        <v>0</v>
      </c>
      <c r="N223">
        <f t="shared" ca="1" si="43"/>
        <v>0</v>
      </c>
      <c r="O223" t="str">
        <f t="shared" ca="1" si="40"/>
        <v>D:Aa</v>
      </c>
      <c r="P223" t="str">
        <f t="shared" ca="1" si="41"/>
        <v>D9:Aa9</v>
      </c>
    </row>
    <row r="224" spans="1:16">
      <c r="A224" t="str">
        <f t="shared" si="35"/>
        <v>04</v>
      </c>
      <c r="B224" t="str">
        <f t="shared" ca="1" si="36"/>
        <v>WOOD</v>
      </c>
      <c r="C224" t="str">
        <f t="shared" si="37"/>
        <v>L103-W</v>
      </c>
      <c r="D224" t="s">
        <v>1224</v>
      </c>
      <c r="E224">
        <f t="shared" ca="1" si="38"/>
        <v>0</v>
      </c>
      <c r="H224" t="str">
        <f t="shared" ca="1" si="39"/>
        <v>'LYNX PLYWOOD'!</v>
      </c>
      <c r="I224">
        <f t="shared" ca="1" si="42"/>
        <v>0</v>
      </c>
      <c r="J224" t="str">
        <f t="shared" ca="1" si="44"/>
        <v>'LYNX PLYWOOD'!</v>
      </c>
      <c r="K224">
        <f t="shared" ca="1" si="44"/>
        <v>0</v>
      </c>
      <c r="L224">
        <f t="shared" ca="1" si="44"/>
        <v>0</v>
      </c>
      <c r="M224">
        <f t="shared" ca="1" si="43"/>
        <v>0</v>
      </c>
      <c r="N224">
        <f t="shared" ca="1" si="43"/>
        <v>0</v>
      </c>
      <c r="O224" t="str">
        <f t="shared" ca="1" si="40"/>
        <v>D:Aa</v>
      </c>
      <c r="P224" t="str">
        <f t="shared" ca="1" si="41"/>
        <v>D9:Aa9</v>
      </c>
    </row>
    <row r="225" spans="1:16">
      <c r="A225" t="str">
        <f t="shared" si="35"/>
        <v>05</v>
      </c>
      <c r="B225" t="str">
        <f t="shared" ca="1" si="36"/>
        <v>WOOD</v>
      </c>
      <c r="C225" t="str">
        <f t="shared" si="37"/>
        <v>L103-W</v>
      </c>
      <c r="D225" t="s">
        <v>1225</v>
      </c>
      <c r="E225">
        <f t="shared" ca="1" si="38"/>
        <v>0</v>
      </c>
      <c r="H225" t="str">
        <f t="shared" ca="1" si="39"/>
        <v>'LYNX PLYWOOD'!</v>
      </c>
      <c r="I225">
        <f t="shared" ca="1" si="42"/>
        <v>0</v>
      </c>
      <c r="J225" t="str">
        <f t="shared" ca="1" si="44"/>
        <v>'LYNX PLYWOOD'!</v>
      </c>
      <c r="K225">
        <f t="shared" ca="1" si="44"/>
        <v>0</v>
      </c>
      <c r="L225">
        <f t="shared" ca="1" si="44"/>
        <v>0</v>
      </c>
      <c r="M225">
        <f t="shared" ca="1" si="43"/>
        <v>0</v>
      </c>
      <c r="N225">
        <f t="shared" ca="1" si="43"/>
        <v>0</v>
      </c>
      <c r="O225" t="str">
        <f t="shared" ca="1" si="40"/>
        <v>D:Aa</v>
      </c>
      <c r="P225" t="str">
        <f t="shared" ca="1" si="41"/>
        <v>D9:Aa9</v>
      </c>
    </row>
    <row r="226" spans="1:16">
      <c r="A226" t="str">
        <f t="shared" si="35"/>
        <v>06</v>
      </c>
      <c r="B226" t="str">
        <f t="shared" ca="1" si="36"/>
        <v>WOOD</v>
      </c>
      <c r="C226" t="str">
        <f t="shared" si="37"/>
        <v>L103-W</v>
      </c>
      <c r="D226" t="s">
        <v>1226</v>
      </c>
      <c r="E226">
        <f t="shared" ca="1" si="38"/>
        <v>0</v>
      </c>
      <c r="H226" t="str">
        <f t="shared" ca="1" si="39"/>
        <v>'LYNX PLYWOOD'!</v>
      </c>
      <c r="I226">
        <f t="shared" ca="1" si="42"/>
        <v>0</v>
      </c>
      <c r="J226" t="str">
        <f t="shared" ca="1" si="44"/>
        <v>'LYNX PLYWOOD'!</v>
      </c>
      <c r="K226">
        <f t="shared" ca="1" si="44"/>
        <v>0</v>
      </c>
      <c r="L226">
        <f t="shared" ca="1" si="44"/>
        <v>0</v>
      </c>
      <c r="M226">
        <f t="shared" ca="1" si="43"/>
        <v>0</v>
      </c>
      <c r="N226">
        <f t="shared" ca="1" si="43"/>
        <v>0</v>
      </c>
      <c r="O226" t="str">
        <f t="shared" ca="1" si="40"/>
        <v>D:Aa</v>
      </c>
      <c r="P226" t="str">
        <f t="shared" ca="1" si="41"/>
        <v>D9:Aa9</v>
      </c>
    </row>
    <row r="227" spans="1:16">
      <c r="A227" t="str">
        <f t="shared" si="35"/>
        <v>07</v>
      </c>
      <c r="B227" t="str">
        <f t="shared" ca="1" si="36"/>
        <v>WOOD</v>
      </c>
      <c r="C227" t="str">
        <f t="shared" si="37"/>
        <v>L103-W</v>
      </c>
      <c r="D227" t="s">
        <v>1227</v>
      </c>
      <c r="E227">
        <f t="shared" ca="1" si="38"/>
        <v>0</v>
      </c>
      <c r="H227" t="str">
        <f t="shared" ca="1" si="39"/>
        <v>'LYNX PLYWOOD'!</v>
      </c>
      <c r="I227">
        <f t="shared" ca="1" si="42"/>
        <v>0</v>
      </c>
      <c r="J227" t="str">
        <f t="shared" ca="1" si="44"/>
        <v>'LYNX PLYWOOD'!</v>
      </c>
      <c r="K227">
        <f t="shared" ca="1" si="44"/>
        <v>0</v>
      </c>
      <c r="L227">
        <f t="shared" ca="1" si="44"/>
        <v>0</v>
      </c>
      <c r="M227">
        <f t="shared" ca="1" si="43"/>
        <v>0</v>
      </c>
      <c r="N227">
        <f t="shared" ca="1" si="43"/>
        <v>0</v>
      </c>
      <c r="O227" t="str">
        <f t="shared" ca="1" si="40"/>
        <v>D:Aa</v>
      </c>
      <c r="P227" t="str">
        <f t="shared" ca="1" si="41"/>
        <v>D9:Aa9</v>
      </c>
    </row>
    <row r="228" spans="1:16">
      <c r="A228" t="str">
        <f t="shared" si="35"/>
        <v>08</v>
      </c>
      <c r="B228" t="str">
        <f t="shared" ca="1" si="36"/>
        <v>WOOD</v>
      </c>
      <c r="C228" t="str">
        <f t="shared" si="37"/>
        <v>L103-W</v>
      </c>
      <c r="D228" t="s">
        <v>1228</v>
      </c>
      <c r="E228">
        <f t="shared" ca="1" si="38"/>
        <v>0</v>
      </c>
      <c r="H228" t="str">
        <f t="shared" ca="1" si="39"/>
        <v>'LYNX PLYWOOD'!</v>
      </c>
      <c r="I228">
        <f t="shared" ca="1" si="42"/>
        <v>0</v>
      </c>
      <c r="J228" t="str">
        <f t="shared" ca="1" si="44"/>
        <v>'LYNX PLYWOOD'!</v>
      </c>
      <c r="K228">
        <f t="shared" ca="1" si="44"/>
        <v>0</v>
      </c>
      <c r="L228">
        <f t="shared" ca="1" si="44"/>
        <v>0</v>
      </c>
      <c r="M228">
        <f t="shared" ca="1" si="43"/>
        <v>0</v>
      </c>
      <c r="N228">
        <f t="shared" ca="1" si="43"/>
        <v>0</v>
      </c>
      <c r="O228" t="str">
        <f t="shared" ca="1" si="40"/>
        <v>D:Aa</v>
      </c>
      <c r="P228" t="str">
        <f t="shared" ca="1" si="41"/>
        <v>D9:Aa9</v>
      </c>
    </row>
    <row r="229" spans="1:16">
      <c r="A229" t="str">
        <f t="shared" si="35"/>
        <v>09</v>
      </c>
      <c r="B229" t="str">
        <f t="shared" ca="1" si="36"/>
        <v>WOOD</v>
      </c>
      <c r="C229" t="str">
        <f t="shared" si="37"/>
        <v>L103-W</v>
      </c>
      <c r="D229" t="s">
        <v>1229</v>
      </c>
      <c r="E229">
        <f t="shared" ca="1" si="38"/>
        <v>0</v>
      </c>
      <c r="H229" t="str">
        <f t="shared" ca="1" si="39"/>
        <v>'LYNX PLYWOOD'!</v>
      </c>
      <c r="I229">
        <f t="shared" ca="1" si="42"/>
        <v>0</v>
      </c>
      <c r="J229" t="str">
        <f t="shared" ca="1" si="44"/>
        <v>'LYNX PLYWOOD'!</v>
      </c>
      <c r="K229">
        <f t="shared" ca="1" si="44"/>
        <v>0</v>
      </c>
      <c r="L229">
        <f t="shared" ca="1" si="44"/>
        <v>0</v>
      </c>
      <c r="M229">
        <f t="shared" ca="1" si="43"/>
        <v>0</v>
      </c>
      <c r="N229">
        <f t="shared" ca="1" si="43"/>
        <v>0</v>
      </c>
      <c r="O229" t="str">
        <f t="shared" ca="1" si="40"/>
        <v>D:Aa</v>
      </c>
      <c r="P229" t="str">
        <f t="shared" ca="1" si="41"/>
        <v>D9:Aa9</v>
      </c>
    </row>
    <row r="230" spans="1:16">
      <c r="A230" t="str">
        <f t="shared" si="35"/>
        <v>10</v>
      </c>
      <c r="B230" t="str">
        <f t="shared" ca="1" si="36"/>
        <v>WOOD</v>
      </c>
      <c r="C230" t="str">
        <f t="shared" si="37"/>
        <v>L103-W</v>
      </c>
      <c r="D230" t="s">
        <v>1230</v>
      </c>
      <c r="E230">
        <f t="shared" ca="1" si="38"/>
        <v>0</v>
      </c>
      <c r="H230" t="str">
        <f t="shared" ca="1" si="39"/>
        <v>'LYNX PLYWOOD'!</v>
      </c>
      <c r="I230">
        <f t="shared" ca="1" si="42"/>
        <v>0</v>
      </c>
      <c r="J230" t="str">
        <f t="shared" ca="1" si="44"/>
        <v>'LYNX PLYWOOD'!</v>
      </c>
      <c r="K230">
        <f t="shared" ca="1" si="44"/>
        <v>0</v>
      </c>
      <c r="L230">
        <f t="shared" ca="1" si="44"/>
        <v>0</v>
      </c>
      <c r="M230">
        <f t="shared" ca="1" si="43"/>
        <v>0</v>
      </c>
      <c r="N230">
        <f t="shared" ca="1" si="43"/>
        <v>0</v>
      </c>
      <c r="O230" t="str">
        <f t="shared" ca="1" si="40"/>
        <v>D:Aa</v>
      </c>
      <c r="P230" t="str">
        <f t="shared" ca="1" si="41"/>
        <v>D9:Aa9</v>
      </c>
    </row>
    <row r="231" spans="1:16">
      <c r="A231" t="str">
        <f t="shared" si="35"/>
        <v>11</v>
      </c>
      <c r="B231" t="str">
        <f t="shared" ca="1" si="36"/>
        <v>WOOD</v>
      </c>
      <c r="C231" t="str">
        <f t="shared" si="37"/>
        <v>L103-W</v>
      </c>
      <c r="D231" t="s">
        <v>1231</v>
      </c>
      <c r="E231">
        <f t="shared" ca="1" si="38"/>
        <v>0</v>
      </c>
      <c r="H231" t="str">
        <f t="shared" ca="1" si="39"/>
        <v>'LYNX PLYWOOD'!</v>
      </c>
      <c r="I231">
        <f t="shared" ca="1" si="42"/>
        <v>0</v>
      </c>
      <c r="J231" t="str">
        <f t="shared" ca="1" si="44"/>
        <v>'LYNX PLYWOOD'!</v>
      </c>
      <c r="K231">
        <f t="shared" ca="1" si="44"/>
        <v>0</v>
      </c>
      <c r="L231">
        <f t="shared" ca="1" si="44"/>
        <v>0</v>
      </c>
      <c r="M231">
        <f t="shared" ca="1" si="43"/>
        <v>0</v>
      </c>
      <c r="N231">
        <f t="shared" ca="1" si="43"/>
        <v>0</v>
      </c>
      <c r="O231" t="str">
        <f t="shared" ca="1" si="40"/>
        <v>D:Aa</v>
      </c>
      <c r="P231" t="str">
        <f t="shared" ca="1" si="41"/>
        <v>D9:Aa9</v>
      </c>
    </row>
    <row r="232" spans="1:16">
      <c r="A232" t="str">
        <f t="shared" si="35"/>
        <v>12</v>
      </c>
      <c r="B232" t="str">
        <f t="shared" ca="1" si="36"/>
        <v>WOOD</v>
      </c>
      <c r="C232" t="str">
        <f t="shared" si="37"/>
        <v>L103-W</v>
      </c>
      <c r="D232" t="s">
        <v>1232</v>
      </c>
      <c r="E232">
        <f t="shared" ca="1" si="38"/>
        <v>0</v>
      </c>
      <c r="H232" t="str">
        <f t="shared" ca="1" si="39"/>
        <v>'LYNX PLYWOOD'!</v>
      </c>
      <c r="I232">
        <f t="shared" ca="1" si="42"/>
        <v>0</v>
      </c>
      <c r="J232" t="str">
        <f t="shared" ca="1" si="44"/>
        <v>'LYNX PLYWOOD'!</v>
      </c>
      <c r="K232">
        <f t="shared" ca="1" si="44"/>
        <v>0</v>
      </c>
      <c r="L232">
        <f t="shared" ca="1" si="44"/>
        <v>0</v>
      </c>
      <c r="M232">
        <f t="shared" ca="1" si="43"/>
        <v>0</v>
      </c>
      <c r="N232">
        <f t="shared" ca="1" si="43"/>
        <v>0</v>
      </c>
      <c r="O232" t="str">
        <f t="shared" ca="1" si="40"/>
        <v>D:Aa</v>
      </c>
      <c r="P232" t="str">
        <f t="shared" ca="1" si="41"/>
        <v>D9:Aa9</v>
      </c>
    </row>
    <row r="233" spans="1:16">
      <c r="A233" t="str">
        <f t="shared" si="35"/>
        <v>13</v>
      </c>
      <c r="B233" t="str">
        <f t="shared" ca="1" si="36"/>
        <v>WOOD</v>
      </c>
      <c r="C233" t="str">
        <f t="shared" si="37"/>
        <v>L103-W</v>
      </c>
      <c r="D233" t="s">
        <v>1233</v>
      </c>
      <c r="E233">
        <f t="shared" ca="1" si="38"/>
        <v>0</v>
      </c>
      <c r="H233" t="str">
        <f t="shared" ca="1" si="39"/>
        <v>'LYNX PLYWOOD'!</v>
      </c>
      <c r="I233">
        <f t="shared" ca="1" si="42"/>
        <v>0</v>
      </c>
      <c r="J233" t="str">
        <f t="shared" ca="1" si="44"/>
        <v>'LYNX PLYWOOD'!</v>
      </c>
      <c r="K233">
        <f t="shared" ca="1" si="44"/>
        <v>0</v>
      </c>
      <c r="L233">
        <f t="shared" ca="1" si="44"/>
        <v>0</v>
      </c>
      <c r="M233">
        <f t="shared" ca="1" si="43"/>
        <v>0</v>
      </c>
      <c r="N233">
        <f t="shared" ca="1" si="43"/>
        <v>0</v>
      </c>
      <c r="O233" t="str">
        <f t="shared" ca="1" si="40"/>
        <v>D:Aa</v>
      </c>
      <c r="P233" t="str">
        <f t="shared" ca="1" si="41"/>
        <v>D9:Aa9</v>
      </c>
    </row>
    <row r="234" spans="1:16">
      <c r="A234" t="str">
        <f t="shared" si="35"/>
        <v>15</v>
      </c>
      <c r="B234" t="str">
        <f t="shared" ca="1" si="36"/>
        <v>WOOD</v>
      </c>
      <c r="C234" t="str">
        <f t="shared" si="37"/>
        <v>L103-W</v>
      </c>
      <c r="D234" t="s">
        <v>1563</v>
      </c>
      <c r="E234">
        <f t="shared" ca="1" si="38"/>
        <v>0</v>
      </c>
      <c r="H234" t="str">
        <f t="shared" ca="1" si="39"/>
        <v>'LYNX PLYWOOD'!</v>
      </c>
      <c r="I234">
        <f t="shared" ca="1" si="42"/>
        <v>0</v>
      </c>
      <c r="J234" t="str">
        <f t="shared" ca="1" si="44"/>
        <v>'LYNX PLYWOOD'!</v>
      </c>
      <c r="K234">
        <f t="shared" ca="1" si="44"/>
        <v>0</v>
      </c>
      <c r="L234">
        <f t="shared" ca="1" si="44"/>
        <v>0</v>
      </c>
      <c r="M234">
        <f t="shared" ca="1" si="43"/>
        <v>0</v>
      </c>
      <c r="N234">
        <f t="shared" ca="1" si="43"/>
        <v>0</v>
      </c>
      <c r="O234" t="str">
        <f t="shared" ca="1" si="40"/>
        <v>D:Aa</v>
      </c>
      <c r="P234" t="str">
        <f t="shared" ca="1" si="41"/>
        <v>D9:Aa9</v>
      </c>
    </row>
    <row r="235" spans="1:16">
      <c r="A235" t="str">
        <f t="shared" si="35"/>
        <v>01</v>
      </c>
      <c r="B235" t="str">
        <f t="shared" ca="1" si="36"/>
        <v>GRP</v>
      </c>
      <c r="C235" t="str">
        <f t="shared" si="37"/>
        <v>L104-GRP</v>
      </c>
      <c r="D235" t="s">
        <v>2390</v>
      </c>
      <c r="E235">
        <f t="shared" ca="1" si="38"/>
        <v>0</v>
      </c>
      <c r="H235" t="str">
        <f t="shared" ca="1" si="39"/>
        <v>'LYNX GRP'!</v>
      </c>
      <c r="I235" t="str">
        <f t="shared" ca="1" si="42"/>
        <v>'LYNX GRP'!</v>
      </c>
      <c r="J235">
        <f t="shared" ca="1" si="44"/>
        <v>0</v>
      </c>
      <c r="K235">
        <f t="shared" ca="1" si="44"/>
        <v>0</v>
      </c>
      <c r="L235">
        <f t="shared" ca="1" si="44"/>
        <v>0</v>
      </c>
      <c r="M235">
        <f t="shared" ca="1" si="43"/>
        <v>0</v>
      </c>
      <c r="N235">
        <f t="shared" ca="1" si="43"/>
        <v>0</v>
      </c>
      <c r="O235" t="str">
        <f t="shared" ca="1" si="40"/>
        <v>D:AC</v>
      </c>
      <c r="P235" t="str">
        <f t="shared" ca="1" si="41"/>
        <v>D9:AC9</v>
      </c>
    </row>
    <row r="236" spans="1:16">
      <c r="A236" t="str">
        <f t="shared" si="35"/>
        <v>02</v>
      </c>
      <c r="B236" t="str">
        <f t="shared" ca="1" si="36"/>
        <v>GRP</v>
      </c>
      <c r="C236" t="str">
        <f t="shared" si="37"/>
        <v>L104-GRP</v>
      </c>
      <c r="D236" t="s">
        <v>2391</v>
      </c>
      <c r="E236">
        <f t="shared" ca="1" si="38"/>
        <v>0</v>
      </c>
      <c r="H236" t="str">
        <f t="shared" ca="1" si="39"/>
        <v>'LYNX GRP'!</v>
      </c>
      <c r="I236" t="str">
        <f t="shared" ca="1" si="42"/>
        <v>'LYNX GRP'!</v>
      </c>
      <c r="J236">
        <f t="shared" ca="1" si="44"/>
        <v>0</v>
      </c>
      <c r="K236">
        <f t="shared" ca="1" si="44"/>
        <v>0</v>
      </c>
      <c r="L236">
        <f t="shared" ca="1" si="44"/>
        <v>0</v>
      </c>
      <c r="M236">
        <f t="shared" ca="1" si="43"/>
        <v>0</v>
      </c>
      <c r="N236">
        <f t="shared" ca="1" si="43"/>
        <v>0</v>
      </c>
      <c r="O236" t="str">
        <f t="shared" ca="1" si="40"/>
        <v>D:AC</v>
      </c>
      <c r="P236" t="str">
        <f t="shared" ca="1" si="41"/>
        <v>D9:AC9</v>
      </c>
    </row>
    <row r="237" spans="1:16">
      <c r="A237" t="str">
        <f t="shared" si="35"/>
        <v>03</v>
      </c>
      <c r="B237" t="str">
        <f t="shared" ca="1" si="36"/>
        <v>GRP</v>
      </c>
      <c r="C237" t="str">
        <f t="shared" si="37"/>
        <v>L104-GRP</v>
      </c>
      <c r="D237" t="s">
        <v>2392</v>
      </c>
      <c r="E237">
        <f t="shared" ca="1" si="38"/>
        <v>0</v>
      </c>
      <c r="H237" t="str">
        <f t="shared" ca="1" si="39"/>
        <v>'LYNX GRP'!</v>
      </c>
      <c r="I237" t="str">
        <f t="shared" ca="1" si="42"/>
        <v>'LYNX GRP'!</v>
      </c>
      <c r="J237">
        <f t="shared" ca="1" si="44"/>
        <v>0</v>
      </c>
      <c r="K237">
        <f t="shared" ca="1" si="44"/>
        <v>0</v>
      </c>
      <c r="L237">
        <f t="shared" ca="1" si="44"/>
        <v>0</v>
      </c>
      <c r="M237">
        <f t="shared" ca="1" si="43"/>
        <v>0</v>
      </c>
      <c r="N237">
        <f t="shared" ca="1" si="43"/>
        <v>0</v>
      </c>
      <c r="O237" t="str">
        <f t="shared" ca="1" si="40"/>
        <v>D:AC</v>
      </c>
      <c r="P237" t="str">
        <f t="shared" ca="1" si="41"/>
        <v>D9:AC9</v>
      </c>
    </row>
    <row r="238" spans="1:16">
      <c r="A238" t="str">
        <f t="shared" si="35"/>
        <v>04</v>
      </c>
      <c r="B238" t="str">
        <f t="shared" ca="1" si="36"/>
        <v>GRP</v>
      </c>
      <c r="C238" t="str">
        <f t="shared" si="37"/>
        <v>L104-GRP</v>
      </c>
      <c r="D238" t="s">
        <v>2393</v>
      </c>
      <c r="E238">
        <f t="shared" ca="1" si="38"/>
        <v>0</v>
      </c>
      <c r="H238" t="str">
        <f t="shared" ca="1" si="39"/>
        <v>'LYNX GRP'!</v>
      </c>
      <c r="I238" t="str">
        <f t="shared" ca="1" si="42"/>
        <v>'LYNX GRP'!</v>
      </c>
      <c r="J238">
        <f t="shared" ca="1" si="44"/>
        <v>0</v>
      </c>
      <c r="K238">
        <f t="shared" ca="1" si="44"/>
        <v>0</v>
      </c>
      <c r="L238">
        <f t="shared" ca="1" si="44"/>
        <v>0</v>
      </c>
      <c r="M238">
        <f t="shared" ca="1" si="43"/>
        <v>0</v>
      </c>
      <c r="N238">
        <f t="shared" ca="1" si="43"/>
        <v>0</v>
      </c>
      <c r="O238" t="str">
        <f t="shared" ca="1" si="40"/>
        <v>D:AC</v>
      </c>
      <c r="P238" t="str">
        <f t="shared" ca="1" si="41"/>
        <v>D9:AC9</v>
      </c>
    </row>
    <row r="239" spans="1:16">
      <c r="A239" t="str">
        <f t="shared" si="35"/>
        <v>05</v>
      </c>
      <c r="B239" t="str">
        <f t="shared" ca="1" si="36"/>
        <v>GRP</v>
      </c>
      <c r="C239" t="str">
        <f t="shared" si="37"/>
        <v>L104-GRP</v>
      </c>
      <c r="D239" t="s">
        <v>2394</v>
      </c>
      <c r="E239">
        <f t="shared" ca="1" si="38"/>
        <v>0</v>
      </c>
      <c r="H239" t="str">
        <f t="shared" ca="1" si="39"/>
        <v>'LYNX GRP'!</v>
      </c>
      <c r="I239" t="str">
        <f t="shared" ca="1" si="42"/>
        <v>'LYNX GRP'!</v>
      </c>
      <c r="J239">
        <f t="shared" ca="1" si="44"/>
        <v>0</v>
      </c>
      <c r="K239">
        <f t="shared" ca="1" si="44"/>
        <v>0</v>
      </c>
      <c r="L239">
        <f t="shared" ca="1" si="44"/>
        <v>0</v>
      </c>
      <c r="M239">
        <f t="shared" ca="1" si="43"/>
        <v>0</v>
      </c>
      <c r="N239">
        <f t="shared" ca="1" si="43"/>
        <v>0</v>
      </c>
      <c r="O239" t="str">
        <f t="shared" ca="1" si="40"/>
        <v>D:AC</v>
      </c>
      <c r="P239" t="str">
        <f t="shared" ca="1" si="41"/>
        <v>D9:AC9</v>
      </c>
    </row>
    <row r="240" spans="1:16">
      <c r="A240" t="str">
        <f t="shared" si="35"/>
        <v>06</v>
      </c>
      <c r="B240" t="str">
        <f t="shared" ca="1" si="36"/>
        <v>GRP</v>
      </c>
      <c r="C240" t="str">
        <f t="shared" si="37"/>
        <v>L104-GRP</v>
      </c>
      <c r="D240" t="s">
        <v>2395</v>
      </c>
      <c r="E240">
        <f t="shared" ca="1" si="38"/>
        <v>0</v>
      </c>
      <c r="H240" t="str">
        <f t="shared" ca="1" si="39"/>
        <v>'LYNX GRP'!</v>
      </c>
      <c r="I240" t="str">
        <f t="shared" ca="1" si="42"/>
        <v>'LYNX GRP'!</v>
      </c>
      <c r="J240">
        <f t="shared" ca="1" si="44"/>
        <v>0</v>
      </c>
      <c r="K240">
        <f t="shared" ca="1" si="44"/>
        <v>0</v>
      </c>
      <c r="L240">
        <f t="shared" ca="1" si="44"/>
        <v>0</v>
      </c>
      <c r="M240">
        <f t="shared" ca="1" si="43"/>
        <v>0</v>
      </c>
      <c r="N240">
        <f t="shared" ca="1" si="43"/>
        <v>0</v>
      </c>
      <c r="O240" t="str">
        <f t="shared" ca="1" si="40"/>
        <v>D:AC</v>
      </c>
      <c r="P240" t="str">
        <f t="shared" ca="1" si="41"/>
        <v>D9:AC9</v>
      </c>
    </row>
    <row r="241" spans="1:16">
      <c r="A241" t="str">
        <f t="shared" si="35"/>
        <v>07</v>
      </c>
      <c r="B241" t="str">
        <f t="shared" ca="1" si="36"/>
        <v>GRP</v>
      </c>
      <c r="C241" t="str">
        <f t="shared" si="37"/>
        <v>L104-GRP</v>
      </c>
      <c r="D241" t="s">
        <v>2396</v>
      </c>
      <c r="E241">
        <f t="shared" ca="1" si="38"/>
        <v>0</v>
      </c>
      <c r="H241" t="str">
        <f t="shared" ca="1" si="39"/>
        <v>'LYNX GRP'!</v>
      </c>
      <c r="I241" t="str">
        <f t="shared" ca="1" si="42"/>
        <v>'LYNX GRP'!</v>
      </c>
      <c r="J241">
        <f t="shared" ca="1" si="44"/>
        <v>0</v>
      </c>
      <c r="K241">
        <f t="shared" ca="1" si="44"/>
        <v>0</v>
      </c>
      <c r="L241">
        <f t="shared" ca="1" si="44"/>
        <v>0</v>
      </c>
      <c r="M241">
        <f t="shared" ca="1" si="43"/>
        <v>0</v>
      </c>
      <c r="N241">
        <f t="shared" ca="1" si="43"/>
        <v>0</v>
      </c>
      <c r="O241" t="str">
        <f t="shared" ca="1" si="40"/>
        <v>D:AC</v>
      </c>
      <c r="P241" t="str">
        <f t="shared" ca="1" si="41"/>
        <v>D9:AC9</v>
      </c>
    </row>
    <row r="242" spans="1:16">
      <c r="A242" t="str">
        <f t="shared" si="35"/>
        <v>08</v>
      </c>
      <c r="B242" t="str">
        <f t="shared" ca="1" si="36"/>
        <v>GRP</v>
      </c>
      <c r="C242" t="str">
        <f t="shared" si="37"/>
        <v>L104-GRP</v>
      </c>
      <c r="D242" t="s">
        <v>2397</v>
      </c>
      <c r="E242">
        <f t="shared" ca="1" si="38"/>
        <v>0</v>
      </c>
      <c r="H242" t="str">
        <f t="shared" ca="1" si="39"/>
        <v>'LYNX GRP'!</v>
      </c>
      <c r="I242" t="str">
        <f t="shared" ca="1" si="42"/>
        <v>'LYNX GRP'!</v>
      </c>
      <c r="J242">
        <f t="shared" ca="1" si="44"/>
        <v>0</v>
      </c>
      <c r="K242">
        <f t="shared" ca="1" si="44"/>
        <v>0</v>
      </c>
      <c r="L242">
        <f t="shared" ca="1" si="44"/>
        <v>0</v>
      </c>
      <c r="M242">
        <f t="shared" ca="1" si="43"/>
        <v>0</v>
      </c>
      <c r="N242">
        <f t="shared" ca="1" si="43"/>
        <v>0</v>
      </c>
      <c r="O242" t="str">
        <f t="shared" ca="1" si="40"/>
        <v>D:AC</v>
      </c>
      <c r="P242" t="str">
        <f t="shared" ca="1" si="41"/>
        <v>D9:AC9</v>
      </c>
    </row>
    <row r="243" spans="1:16">
      <c r="A243" t="str">
        <f t="shared" si="35"/>
        <v>09</v>
      </c>
      <c r="B243" t="str">
        <f t="shared" ca="1" si="36"/>
        <v>GRP</v>
      </c>
      <c r="C243" t="str">
        <f t="shared" si="37"/>
        <v>L104-GRP</v>
      </c>
      <c r="D243" t="s">
        <v>2398</v>
      </c>
      <c r="E243">
        <f t="shared" ca="1" si="38"/>
        <v>0</v>
      </c>
      <c r="H243" t="str">
        <f t="shared" ca="1" si="39"/>
        <v>'LYNX GRP'!</v>
      </c>
      <c r="I243" t="str">
        <f t="shared" ca="1" si="42"/>
        <v>'LYNX GRP'!</v>
      </c>
      <c r="J243">
        <f t="shared" ca="1" si="44"/>
        <v>0</v>
      </c>
      <c r="K243">
        <f t="shared" ca="1" si="44"/>
        <v>0</v>
      </c>
      <c r="L243">
        <f t="shared" ca="1" si="44"/>
        <v>0</v>
      </c>
      <c r="M243">
        <f t="shared" ca="1" si="43"/>
        <v>0</v>
      </c>
      <c r="N243">
        <f t="shared" ca="1" si="43"/>
        <v>0</v>
      </c>
      <c r="O243" t="str">
        <f t="shared" ca="1" si="40"/>
        <v>D:AC</v>
      </c>
      <c r="P243" t="str">
        <f t="shared" ca="1" si="41"/>
        <v>D9:AC9</v>
      </c>
    </row>
    <row r="244" spans="1:16">
      <c r="A244" t="str">
        <f t="shared" si="35"/>
        <v>10</v>
      </c>
      <c r="B244" t="str">
        <f t="shared" ca="1" si="36"/>
        <v>GRP</v>
      </c>
      <c r="C244" t="str">
        <f t="shared" si="37"/>
        <v>L104-GRP</v>
      </c>
      <c r="D244" t="s">
        <v>2399</v>
      </c>
      <c r="E244">
        <f t="shared" ca="1" si="38"/>
        <v>0</v>
      </c>
      <c r="H244" t="str">
        <f t="shared" ca="1" si="39"/>
        <v>'LYNX GRP'!</v>
      </c>
      <c r="I244" t="str">
        <f t="shared" ca="1" si="42"/>
        <v>'LYNX GRP'!</v>
      </c>
      <c r="J244">
        <f t="shared" ca="1" si="44"/>
        <v>0</v>
      </c>
      <c r="K244">
        <f t="shared" ca="1" si="44"/>
        <v>0</v>
      </c>
      <c r="L244">
        <f t="shared" ca="1" si="44"/>
        <v>0</v>
      </c>
      <c r="M244">
        <f t="shared" ca="1" si="43"/>
        <v>0</v>
      </c>
      <c r="N244">
        <f t="shared" ca="1" si="43"/>
        <v>0</v>
      </c>
      <c r="O244" t="str">
        <f t="shared" ca="1" si="40"/>
        <v>D:AC</v>
      </c>
      <c r="P244" t="str">
        <f t="shared" ca="1" si="41"/>
        <v>D9:AC9</v>
      </c>
    </row>
    <row r="245" spans="1:16">
      <c r="A245" t="str">
        <f t="shared" si="35"/>
        <v>11</v>
      </c>
      <c r="B245" t="str">
        <f t="shared" ca="1" si="36"/>
        <v>GRP</v>
      </c>
      <c r="C245" t="str">
        <f t="shared" si="37"/>
        <v>L104-GRP</v>
      </c>
      <c r="D245" t="s">
        <v>2400</v>
      </c>
      <c r="E245">
        <f t="shared" ca="1" si="38"/>
        <v>0</v>
      </c>
      <c r="H245" t="str">
        <f t="shared" ca="1" si="39"/>
        <v>'LYNX GRP'!</v>
      </c>
      <c r="I245" t="str">
        <f t="shared" ca="1" si="42"/>
        <v>'LYNX GRP'!</v>
      </c>
      <c r="J245">
        <f t="shared" ca="1" si="44"/>
        <v>0</v>
      </c>
      <c r="K245">
        <f t="shared" ca="1" si="44"/>
        <v>0</v>
      </c>
      <c r="L245">
        <f t="shared" ca="1" si="44"/>
        <v>0</v>
      </c>
      <c r="M245">
        <f t="shared" ca="1" si="43"/>
        <v>0</v>
      </c>
      <c r="N245">
        <f t="shared" ca="1" si="43"/>
        <v>0</v>
      </c>
      <c r="O245" t="str">
        <f t="shared" ca="1" si="40"/>
        <v>D:AC</v>
      </c>
      <c r="P245" t="str">
        <f t="shared" ca="1" si="41"/>
        <v>D9:AC9</v>
      </c>
    </row>
    <row r="246" spans="1:16">
      <c r="A246" t="str">
        <f t="shared" si="35"/>
        <v>12</v>
      </c>
      <c r="B246" t="str">
        <f t="shared" ca="1" si="36"/>
        <v>GRP</v>
      </c>
      <c r="C246" t="str">
        <f t="shared" si="37"/>
        <v>L104-GRP</v>
      </c>
      <c r="D246" t="s">
        <v>2401</v>
      </c>
      <c r="E246">
        <f t="shared" ca="1" si="38"/>
        <v>0</v>
      </c>
      <c r="H246" t="str">
        <f t="shared" ca="1" si="39"/>
        <v>'LYNX GRP'!</v>
      </c>
      <c r="I246" t="str">
        <f t="shared" ca="1" si="42"/>
        <v>'LYNX GRP'!</v>
      </c>
      <c r="J246">
        <f t="shared" ca="1" si="44"/>
        <v>0</v>
      </c>
      <c r="K246">
        <f t="shared" ca="1" si="44"/>
        <v>0</v>
      </c>
      <c r="L246">
        <f t="shared" ca="1" si="44"/>
        <v>0</v>
      </c>
      <c r="M246">
        <f t="shared" ca="1" si="43"/>
        <v>0</v>
      </c>
      <c r="N246">
        <f t="shared" ca="1" si="43"/>
        <v>0</v>
      </c>
      <c r="O246" t="str">
        <f t="shared" ca="1" si="40"/>
        <v>D:AC</v>
      </c>
      <c r="P246" t="str">
        <f t="shared" ca="1" si="41"/>
        <v>D9:AC9</v>
      </c>
    </row>
    <row r="247" spans="1:16">
      <c r="A247" t="str">
        <f t="shared" si="35"/>
        <v>13</v>
      </c>
      <c r="B247" t="str">
        <f t="shared" ca="1" si="36"/>
        <v>GRP</v>
      </c>
      <c r="C247" t="str">
        <f t="shared" si="37"/>
        <v>L104-GRP</v>
      </c>
      <c r="D247" t="s">
        <v>2402</v>
      </c>
      <c r="E247">
        <f t="shared" ca="1" si="38"/>
        <v>0</v>
      </c>
      <c r="H247" t="str">
        <f t="shared" ca="1" si="39"/>
        <v>'LYNX GRP'!</v>
      </c>
      <c r="I247" t="str">
        <f t="shared" ca="1" si="42"/>
        <v>'LYNX GRP'!</v>
      </c>
      <c r="J247">
        <f t="shared" ca="1" si="44"/>
        <v>0</v>
      </c>
      <c r="K247">
        <f t="shared" ca="1" si="44"/>
        <v>0</v>
      </c>
      <c r="L247">
        <f t="shared" ca="1" si="44"/>
        <v>0</v>
      </c>
      <c r="M247">
        <f t="shared" ca="1" si="43"/>
        <v>0</v>
      </c>
      <c r="N247">
        <f t="shared" ca="1" si="43"/>
        <v>0</v>
      </c>
      <c r="O247" t="str">
        <f t="shared" ca="1" si="40"/>
        <v>D:AC</v>
      </c>
      <c r="P247" t="str">
        <f t="shared" ca="1" si="41"/>
        <v>D9:AC9</v>
      </c>
    </row>
    <row r="248" spans="1:16">
      <c r="A248" t="str">
        <f t="shared" si="35"/>
        <v>15</v>
      </c>
      <c r="B248" t="str">
        <f t="shared" ca="1" si="36"/>
        <v>GRP</v>
      </c>
      <c r="C248" t="str">
        <f t="shared" si="37"/>
        <v>L104-GRP</v>
      </c>
      <c r="D248" t="s">
        <v>2403</v>
      </c>
      <c r="E248">
        <f t="shared" ca="1" si="38"/>
        <v>0</v>
      </c>
      <c r="H248" t="str">
        <f t="shared" ca="1" si="39"/>
        <v>'LYNX GRP'!</v>
      </c>
      <c r="I248" t="str">
        <f t="shared" ca="1" si="42"/>
        <v>'LYNX GRP'!</v>
      </c>
      <c r="J248">
        <f t="shared" ca="1" si="44"/>
        <v>0</v>
      </c>
      <c r="K248">
        <f t="shared" ca="1" si="44"/>
        <v>0</v>
      </c>
      <c r="L248">
        <f t="shared" ca="1" si="44"/>
        <v>0</v>
      </c>
      <c r="M248">
        <f t="shared" ca="1" si="43"/>
        <v>0</v>
      </c>
      <c r="N248">
        <f t="shared" ca="1" si="43"/>
        <v>0</v>
      </c>
      <c r="O248" t="str">
        <f t="shared" ca="1" si="40"/>
        <v>D:AC</v>
      </c>
      <c r="P248" t="str">
        <f t="shared" ca="1" si="41"/>
        <v>D9:AC9</v>
      </c>
    </row>
    <row r="249" spans="1:16">
      <c r="A249" t="str">
        <f t="shared" si="35"/>
        <v>19</v>
      </c>
      <c r="B249" t="str">
        <f t="shared" ca="1" si="36"/>
        <v>GRP</v>
      </c>
      <c r="C249" t="str">
        <f t="shared" si="37"/>
        <v>L104-GRP</v>
      </c>
      <c r="D249" t="s">
        <v>2404</v>
      </c>
      <c r="E249">
        <f t="shared" ca="1" si="38"/>
        <v>0</v>
      </c>
      <c r="H249" t="str">
        <f t="shared" ca="1" si="39"/>
        <v>'LYNX GRP'!</v>
      </c>
      <c r="I249" t="str">
        <f t="shared" ca="1" si="42"/>
        <v>'LYNX GRP'!</v>
      </c>
      <c r="J249">
        <f t="shared" ca="1" si="44"/>
        <v>0</v>
      </c>
      <c r="K249">
        <f t="shared" ca="1" si="44"/>
        <v>0</v>
      </c>
      <c r="L249">
        <f t="shared" ca="1" si="44"/>
        <v>0</v>
      </c>
      <c r="M249">
        <f t="shared" ca="1" si="43"/>
        <v>0</v>
      </c>
      <c r="N249">
        <f t="shared" ca="1" si="43"/>
        <v>0</v>
      </c>
      <c r="O249" t="str">
        <f t="shared" ca="1" si="40"/>
        <v>D:AC</v>
      </c>
      <c r="P249" t="str">
        <f t="shared" ca="1" si="41"/>
        <v>D9:AC9</v>
      </c>
    </row>
    <row r="250" spans="1:16">
      <c r="A250" t="str">
        <f t="shared" si="35"/>
        <v>34</v>
      </c>
      <c r="B250" t="str">
        <f t="shared" ca="1" si="36"/>
        <v>GRP</v>
      </c>
      <c r="C250" t="str">
        <f t="shared" si="37"/>
        <v>L104-GRP</v>
      </c>
      <c r="D250" t="s">
        <v>2405</v>
      </c>
      <c r="E250">
        <f t="shared" ca="1" si="38"/>
        <v>0</v>
      </c>
      <c r="H250" t="str">
        <f t="shared" ca="1" si="39"/>
        <v>'LYNX GRP'!</v>
      </c>
      <c r="I250" t="str">
        <f t="shared" ca="1" si="42"/>
        <v>'LYNX GRP'!</v>
      </c>
      <c r="J250">
        <f t="shared" ca="1" si="44"/>
        <v>0</v>
      </c>
      <c r="K250">
        <f t="shared" ca="1" si="44"/>
        <v>0</v>
      </c>
      <c r="L250">
        <f t="shared" ca="1" si="44"/>
        <v>0</v>
      </c>
      <c r="M250">
        <f t="shared" ca="1" si="43"/>
        <v>0</v>
      </c>
      <c r="N250">
        <f t="shared" ca="1" si="43"/>
        <v>0</v>
      </c>
      <c r="O250" t="str">
        <f t="shared" ca="1" si="40"/>
        <v>D:AC</v>
      </c>
      <c r="P250" t="str">
        <f t="shared" ca="1" si="41"/>
        <v>D9:AC9</v>
      </c>
    </row>
    <row r="251" spans="1:16">
      <c r="A251" t="str">
        <f t="shared" si="35"/>
        <v>35</v>
      </c>
      <c r="B251" t="str">
        <f t="shared" ca="1" si="36"/>
        <v>GRP</v>
      </c>
      <c r="C251" t="str">
        <f t="shared" si="37"/>
        <v>L104-GRP</v>
      </c>
      <c r="D251" t="s">
        <v>2406</v>
      </c>
      <c r="E251">
        <f t="shared" ca="1" si="38"/>
        <v>0</v>
      </c>
      <c r="H251" t="str">
        <f t="shared" ca="1" si="39"/>
        <v>'LYNX GRP'!</v>
      </c>
      <c r="I251" t="str">
        <f t="shared" ca="1" si="42"/>
        <v>'LYNX GRP'!</v>
      </c>
      <c r="J251">
        <f t="shared" ca="1" si="44"/>
        <v>0</v>
      </c>
      <c r="K251">
        <f t="shared" ca="1" si="44"/>
        <v>0</v>
      </c>
      <c r="L251">
        <f t="shared" ca="1" si="44"/>
        <v>0</v>
      </c>
      <c r="M251">
        <f t="shared" ca="1" si="43"/>
        <v>0</v>
      </c>
      <c r="N251">
        <f t="shared" ca="1" si="43"/>
        <v>0</v>
      </c>
      <c r="O251" t="str">
        <f t="shared" ca="1" si="40"/>
        <v>D:AC</v>
      </c>
      <c r="P251" t="str">
        <f t="shared" ca="1" si="41"/>
        <v>D9:AC9</v>
      </c>
    </row>
    <row r="252" spans="1:16">
      <c r="A252" t="str">
        <f t="shared" si="35"/>
        <v>36</v>
      </c>
      <c r="B252" t="str">
        <f t="shared" ca="1" si="36"/>
        <v>GRP</v>
      </c>
      <c r="C252" t="str">
        <f t="shared" si="37"/>
        <v>L104-GRP</v>
      </c>
      <c r="D252" t="s">
        <v>2407</v>
      </c>
      <c r="E252">
        <f t="shared" ca="1" si="38"/>
        <v>0</v>
      </c>
      <c r="H252" t="str">
        <f t="shared" ca="1" si="39"/>
        <v>'LYNX GRP'!</v>
      </c>
      <c r="I252" t="str">
        <f t="shared" ca="1" si="42"/>
        <v>'LYNX GRP'!</v>
      </c>
      <c r="J252">
        <f t="shared" ca="1" si="44"/>
        <v>0</v>
      </c>
      <c r="K252">
        <f t="shared" ca="1" si="44"/>
        <v>0</v>
      </c>
      <c r="L252">
        <f t="shared" ca="1" si="44"/>
        <v>0</v>
      </c>
      <c r="M252">
        <f t="shared" ca="1" si="43"/>
        <v>0</v>
      </c>
      <c r="N252">
        <f t="shared" ca="1" si="43"/>
        <v>0</v>
      </c>
      <c r="O252" t="str">
        <f t="shared" ca="1" si="40"/>
        <v>D:AC</v>
      </c>
      <c r="P252" t="str">
        <f t="shared" ca="1" si="41"/>
        <v>D9:AC9</v>
      </c>
    </row>
    <row r="253" spans="1:16">
      <c r="A253" t="str">
        <f t="shared" si="35"/>
        <v>01</v>
      </c>
      <c r="B253" t="str">
        <f t="shared" ca="1" si="36"/>
        <v>WOOD</v>
      </c>
      <c r="C253" t="str">
        <f t="shared" si="37"/>
        <v>L104-W</v>
      </c>
      <c r="D253" t="s">
        <v>1234</v>
      </c>
      <c r="E253">
        <f t="shared" ca="1" si="38"/>
        <v>0</v>
      </c>
      <c r="H253" t="str">
        <f t="shared" ca="1" si="39"/>
        <v>'LYNX PLYWOOD'!</v>
      </c>
      <c r="I253">
        <f t="shared" ca="1" si="42"/>
        <v>0</v>
      </c>
      <c r="J253" t="str">
        <f t="shared" ca="1" si="44"/>
        <v>'LYNX PLYWOOD'!</v>
      </c>
      <c r="K253">
        <f t="shared" ca="1" si="44"/>
        <v>0</v>
      </c>
      <c r="L253">
        <f t="shared" ca="1" si="44"/>
        <v>0</v>
      </c>
      <c r="M253">
        <f t="shared" ca="1" si="43"/>
        <v>0</v>
      </c>
      <c r="N253">
        <f t="shared" ca="1" si="43"/>
        <v>0</v>
      </c>
      <c r="O253" t="str">
        <f t="shared" ca="1" si="40"/>
        <v>D:Aa</v>
      </c>
      <c r="P253" t="str">
        <f t="shared" ca="1" si="41"/>
        <v>D9:Aa9</v>
      </c>
    </row>
    <row r="254" spans="1:16">
      <c r="A254" t="str">
        <f t="shared" si="35"/>
        <v>02</v>
      </c>
      <c r="B254" t="str">
        <f t="shared" ca="1" si="36"/>
        <v>WOOD</v>
      </c>
      <c r="C254" t="str">
        <f t="shared" si="37"/>
        <v>L104-W</v>
      </c>
      <c r="D254" t="s">
        <v>1235</v>
      </c>
      <c r="E254">
        <f t="shared" ca="1" si="38"/>
        <v>0</v>
      </c>
      <c r="H254" t="str">
        <f t="shared" ca="1" si="39"/>
        <v>'LYNX PLYWOOD'!</v>
      </c>
      <c r="I254">
        <f t="shared" ca="1" si="42"/>
        <v>0</v>
      </c>
      <c r="J254" t="str">
        <f t="shared" ca="1" si="44"/>
        <v>'LYNX PLYWOOD'!</v>
      </c>
      <c r="K254">
        <f t="shared" ca="1" si="44"/>
        <v>0</v>
      </c>
      <c r="L254">
        <f t="shared" ca="1" si="44"/>
        <v>0</v>
      </c>
      <c r="M254">
        <f t="shared" ca="1" si="43"/>
        <v>0</v>
      </c>
      <c r="N254">
        <f t="shared" ca="1" si="43"/>
        <v>0</v>
      </c>
      <c r="O254" t="str">
        <f t="shared" ca="1" si="40"/>
        <v>D:Aa</v>
      </c>
      <c r="P254" t="str">
        <f t="shared" ca="1" si="41"/>
        <v>D9:Aa9</v>
      </c>
    </row>
    <row r="255" spans="1:16">
      <c r="A255" t="str">
        <f t="shared" si="35"/>
        <v>03</v>
      </c>
      <c r="B255" t="str">
        <f t="shared" ca="1" si="36"/>
        <v>WOOD</v>
      </c>
      <c r="C255" t="str">
        <f t="shared" si="37"/>
        <v>L104-W</v>
      </c>
      <c r="D255" t="s">
        <v>1236</v>
      </c>
      <c r="E255">
        <f t="shared" ca="1" si="38"/>
        <v>0</v>
      </c>
      <c r="H255" t="str">
        <f t="shared" ca="1" si="39"/>
        <v>'LYNX PLYWOOD'!</v>
      </c>
      <c r="I255">
        <f t="shared" ca="1" si="42"/>
        <v>0</v>
      </c>
      <c r="J255" t="str">
        <f t="shared" ca="1" si="44"/>
        <v>'LYNX PLYWOOD'!</v>
      </c>
      <c r="K255">
        <f t="shared" ca="1" si="44"/>
        <v>0</v>
      </c>
      <c r="L255">
        <f t="shared" ca="1" si="44"/>
        <v>0</v>
      </c>
      <c r="M255">
        <f t="shared" ca="1" si="43"/>
        <v>0</v>
      </c>
      <c r="N255">
        <f t="shared" ca="1" si="43"/>
        <v>0</v>
      </c>
      <c r="O255" t="str">
        <f t="shared" ca="1" si="40"/>
        <v>D:Aa</v>
      </c>
      <c r="P255" t="str">
        <f t="shared" ca="1" si="41"/>
        <v>D9:Aa9</v>
      </c>
    </row>
    <row r="256" spans="1:16">
      <c r="A256" t="str">
        <f t="shared" si="35"/>
        <v>04</v>
      </c>
      <c r="B256" t="str">
        <f t="shared" ca="1" si="36"/>
        <v>WOOD</v>
      </c>
      <c r="C256" t="str">
        <f t="shared" si="37"/>
        <v>L104-W</v>
      </c>
      <c r="D256" t="s">
        <v>1237</v>
      </c>
      <c r="E256">
        <f t="shared" ca="1" si="38"/>
        <v>0</v>
      </c>
      <c r="H256" t="str">
        <f t="shared" ca="1" si="39"/>
        <v>'LYNX PLYWOOD'!</v>
      </c>
      <c r="I256">
        <f t="shared" ca="1" si="42"/>
        <v>0</v>
      </c>
      <c r="J256" t="str">
        <f t="shared" ca="1" si="44"/>
        <v>'LYNX PLYWOOD'!</v>
      </c>
      <c r="K256">
        <f t="shared" ca="1" si="44"/>
        <v>0</v>
      </c>
      <c r="L256">
        <f t="shared" ca="1" si="44"/>
        <v>0</v>
      </c>
      <c r="M256">
        <f t="shared" ca="1" si="43"/>
        <v>0</v>
      </c>
      <c r="N256">
        <f t="shared" ca="1" si="43"/>
        <v>0</v>
      </c>
      <c r="O256" t="str">
        <f t="shared" ca="1" si="40"/>
        <v>D:Aa</v>
      </c>
      <c r="P256" t="str">
        <f t="shared" ca="1" si="41"/>
        <v>D9:Aa9</v>
      </c>
    </row>
    <row r="257" spans="1:16">
      <c r="A257" t="str">
        <f t="shared" si="35"/>
        <v>05</v>
      </c>
      <c r="B257" t="str">
        <f t="shared" ca="1" si="36"/>
        <v>WOOD</v>
      </c>
      <c r="C257" t="str">
        <f t="shared" si="37"/>
        <v>L104-W</v>
      </c>
      <c r="D257" t="s">
        <v>1238</v>
      </c>
      <c r="E257">
        <f t="shared" ca="1" si="38"/>
        <v>0</v>
      </c>
      <c r="H257" t="str">
        <f t="shared" ca="1" si="39"/>
        <v>'LYNX PLYWOOD'!</v>
      </c>
      <c r="I257">
        <f t="shared" ca="1" si="42"/>
        <v>0</v>
      </c>
      <c r="J257" t="str">
        <f t="shared" ca="1" si="44"/>
        <v>'LYNX PLYWOOD'!</v>
      </c>
      <c r="K257">
        <f t="shared" ca="1" si="44"/>
        <v>0</v>
      </c>
      <c r="L257">
        <f t="shared" ca="1" si="44"/>
        <v>0</v>
      </c>
      <c r="M257">
        <f t="shared" ca="1" si="43"/>
        <v>0</v>
      </c>
      <c r="N257">
        <f t="shared" ca="1" si="43"/>
        <v>0</v>
      </c>
      <c r="O257" t="str">
        <f t="shared" ca="1" si="40"/>
        <v>D:Aa</v>
      </c>
      <c r="P257" t="str">
        <f t="shared" ca="1" si="41"/>
        <v>D9:Aa9</v>
      </c>
    </row>
    <row r="258" spans="1:16">
      <c r="A258" t="str">
        <f t="shared" si="35"/>
        <v>06</v>
      </c>
      <c r="B258" t="str">
        <f t="shared" ca="1" si="36"/>
        <v>WOOD</v>
      </c>
      <c r="C258" t="str">
        <f t="shared" si="37"/>
        <v>L104-W</v>
      </c>
      <c r="D258" t="s">
        <v>1239</v>
      </c>
      <c r="E258">
        <f t="shared" ca="1" si="38"/>
        <v>0</v>
      </c>
      <c r="H258" t="str">
        <f t="shared" ca="1" si="39"/>
        <v>'LYNX PLYWOOD'!</v>
      </c>
      <c r="I258">
        <f t="shared" ca="1" si="42"/>
        <v>0</v>
      </c>
      <c r="J258" t="str">
        <f t="shared" ca="1" si="44"/>
        <v>'LYNX PLYWOOD'!</v>
      </c>
      <c r="K258">
        <f t="shared" ca="1" si="44"/>
        <v>0</v>
      </c>
      <c r="L258">
        <f t="shared" ca="1" si="44"/>
        <v>0</v>
      </c>
      <c r="M258">
        <f t="shared" ca="1" si="43"/>
        <v>0</v>
      </c>
      <c r="N258">
        <f t="shared" ca="1" si="43"/>
        <v>0</v>
      </c>
      <c r="O258" t="str">
        <f t="shared" ca="1" si="40"/>
        <v>D:Aa</v>
      </c>
      <c r="P258" t="str">
        <f t="shared" ca="1" si="41"/>
        <v>D9:Aa9</v>
      </c>
    </row>
    <row r="259" spans="1:16">
      <c r="A259" t="str">
        <f t="shared" si="35"/>
        <v>07</v>
      </c>
      <c r="B259" t="str">
        <f t="shared" ca="1" si="36"/>
        <v>WOOD</v>
      </c>
      <c r="C259" t="str">
        <f t="shared" si="37"/>
        <v>L104-W</v>
      </c>
      <c r="D259" t="s">
        <v>1240</v>
      </c>
      <c r="E259">
        <f t="shared" ca="1" si="38"/>
        <v>0</v>
      </c>
      <c r="H259" t="str">
        <f t="shared" ca="1" si="39"/>
        <v>'LYNX PLYWOOD'!</v>
      </c>
      <c r="I259">
        <f t="shared" ca="1" si="42"/>
        <v>0</v>
      </c>
      <c r="J259" t="str">
        <f t="shared" ca="1" si="44"/>
        <v>'LYNX PLYWOOD'!</v>
      </c>
      <c r="K259">
        <f t="shared" ca="1" si="44"/>
        <v>0</v>
      </c>
      <c r="L259">
        <f t="shared" ca="1" si="44"/>
        <v>0</v>
      </c>
      <c r="M259">
        <f t="shared" ca="1" si="43"/>
        <v>0</v>
      </c>
      <c r="N259">
        <f t="shared" ca="1" si="43"/>
        <v>0</v>
      </c>
      <c r="O259" t="str">
        <f t="shared" ca="1" si="40"/>
        <v>D:Aa</v>
      </c>
      <c r="P259" t="str">
        <f t="shared" ca="1" si="41"/>
        <v>D9:Aa9</v>
      </c>
    </row>
    <row r="260" spans="1:16">
      <c r="A260" t="str">
        <f t="shared" si="35"/>
        <v>08</v>
      </c>
      <c r="B260" t="str">
        <f t="shared" ca="1" si="36"/>
        <v>WOOD</v>
      </c>
      <c r="C260" t="str">
        <f t="shared" si="37"/>
        <v>L104-W</v>
      </c>
      <c r="D260" t="s">
        <v>1241</v>
      </c>
      <c r="E260">
        <f t="shared" ca="1" si="38"/>
        <v>0</v>
      </c>
      <c r="H260" t="str">
        <f t="shared" ca="1" si="39"/>
        <v>'LYNX PLYWOOD'!</v>
      </c>
      <c r="I260">
        <f t="shared" ca="1" si="42"/>
        <v>0</v>
      </c>
      <c r="J260" t="str">
        <f t="shared" ca="1" si="44"/>
        <v>'LYNX PLYWOOD'!</v>
      </c>
      <c r="K260">
        <f t="shared" ca="1" si="44"/>
        <v>0</v>
      </c>
      <c r="L260">
        <f t="shared" ca="1" si="44"/>
        <v>0</v>
      </c>
      <c r="M260">
        <f t="shared" ca="1" si="43"/>
        <v>0</v>
      </c>
      <c r="N260">
        <f t="shared" ca="1" si="43"/>
        <v>0</v>
      </c>
      <c r="O260" t="str">
        <f t="shared" ca="1" si="40"/>
        <v>D:Aa</v>
      </c>
      <c r="P260" t="str">
        <f t="shared" ca="1" si="41"/>
        <v>D9:Aa9</v>
      </c>
    </row>
    <row r="261" spans="1:16">
      <c r="A261" t="str">
        <f t="shared" si="35"/>
        <v>09</v>
      </c>
      <c r="B261" t="str">
        <f t="shared" ca="1" si="36"/>
        <v>WOOD</v>
      </c>
      <c r="C261" t="str">
        <f t="shared" si="37"/>
        <v>L104-W</v>
      </c>
      <c r="D261" t="s">
        <v>1242</v>
      </c>
      <c r="E261">
        <f t="shared" ca="1" si="38"/>
        <v>0</v>
      </c>
      <c r="H261" t="str">
        <f t="shared" ca="1" si="39"/>
        <v>'LYNX PLYWOOD'!</v>
      </c>
      <c r="I261">
        <f t="shared" ca="1" si="42"/>
        <v>0</v>
      </c>
      <c r="J261" t="str">
        <f t="shared" ca="1" si="44"/>
        <v>'LYNX PLYWOOD'!</v>
      </c>
      <c r="K261">
        <f t="shared" ca="1" si="44"/>
        <v>0</v>
      </c>
      <c r="L261">
        <f t="shared" ca="1" si="44"/>
        <v>0</v>
      </c>
      <c r="M261">
        <f t="shared" ca="1" si="43"/>
        <v>0</v>
      </c>
      <c r="N261">
        <f t="shared" ca="1" si="43"/>
        <v>0</v>
      </c>
      <c r="O261" t="str">
        <f t="shared" ca="1" si="40"/>
        <v>D:Aa</v>
      </c>
      <c r="P261" t="str">
        <f t="shared" ca="1" si="41"/>
        <v>D9:Aa9</v>
      </c>
    </row>
    <row r="262" spans="1:16">
      <c r="A262" t="str">
        <f t="shared" si="35"/>
        <v>10</v>
      </c>
      <c r="B262" t="str">
        <f t="shared" ca="1" si="36"/>
        <v>WOOD</v>
      </c>
      <c r="C262" t="str">
        <f t="shared" si="37"/>
        <v>L104-W</v>
      </c>
      <c r="D262" t="s">
        <v>1243</v>
      </c>
      <c r="E262">
        <f t="shared" ca="1" si="38"/>
        <v>0</v>
      </c>
      <c r="H262" t="str">
        <f t="shared" ca="1" si="39"/>
        <v>'LYNX PLYWOOD'!</v>
      </c>
      <c r="I262">
        <f t="shared" ca="1" si="42"/>
        <v>0</v>
      </c>
      <c r="J262" t="str">
        <f t="shared" ca="1" si="44"/>
        <v>'LYNX PLYWOOD'!</v>
      </c>
      <c r="K262">
        <f t="shared" ca="1" si="44"/>
        <v>0</v>
      </c>
      <c r="L262">
        <f t="shared" ca="1" si="44"/>
        <v>0</v>
      </c>
      <c r="M262">
        <f t="shared" ca="1" si="43"/>
        <v>0</v>
      </c>
      <c r="N262">
        <f t="shared" ca="1" si="43"/>
        <v>0</v>
      </c>
      <c r="O262" t="str">
        <f t="shared" ca="1" si="40"/>
        <v>D:Aa</v>
      </c>
      <c r="P262" t="str">
        <f t="shared" ca="1" si="41"/>
        <v>D9:Aa9</v>
      </c>
    </row>
    <row r="263" spans="1:16">
      <c r="A263" t="str">
        <f t="shared" si="35"/>
        <v>11</v>
      </c>
      <c r="B263" t="str">
        <f t="shared" ca="1" si="36"/>
        <v>WOOD</v>
      </c>
      <c r="C263" t="str">
        <f t="shared" si="37"/>
        <v>L104-W</v>
      </c>
      <c r="D263" t="s">
        <v>1244</v>
      </c>
      <c r="E263">
        <f t="shared" ca="1" si="38"/>
        <v>0</v>
      </c>
      <c r="H263" t="str">
        <f t="shared" ca="1" si="39"/>
        <v>'LYNX PLYWOOD'!</v>
      </c>
      <c r="I263">
        <f t="shared" ca="1" si="42"/>
        <v>0</v>
      </c>
      <c r="J263" t="str">
        <f t="shared" ca="1" si="44"/>
        <v>'LYNX PLYWOOD'!</v>
      </c>
      <c r="K263">
        <f t="shared" ca="1" si="44"/>
        <v>0</v>
      </c>
      <c r="L263">
        <f t="shared" ca="1" si="44"/>
        <v>0</v>
      </c>
      <c r="M263">
        <f t="shared" ca="1" si="43"/>
        <v>0</v>
      </c>
      <c r="N263">
        <f t="shared" ca="1" si="43"/>
        <v>0</v>
      </c>
      <c r="O263" t="str">
        <f t="shared" ca="1" si="40"/>
        <v>D:Aa</v>
      </c>
      <c r="P263" t="str">
        <f t="shared" ca="1" si="41"/>
        <v>D9:Aa9</v>
      </c>
    </row>
    <row r="264" spans="1:16">
      <c r="A264" t="str">
        <f t="shared" si="35"/>
        <v>12</v>
      </c>
      <c r="B264" t="str">
        <f t="shared" ca="1" si="36"/>
        <v>WOOD</v>
      </c>
      <c r="C264" t="str">
        <f t="shared" si="37"/>
        <v>L104-W</v>
      </c>
      <c r="D264" t="s">
        <v>1245</v>
      </c>
      <c r="E264">
        <f t="shared" ca="1" si="38"/>
        <v>0</v>
      </c>
      <c r="H264" t="str">
        <f t="shared" ca="1" si="39"/>
        <v>'LYNX PLYWOOD'!</v>
      </c>
      <c r="I264">
        <f t="shared" ca="1" si="42"/>
        <v>0</v>
      </c>
      <c r="J264" t="str">
        <f t="shared" ca="1" si="44"/>
        <v>'LYNX PLYWOOD'!</v>
      </c>
      <c r="K264">
        <f t="shared" ca="1" si="44"/>
        <v>0</v>
      </c>
      <c r="L264">
        <f t="shared" ca="1" si="44"/>
        <v>0</v>
      </c>
      <c r="M264">
        <f t="shared" ca="1" si="43"/>
        <v>0</v>
      </c>
      <c r="N264">
        <f t="shared" ca="1" si="43"/>
        <v>0</v>
      </c>
      <c r="O264" t="str">
        <f t="shared" ca="1" si="40"/>
        <v>D:Aa</v>
      </c>
      <c r="P264" t="str">
        <f t="shared" ca="1" si="41"/>
        <v>D9:Aa9</v>
      </c>
    </row>
    <row r="265" spans="1:16">
      <c r="A265" t="str">
        <f t="shared" si="35"/>
        <v>13</v>
      </c>
      <c r="B265" t="str">
        <f t="shared" ca="1" si="36"/>
        <v>WOOD</v>
      </c>
      <c r="C265" t="str">
        <f t="shared" si="37"/>
        <v>L104-W</v>
      </c>
      <c r="D265" t="s">
        <v>1246</v>
      </c>
      <c r="E265">
        <f t="shared" ca="1" si="38"/>
        <v>0</v>
      </c>
      <c r="H265" t="str">
        <f t="shared" ca="1" si="39"/>
        <v>'LYNX PLYWOOD'!</v>
      </c>
      <c r="I265">
        <f t="shared" ca="1" si="42"/>
        <v>0</v>
      </c>
      <c r="J265" t="str">
        <f t="shared" ca="1" si="44"/>
        <v>'LYNX PLYWOOD'!</v>
      </c>
      <c r="K265">
        <f t="shared" ca="1" si="44"/>
        <v>0</v>
      </c>
      <c r="L265">
        <f t="shared" ca="1" si="44"/>
        <v>0</v>
      </c>
      <c r="M265">
        <f t="shared" ca="1" si="43"/>
        <v>0</v>
      </c>
      <c r="N265">
        <f t="shared" ca="1" si="43"/>
        <v>0</v>
      </c>
      <c r="O265" t="str">
        <f t="shared" ca="1" si="40"/>
        <v>D:Aa</v>
      </c>
      <c r="P265" t="str">
        <f t="shared" ca="1" si="41"/>
        <v>D9:Aa9</v>
      </c>
    </row>
    <row r="266" spans="1:16">
      <c r="A266" t="str">
        <f t="shared" si="35"/>
        <v>15</v>
      </c>
      <c r="B266" t="str">
        <f t="shared" ca="1" si="36"/>
        <v>WOOD</v>
      </c>
      <c r="C266" t="str">
        <f t="shared" si="37"/>
        <v>L104-W</v>
      </c>
      <c r="D266" t="s">
        <v>1564</v>
      </c>
      <c r="E266">
        <f t="shared" ca="1" si="38"/>
        <v>0</v>
      </c>
      <c r="H266" t="str">
        <f t="shared" ca="1" si="39"/>
        <v>'LYNX PLYWOOD'!</v>
      </c>
      <c r="I266">
        <f t="shared" ca="1" si="42"/>
        <v>0</v>
      </c>
      <c r="J266" t="str">
        <f t="shared" ca="1" si="44"/>
        <v>'LYNX PLYWOOD'!</v>
      </c>
      <c r="K266">
        <f t="shared" ca="1" si="44"/>
        <v>0</v>
      </c>
      <c r="L266">
        <f t="shared" ca="1" si="44"/>
        <v>0</v>
      </c>
      <c r="M266">
        <f t="shared" ca="1" si="43"/>
        <v>0</v>
      </c>
      <c r="N266">
        <f t="shared" ca="1" si="43"/>
        <v>0</v>
      </c>
      <c r="O266" t="str">
        <f t="shared" ca="1" si="40"/>
        <v>D:Aa</v>
      </c>
      <c r="P266" t="str">
        <f t="shared" ca="1" si="41"/>
        <v>D9:Aa9</v>
      </c>
    </row>
    <row r="267" spans="1:16">
      <c r="A267" t="str">
        <f t="shared" si="35"/>
        <v>01</v>
      </c>
      <c r="B267" t="str">
        <f t="shared" ca="1" si="36"/>
        <v>GRP</v>
      </c>
      <c r="C267" t="str">
        <f t="shared" si="37"/>
        <v>L105-GRP</v>
      </c>
      <c r="D267" t="s">
        <v>2408</v>
      </c>
      <c r="E267">
        <f t="shared" ca="1" si="38"/>
        <v>0</v>
      </c>
      <c r="H267" t="str">
        <f t="shared" ca="1" si="39"/>
        <v>'LYNX GRP'!</v>
      </c>
      <c r="I267" t="str">
        <f t="shared" ca="1" si="42"/>
        <v>'LYNX GRP'!</v>
      </c>
      <c r="J267">
        <f t="shared" ca="1" si="44"/>
        <v>0</v>
      </c>
      <c r="K267">
        <f t="shared" ca="1" si="44"/>
        <v>0</v>
      </c>
      <c r="L267">
        <f t="shared" ca="1" si="44"/>
        <v>0</v>
      </c>
      <c r="M267">
        <f t="shared" ca="1" si="43"/>
        <v>0</v>
      </c>
      <c r="N267">
        <f t="shared" ca="1" si="43"/>
        <v>0</v>
      </c>
      <c r="O267" t="str">
        <f t="shared" ca="1" si="40"/>
        <v>D:AC</v>
      </c>
      <c r="P267" t="str">
        <f t="shared" ca="1" si="41"/>
        <v>D9:AC9</v>
      </c>
    </row>
    <row r="268" spans="1:16">
      <c r="A268" t="str">
        <f t="shared" si="35"/>
        <v>02</v>
      </c>
      <c r="B268" t="str">
        <f t="shared" ca="1" si="36"/>
        <v>GRP</v>
      </c>
      <c r="C268" t="str">
        <f t="shared" si="37"/>
        <v>L105-GRP</v>
      </c>
      <c r="D268" t="s">
        <v>2409</v>
      </c>
      <c r="E268">
        <f t="shared" ca="1" si="38"/>
        <v>0</v>
      </c>
      <c r="H268" t="str">
        <f t="shared" ca="1" si="39"/>
        <v>'LYNX GRP'!</v>
      </c>
      <c r="I268" t="str">
        <f t="shared" ca="1" si="42"/>
        <v>'LYNX GRP'!</v>
      </c>
      <c r="J268">
        <f t="shared" ca="1" si="44"/>
        <v>0</v>
      </c>
      <c r="K268">
        <f t="shared" ca="1" si="44"/>
        <v>0</v>
      </c>
      <c r="L268">
        <f t="shared" ca="1" si="44"/>
        <v>0</v>
      </c>
      <c r="M268">
        <f t="shared" ca="1" si="43"/>
        <v>0</v>
      </c>
      <c r="N268">
        <f t="shared" ca="1" si="43"/>
        <v>0</v>
      </c>
      <c r="O268" t="str">
        <f t="shared" ca="1" si="40"/>
        <v>D:AC</v>
      </c>
      <c r="P268" t="str">
        <f t="shared" ca="1" si="41"/>
        <v>D9:AC9</v>
      </c>
    </row>
    <row r="269" spans="1:16">
      <c r="A269" t="str">
        <f t="shared" si="35"/>
        <v>03</v>
      </c>
      <c r="B269" t="str">
        <f t="shared" ca="1" si="36"/>
        <v>GRP</v>
      </c>
      <c r="C269" t="str">
        <f t="shared" si="37"/>
        <v>L105-GRP</v>
      </c>
      <c r="D269" t="s">
        <v>2410</v>
      </c>
      <c r="E269">
        <f t="shared" ca="1" si="38"/>
        <v>0</v>
      </c>
      <c r="H269" t="str">
        <f t="shared" ca="1" si="39"/>
        <v>'LYNX GRP'!</v>
      </c>
      <c r="I269" t="str">
        <f t="shared" ca="1" si="42"/>
        <v>'LYNX GRP'!</v>
      </c>
      <c r="J269">
        <f t="shared" ca="1" si="44"/>
        <v>0</v>
      </c>
      <c r="K269">
        <f t="shared" ca="1" si="44"/>
        <v>0</v>
      </c>
      <c r="L269">
        <f t="shared" ca="1" si="44"/>
        <v>0</v>
      </c>
      <c r="M269">
        <f t="shared" ca="1" si="43"/>
        <v>0</v>
      </c>
      <c r="N269">
        <f t="shared" ca="1" si="43"/>
        <v>0</v>
      </c>
      <c r="O269" t="str">
        <f t="shared" ca="1" si="40"/>
        <v>D:AC</v>
      </c>
      <c r="P269" t="str">
        <f t="shared" ca="1" si="41"/>
        <v>D9:AC9</v>
      </c>
    </row>
    <row r="270" spans="1:16">
      <c r="A270" t="str">
        <f t="shared" si="35"/>
        <v>04</v>
      </c>
      <c r="B270" t="str">
        <f t="shared" ca="1" si="36"/>
        <v>GRP</v>
      </c>
      <c r="C270" t="str">
        <f t="shared" si="37"/>
        <v>L105-GRP</v>
      </c>
      <c r="D270" t="s">
        <v>2411</v>
      </c>
      <c r="E270">
        <f t="shared" ca="1" si="38"/>
        <v>0</v>
      </c>
      <c r="H270" t="str">
        <f t="shared" ca="1" si="39"/>
        <v>'LYNX GRP'!</v>
      </c>
      <c r="I270" t="str">
        <f t="shared" ca="1" si="42"/>
        <v>'LYNX GRP'!</v>
      </c>
      <c r="J270">
        <f t="shared" ca="1" si="44"/>
        <v>0</v>
      </c>
      <c r="K270">
        <f t="shared" ca="1" si="44"/>
        <v>0</v>
      </c>
      <c r="L270">
        <f t="shared" ca="1" si="44"/>
        <v>0</v>
      </c>
      <c r="M270">
        <f t="shared" ca="1" si="43"/>
        <v>0</v>
      </c>
      <c r="N270">
        <f t="shared" ca="1" si="43"/>
        <v>0</v>
      </c>
      <c r="O270" t="str">
        <f t="shared" ca="1" si="40"/>
        <v>D:AC</v>
      </c>
      <c r="P270" t="str">
        <f t="shared" ca="1" si="41"/>
        <v>D9:AC9</v>
      </c>
    </row>
    <row r="271" spans="1:16">
      <c r="A271" t="str">
        <f t="shared" si="35"/>
        <v>05</v>
      </c>
      <c r="B271" t="str">
        <f t="shared" ca="1" si="36"/>
        <v>GRP</v>
      </c>
      <c r="C271" t="str">
        <f t="shared" si="37"/>
        <v>L105-GRP</v>
      </c>
      <c r="D271" t="s">
        <v>2412</v>
      </c>
      <c r="E271">
        <f t="shared" ca="1" si="38"/>
        <v>0</v>
      </c>
      <c r="H271" t="str">
        <f t="shared" ca="1" si="39"/>
        <v>'LYNX GRP'!</v>
      </c>
      <c r="I271" t="str">
        <f t="shared" ca="1" si="42"/>
        <v>'LYNX GRP'!</v>
      </c>
      <c r="J271">
        <f t="shared" ca="1" si="44"/>
        <v>0</v>
      </c>
      <c r="K271">
        <f t="shared" ca="1" si="44"/>
        <v>0</v>
      </c>
      <c r="L271">
        <f t="shared" ca="1" si="44"/>
        <v>0</v>
      </c>
      <c r="M271">
        <f t="shared" ca="1" si="43"/>
        <v>0</v>
      </c>
      <c r="N271">
        <f t="shared" ca="1" si="43"/>
        <v>0</v>
      </c>
      <c r="O271" t="str">
        <f t="shared" ca="1" si="40"/>
        <v>D:AC</v>
      </c>
      <c r="P271" t="str">
        <f t="shared" ca="1" si="41"/>
        <v>D9:AC9</v>
      </c>
    </row>
    <row r="272" spans="1:16">
      <c r="A272" t="str">
        <f t="shared" ref="A272:A335" si="45">MID(D272,LEN(C272)+2,LEN(D272)-LEN(C272))</f>
        <v>06</v>
      </c>
      <c r="B272" t="str">
        <f t="shared" ref="B272:B335" ca="1" si="46">VLOOKUP(H272,$A$1:$K$6,11,FALSE)</f>
        <v>GRP</v>
      </c>
      <c r="C272" t="str">
        <f t="shared" ref="C272:C335" si="47">IF(RIGHT(LEFT(D272,LEN(D272)-3),1)="-",LEFT(D272,LEN(D272)-4),LEFT(D272,LEN(D272)-3))</f>
        <v>L105-GRP</v>
      </c>
      <c r="D272" t="s">
        <v>2413</v>
      </c>
      <c r="E272">
        <f t="shared" ref="E272:E335" ca="1" si="48">IFERROR(VLOOKUP(C272,INDIRECT($H272&amp;$O272),MATCH($A272,INDIRECT($H272&amp;$P272),0),FALSE),0)</f>
        <v>0</v>
      </c>
      <c r="H272" t="str">
        <f t="shared" ref="H272:H335" ca="1" si="49">IF(I272&lt;&gt;0,I272,IF(J272&lt;&gt;0,J272,IF(K272&lt;&gt;0,K272,IF(L272&lt;&gt;0,L272,IF(M272&lt;&gt;0,M272,N272)))))</f>
        <v>'LYNX GRP'!</v>
      </c>
      <c r="I272" t="str">
        <f t="shared" ca="1" si="42"/>
        <v>'LYNX GRP'!</v>
      </c>
      <c r="J272">
        <f t="shared" ca="1" si="44"/>
        <v>0</v>
      </c>
      <c r="K272">
        <f t="shared" ca="1" si="44"/>
        <v>0</v>
      </c>
      <c r="L272">
        <f t="shared" ca="1" si="44"/>
        <v>0</v>
      </c>
      <c r="M272">
        <f t="shared" ca="1" si="43"/>
        <v>0</v>
      </c>
      <c r="N272">
        <f t="shared" ca="1" si="43"/>
        <v>0</v>
      </c>
      <c r="O272" t="str">
        <f t="shared" ref="O272:O335" ca="1" si="50">VLOOKUP($H272,$G$8:$I$13,2,FALSE)</f>
        <v>D:AC</v>
      </c>
      <c r="P272" t="str">
        <f t="shared" ref="P272:P335" ca="1" si="51">VLOOKUP($H272,$G$8:$I$13,3,FALSE)</f>
        <v>D9:AC9</v>
      </c>
    </row>
    <row r="273" spans="1:16">
      <c r="A273" t="str">
        <f t="shared" si="45"/>
        <v>07</v>
      </c>
      <c r="B273" t="str">
        <f t="shared" ca="1" si="46"/>
        <v>GRP</v>
      </c>
      <c r="C273" t="str">
        <f t="shared" si="47"/>
        <v>L105-GRP</v>
      </c>
      <c r="D273" t="s">
        <v>2414</v>
      </c>
      <c r="E273">
        <f t="shared" ca="1" si="48"/>
        <v>0</v>
      </c>
      <c r="H273" t="str">
        <f t="shared" ca="1" si="49"/>
        <v>'LYNX GRP'!</v>
      </c>
      <c r="I273" t="str">
        <f t="shared" ref="I273:I336" ca="1" si="52">IF(IFERROR(VLOOKUP(C273,INDIRECT($I$14&amp;"D:D"),1,FALSE),0)&lt;&gt;0,I$14,0)</f>
        <v>'LYNX GRP'!</v>
      </c>
      <c r="J273">
        <f t="shared" ca="1" si="44"/>
        <v>0</v>
      </c>
      <c r="K273">
        <f t="shared" ca="1" si="44"/>
        <v>0</v>
      </c>
      <c r="L273">
        <f t="shared" ca="1" si="44"/>
        <v>0</v>
      </c>
      <c r="M273">
        <f t="shared" ca="1" si="43"/>
        <v>0</v>
      </c>
      <c r="N273">
        <f t="shared" ca="1" si="43"/>
        <v>0</v>
      </c>
      <c r="O273" t="str">
        <f t="shared" ca="1" si="50"/>
        <v>D:AC</v>
      </c>
      <c r="P273" t="str">
        <f t="shared" ca="1" si="51"/>
        <v>D9:AC9</v>
      </c>
    </row>
    <row r="274" spans="1:16">
      <c r="A274" t="str">
        <f t="shared" si="45"/>
        <v>08</v>
      </c>
      <c r="B274" t="str">
        <f t="shared" ca="1" si="46"/>
        <v>GRP</v>
      </c>
      <c r="C274" t="str">
        <f t="shared" si="47"/>
        <v>L105-GRP</v>
      </c>
      <c r="D274" t="s">
        <v>2415</v>
      </c>
      <c r="E274">
        <f t="shared" ca="1" si="48"/>
        <v>0</v>
      </c>
      <c r="H274" t="str">
        <f t="shared" ca="1" si="49"/>
        <v>'LYNX GRP'!</v>
      </c>
      <c r="I274" t="str">
        <f t="shared" ca="1" si="52"/>
        <v>'LYNX GRP'!</v>
      </c>
      <c r="J274">
        <f t="shared" ca="1" si="44"/>
        <v>0</v>
      </c>
      <c r="K274">
        <f t="shared" ca="1" si="44"/>
        <v>0</v>
      </c>
      <c r="L274">
        <f t="shared" ca="1" si="44"/>
        <v>0</v>
      </c>
      <c r="M274">
        <f t="shared" ca="1" si="43"/>
        <v>0</v>
      </c>
      <c r="N274">
        <f t="shared" ca="1" si="43"/>
        <v>0</v>
      </c>
      <c r="O274" t="str">
        <f t="shared" ca="1" si="50"/>
        <v>D:AC</v>
      </c>
      <c r="P274" t="str">
        <f t="shared" ca="1" si="51"/>
        <v>D9:AC9</v>
      </c>
    </row>
    <row r="275" spans="1:16">
      <c r="A275" t="str">
        <f t="shared" si="45"/>
        <v>09</v>
      </c>
      <c r="B275" t="str">
        <f t="shared" ca="1" si="46"/>
        <v>GRP</v>
      </c>
      <c r="C275" t="str">
        <f t="shared" si="47"/>
        <v>L105-GRP</v>
      </c>
      <c r="D275" t="s">
        <v>2416</v>
      </c>
      <c r="E275">
        <f t="shared" ca="1" si="48"/>
        <v>0</v>
      </c>
      <c r="H275" t="str">
        <f t="shared" ca="1" si="49"/>
        <v>'LYNX GRP'!</v>
      </c>
      <c r="I275" t="str">
        <f t="shared" ca="1" si="52"/>
        <v>'LYNX GRP'!</v>
      </c>
      <c r="J275">
        <f t="shared" ca="1" si="44"/>
        <v>0</v>
      </c>
      <c r="K275">
        <f t="shared" ca="1" si="44"/>
        <v>0</v>
      </c>
      <c r="L275">
        <f t="shared" ca="1" si="44"/>
        <v>0</v>
      </c>
      <c r="M275">
        <f t="shared" ca="1" si="43"/>
        <v>0</v>
      </c>
      <c r="N275">
        <f t="shared" ca="1" si="43"/>
        <v>0</v>
      </c>
      <c r="O275" t="str">
        <f t="shared" ca="1" si="50"/>
        <v>D:AC</v>
      </c>
      <c r="P275" t="str">
        <f t="shared" ca="1" si="51"/>
        <v>D9:AC9</v>
      </c>
    </row>
    <row r="276" spans="1:16">
      <c r="A276" t="str">
        <f t="shared" si="45"/>
        <v>10</v>
      </c>
      <c r="B276" t="str">
        <f t="shared" ca="1" si="46"/>
        <v>GRP</v>
      </c>
      <c r="C276" t="str">
        <f t="shared" si="47"/>
        <v>L105-GRP</v>
      </c>
      <c r="D276" t="s">
        <v>2417</v>
      </c>
      <c r="E276">
        <f t="shared" ca="1" si="48"/>
        <v>0</v>
      </c>
      <c r="H276" t="str">
        <f t="shared" ca="1" si="49"/>
        <v>'LYNX GRP'!</v>
      </c>
      <c r="I276" t="str">
        <f t="shared" ca="1" si="52"/>
        <v>'LYNX GRP'!</v>
      </c>
      <c r="J276">
        <f t="shared" ca="1" si="44"/>
        <v>0</v>
      </c>
      <c r="K276">
        <f t="shared" ca="1" si="44"/>
        <v>0</v>
      </c>
      <c r="L276">
        <f t="shared" ca="1" si="44"/>
        <v>0</v>
      </c>
      <c r="M276">
        <f t="shared" ca="1" si="43"/>
        <v>0</v>
      </c>
      <c r="N276">
        <f t="shared" ca="1" si="43"/>
        <v>0</v>
      </c>
      <c r="O276" t="str">
        <f t="shared" ca="1" si="50"/>
        <v>D:AC</v>
      </c>
      <c r="P276" t="str">
        <f t="shared" ca="1" si="51"/>
        <v>D9:AC9</v>
      </c>
    </row>
    <row r="277" spans="1:16">
      <c r="A277" t="str">
        <f t="shared" si="45"/>
        <v>11</v>
      </c>
      <c r="B277" t="str">
        <f t="shared" ca="1" si="46"/>
        <v>GRP</v>
      </c>
      <c r="C277" t="str">
        <f t="shared" si="47"/>
        <v>L105-GRP</v>
      </c>
      <c r="D277" t="s">
        <v>2418</v>
      </c>
      <c r="E277">
        <f t="shared" ca="1" si="48"/>
        <v>0</v>
      </c>
      <c r="H277" t="str">
        <f t="shared" ca="1" si="49"/>
        <v>'LYNX GRP'!</v>
      </c>
      <c r="I277" t="str">
        <f t="shared" ca="1" si="52"/>
        <v>'LYNX GRP'!</v>
      </c>
      <c r="J277">
        <f t="shared" ca="1" si="44"/>
        <v>0</v>
      </c>
      <c r="K277">
        <f t="shared" ca="1" si="44"/>
        <v>0</v>
      </c>
      <c r="L277">
        <f t="shared" ca="1" si="44"/>
        <v>0</v>
      </c>
      <c r="M277">
        <f t="shared" ca="1" si="43"/>
        <v>0</v>
      </c>
      <c r="N277">
        <f t="shared" ca="1" si="43"/>
        <v>0</v>
      </c>
      <c r="O277" t="str">
        <f t="shared" ca="1" si="50"/>
        <v>D:AC</v>
      </c>
      <c r="P277" t="str">
        <f t="shared" ca="1" si="51"/>
        <v>D9:AC9</v>
      </c>
    </row>
    <row r="278" spans="1:16">
      <c r="A278" t="str">
        <f t="shared" si="45"/>
        <v>12</v>
      </c>
      <c r="B278" t="str">
        <f t="shared" ca="1" si="46"/>
        <v>GRP</v>
      </c>
      <c r="C278" t="str">
        <f t="shared" si="47"/>
        <v>L105-GRP</v>
      </c>
      <c r="D278" t="s">
        <v>2419</v>
      </c>
      <c r="E278">
        <f t="shared" ca="1" si="48"/>
        <v>0</v>
      </c>
      <c r="H278" t="str">
        <f t="shared" ca="1" si="49"/>
        <v>'LYNX GRP'!</v>
      </c>
      <c r="I278" t="str">
        <f t="shared" ca="1" si="52"/>
        <v>'LYNX GRP'!</v>
      </c>
      <c r="J278">
        <f t="shared" ca="1" si="44"/>
        <v>0</v>
      </c>
      <c r="K278">
        <f t="shared" ca="1" si="44"/>
        <v>0</v>
      </c>
      <c r="L278">
        <f t="shared" ca="1" si="44"/>
        <v>0</v>
      </c>
      <c r="M278">
        <f t="shared" ca="1" si="43"/>
        <v>0</v>
      </c>
      <c r="N278">
        <f t="shared" ca="1" si="43"/>
        <v>0</v>
      </c>
      <c r="O278" t="str">
        <f t="shared" ca="1" si="50"/>
        <v>D:AC</v>
      </c>
      <c r="P278" t="str">
        <f t="shared" ca="1" si="51"/>
        <v>D9:AC9</v>
      </c>
    </row>
    <row r="279" spans="1:16">
      <c r="A279" t="str">
        <f t="shared" si="45"/>
        <v>13</v>
      </c>
      <c r="B279" t="str">
        <f t="shared" ca="1" si="46"/>
        <v>GRP</v>
      </c>
      <c r="C279" t="str">
        <f t="shared" si="47"/>
        <v>L105-GRP</v>
      </c>
      <c r="D279" t="s">
        <v>2420</v>
      </c>
      <c r="E279">
        <f t="shared" ca="1" si="48"/>
        <v>0</v>
      </c>
      <c r="H279" t="str">
        <f t="shared" ca="1" si="49"/>
        <v>'LYNX GRP'!</v>
      </c>
      <c r="I279" t="str">
        <f t="shared" ca="1" si="52"/>
        <v>'LYNX GRP'!</v>
      </c>
      <c r="J279">
        <f t="shared" ca="1" si="44"/>
        <v>0</v>
      </c>
      <c r="K279">
        <f t="shared" ca="1" si="44"/>
        <v>0</v>
      </c>
      <c r="L279">
        <f t="shared" ca="1" si="44"/>
        <v>0</v>
      </c>
      <c r="M279">
        <f t="shared" ca="1" si="43"/>
        <v>0</v>
      </c>
      <c r="N279">
        <f t="shared" ca="1" si="43"/>
        <v>0</v>
      </c>
      <c r="O279" t="str">
        <f t="shared" ca="1" si="50"/>
        <v>D:AC</v>
      </c>
      <c r="P279" t="str">
        <f t="shared" ca="1" si="51"/>
        <v>D9:AC9</v>
      </c>
    </row>
    <row r="280" spans="1:16">
      <c r="A280" t="str">
        <f t="shared" si="45"/>
        <v>15</v>
      </c>
      <c r="B280" t="str">
        <f t="shared" ca="1" si="46"/>
        <v>GRP</v>
      </c>
      <c r="C280" t="str">
        <f t="shared" si="47"/>
        <v>L105-GRP</v>
      </c>
      <c r="D280" t="s">
        <v>2421</v>
      </c>
      <c r="E280">
        <f t="shared" ca="1" si="48"/>
        <v>0</v>
      </c>
      <c r="H280" t="str">
        <f t="shared" ca="1" si="49"/>
        <v>'LYNX GRP'!</v>
      </c>
      <c r="I280" t="str">
        <f t="shared" ca="1" si="52"/>
        <v>'LYNX GRP'!</v>
      </c>
      <c r="J280">
        <f t="shared" ca="1" si="44"/>
        <v>0</v>
      </c>
      <c r="K280">
        <f t="shared" ca="1" si="44"/>
        <v>0</v>
      </c>
      <c r="L280">
        <f t="shared" ca="1" si="44"/>
        <v>0</v>
      </c>
      <c r="M280">
        <f t="shared" ca="1" si="43"/>
        <v>0</v>
      </c>
      <c r="N280">
        <f t="shared" ca="1" si="43"/>
        <v>0</v>
      </c>
      <c r="O280" t="str">
        <f t="shared" ca="1" si="50"/>
        <v>D:AC</v>
      </c>
      <c r="P280" t="str">
        <f t="shared" ca="1" si="51"/>
        <v>D9:AC9</v>
      </c>
    </row>
    <row r="281" spans="1:16">
      <c r="A281" t="str">
        <f t="shared" si="45"/>
        <v>19</v>
      </c>
      <c r="B281" t="str">
        <f t="shared" ca="1" si="46"/>
        <v>GRP</v>
      </c>
      <c r="C281" t="str">
        <f t="shared" si="47"/>
        <v>L105-GRP</v>
      </c>
      <c r="D281" t="s">
        <v>2422</v>
      </c>
      <c r="E281">
        <f t="shared" ca="1" si="48"/>
        <v>0</v>
      </c>
      <c r="H281" t="str">
        <f t="shared" ca="1" si="49"/>
        <v>'LYNX GRP'!</v>
      </c>
      <c r="I281" t="str">
        <f t="shared" ca="1" si="52"/>
        <v>'LYNX GRP'!</v>
      </c>
      <c r="J281">
        <f t="shared" ca="1" si="44"/>
        <v>0</v>
      </c>
      <c r="K281">
        <f t="shared" ca="1" si="44"/>
        <v>0</v>
      </c>
      <c r="L281">
        <f t="shared" ca="1" si="44"/>
        <v>0</v>
      </c>
      <c r="M281">
        <f t="shared" ca="1" si="43"/>
        <v>0</v>
      </c>
      <c r="N281">
        <f t="shared" ca="1" si="43"/>
        <v>0</v>
      </c>
      <c r="O281" t="str">
        <f t="shared" ca="1" si="50"/>
        <v>D:AC</v>
      </c>
      <c r="P281" t="str">
        <f t="shared" ca="1" si="51"/>
        <v>D9:AC9</v>
      </c>
    </row>
    <row r="282" spans="1:16">
      <c r="A282" t="str">
        <f t="shared" si="45"/>
        <v>34</v>
      </c>
      <c r="B282" t="str">
        <f t="shared" ca="1" si="46"/>
        <v>GRP</v>
      </c>
      <c r="C282" t="str">
        <f t="shared" si="47"/>
        <v>L105-GRP</v>
      </c>
      <c r="D282" t="s">
        <v>2423</v>
      </c>
      <c r="E282">
        <f t="shared" ca="1" si="48"/>
        <v>0</v>
      </c>
      <c r="H282" t="str">
        <f t="shared" ca="1" si="49"/>
        <v>'LYNX GRP'!</v>
      </c>
      <c r="I282" t="str">
        <f t="shared" ca="1" si="52"/>
        <v>'LYNX GRP'!</v>
      </c>
      <c r="J282">
        <f t="shared" ca="1" si="44"/>
        <v>0</v>
      </c>
      <c r="K282">
        <f t="shared" ca="1" si="44"/>
        <v>0</v>
      </c>
      <c r="L282">
        <f t="shared" ca="1" si="44"/>
        <v>0</v>
      </c>
      <c r="M282">
        <f t="shared" ca="1" si="43"/>
        <v>0</v>
      </c>
      <c r="N282">
        <f t="shared" ca="1" si="43"/>
        <v>0</v>
      </c>
      <c r="O282" t="str">
        <f t="shared" ca="1" si="50"/>
        <v>D:AC</v>
      </c>
      <c r="P282" t="str">
        <f t="shared" ca="1" si="51"/>
        <v>D9:AC9</v>
      </c>
    </row>
    <row r="283" spans="1:16">
      <c r="A283" t="str">
        <f t="shared" si="45"/>
        <v>35</v>
      </c>
      <c r="B283" t="str">
        <f t="shared" ca="1" si="46"/>
        <v>GRP</v>
      </c>
      <c r="C283" t="str">
        <f t="shared" si="47"/>
        <v>L105-GRP</v>
      </c>
      <c r="D283" t="s">
        <v>2424</v>
      </c>
      <c r="E283">
        <f t="shared" ca="1" si="48"/>
        <v>0</v>
      </c>
      <c r="H283" t="str">
        <f t="shared" ca="1" si="49"/>
        <v>'LYNX GRP'!</v>
      </c>
      <c r="I283" t="str">
        <f t="shared" ca="1" si="52"/>
        <v>'LYNX GRP'!</v>
      </c>
      <c r="J283">
        <f t="shared" ca="1" si="44"/>
        <v>0</v>
      </c>
      <c r="K283">
        <f t="shared" ca="1" si="44"/>
        <v>0</v>
      </c>
      <c r="L283">
        <f t="shared" ca="1" si="44"/>
        <v>0</v>
      </c>
      <c r="M283">
        <f t="shared" ca="1" si="43"/>
        <v>0</v>
      </c>
      <c r="N283">
        <f t="shared" ca="1" si="43"/>
        <v>0</v>
      </c>
      <c r="O283" t="str">
        <f t="shared" ca="1" si="50"/>
        <v>D:AC</v>
      </c>
      <c r="P283" t="str">
        <f t="shared" ca="1" si="51"/>
        <v>D9:AC9</v>
      </c>
    </row>
    <row r="284" spans="1:16">
      <c r="A284" t="str">
        <f t="shared" si="45"/>
        <v>36</v>
      </c>
      <c r="B284" t="str">
        <f t="shared" ca="1" si="46"/>
        <v>GRP</v>
      </c>
      <c r="C284" t="str">
        <f t="shared" si="47"/>
        <v>L105-GRP</v>
      </c>
      <c r="D284" t="s">
        <v>2425</v>
      </c>
      <c r="E284">
        <f t="shared" ca="1" si="48"/>
        <v>0</v>
      </c>
      <c r="H284" t="str">
        <f t="shared" ca="1" si="49"/>
        <v>'LYNX GRP'!</v>
      </c>
      <c r="I284" t="str">
        <f t="shared" ca="1" si="52"/>
        <v>'LYNX GRP'!</v>
      </c>
      <c r="J284">
        <f t="shared" ca="1" si="44"/>
        <v>0</v>
      </c>
      <c r="K284">
        <f t="shared" ca="1" si="44"/>
        <v>0</v>
      </c>
      <c r="L284">
        <f t="shared" ca="1" si="44"/>
        <v>0</v>
      </c>
      <c r="M284">
        <f t="shared" ca="1" si="43"/>
        <v>0</v>
      </c>
      <c r="N284">
        <f t="shared" ca="1" si="43"/>
        <v>0</v>
      </c>
      <c r="O284" t="str">
        <f t="shared" ca="1" si="50"/>
        <v>D:AC</v>
      </c>
      <c r="P284" t="str">
        <f t="shared" ca="1" si="51"/>
        <v>D9:AC9</v>
      </c>
    </row>
    <row r="285" spans="1:16">
      <c r="A285" t="str">
        <f t="shared" si="45"/>
        <v>01</v>
      </c>
      <c r="B285" t="str">
        <f t="shared" ca="1" si="46"/>
        <v>WOOD</v>
      </c>
      <c r="C285" t="str">
        <f t="shared" si="47"/>
        <v>L105-W</v>
      </c>
      <c r="D285" t="s">
        <v>1247</v>
      </c>
      <c r="E285">
        <f t="shared" ca="1" si="48"/>
        <v>0</v>
      </c>
      <c r="H285" t="str">
        <f t="shared" ca="1" si="49"/>
        <v>'LYNX PLYWOOD'!</v>
      </c>
      <c r="I285">
        <f t="shared" ca="1" si="52"/>
        <v>0</v>
      </c>
      <c r="J285" t="str">
        <f t="shared" ca="1" si="44"/>
        <v>'LYNX PLYWOOD'!</v>
      </c>
      <c r="K285">
        <f t="shared" ca="1" si="44"/>
        <v>0</v>
      </c>
      <c r="L285">
        <f t="shared" ca="1" si="44"/>
        <v>0</v>
      </c>
      <c r="M285">
        <f t="shared" ca="1" si="43"/>
        <v>0</v>
      </c>
      <c r="N285">
        <f t="shared" ca="1" si="43"/>
        <v>0</v>
      </c>
      <c r="O285" t="str">
        <f t="shared" ca="1" si="50"/>
        <v>D:Aa</v>
      </c>
      <c r="P285" t="str">
        <f t="shared" ca="1" si="51"/>
        <v>D9:Aa9</v>
      </c>
    </row>
    <row r="286" spans="1:16">
      <c r="A286" t="str">
        <f t="shared" si="45"/>
        <v>02</v>
      </c>
      <c r="B286" t="str">
        <f t="shared" ca="1" si="46"/>
        <v>WOOD</v>
      </c>
      <c r="C286" t="str">
        <f t="shared" si="47"/>
        <v>L105-W</v>
      </c>
      <c r="D286" t="s">
        <v>1248</v>
      </c>
      <c r="E286">
        <f t="shared" ca="1" si="48"/>
        <v>0</v>
      </c>
      <c r="H286" t="str">
        <f t="shared" ca="1" si="49"/>
        <v>'LYNX PLYWOOD'!</v>
      </c>
      <c r="I286">
        <f t="shared" ca="1" si="52"/>
        <v>0</v>
      </c>
      <c r="J286" t="str">
        <f t="shared" ca="1" si="44"/>
        <v>'LYNX PLYWOOD'!</v>
      </c>
      <c r="K286">
        <f t="shared" ca="1" si="44"/>
        <v>0</v>
      </c>
      <c r="L286">
        <f t="shared" ca="1" si="44"/>
        <v>0</v>
      </c>
      <c r="M286">
        <f t="shared" ca="1" si="44"/>
        <v>0</v>
      </c>
      <c r="N286">
        <f t="shared" ca="1" si="44"/>
        <v>0</v>
      </c>
      <c r="O286" t="str">
        <f t="shared" ca="1" si="50"/>
        <v>D:Aa</v>
      </c>
      <c r="P286" t="str">
        <f t="shared" ca="1" si="51"/>
        <v>D9:Aa9</v>
      </c>
    </row>
    <row r="287" spans="1:16">
      <c r="A287" t="str">
        <f t="shared" si="45"/>
        <v>03</v>
      </c>
      <c r="B287" t="str">
        <f t="shared" ca="1" si="46"/>
        <v>WOOD</v>
      </c>
      <c r="C287" t="str">
        <f t="shared" si="47"/>
        <v>L105-W</v>
      </c>
      <c r="D287" t="s">
        <v>1249</v>
      </c>
      <c r="E287">
        <f t="shared" ca="1" si="48"/>
        <v>0</v>
      </c>
      <c r="H287" t="str">
        <f t="shared" ca="1" si="49"/>
        <v>'LYNX PLYWOOD'!</v>
      </c>
      <c r="I287">
        <f t="shared" ca="1" si="52"/>
        <v>0</v>
      </c>
      <c r="J287" t="str">
        <f t="shared" ref="J287:M350" ca="1" si="53">IF(IFERROR(VLOOKUP($C287,INDIRECT(J$14&amp;"D:D"),1,FALSE),0)&lt;&gt;0,J$14,0)</f>
        <v>'LYNX PLYWOOD'!</v>
      </c>
      <c r="K287">
        <f t="shared" ca="1" si="53"/>
        <v>0</v>
      </c>
      <c r="L287">
        <f t="shared" ca="1" si="53"/>
        <v>0</v>
      </c>
      <c r="M287">
        <f t="shared" ca="1" si="53"/>
        <v>0</v>
      </c>
      <c r="N287">
        <f t="shared" ref="N287:N350" ca="1" si="54">IF(IFERROR(VLOOKUP($C287,INDIRECT(N$14&amp;"D:D"),1,FALSE),0)&lt;&gt;0,N$14,0)</f>
        <v>0</v>
      </c>
      <c r="O287" t="str">
        <f t="shared" ca="1" si="50"/>
        <v>D:Aa</v>
      </c>
      <c r="P287" t="str">
        <f t="shared" ca="1" si="51"/>
        <v>D9:Aa9</v>
      </c>
    </row>
    <row r="288" spans="1:16">
      <c r="A288" t="str">
        <f t="shared" si="45"/>
        <v>04</v>
      </c>
      <c r="B288" t="str">
        <f t="shared" ca="1" si="46"/>
        <v>WOOD</v>
      </c>
      <c r="C288" t="str">
        <f t="shared" si="47"/>
        <v>L105-W</v>
      </c>
      <c r="D288" t="s">
        <v>1250</v>
      </c>
      <c r="E288">
        <f t="shared" ca="1" si="48"/>
        <v>0</v>
      </c>
      <c r="H288" t="str">
        <f t="shared" ca="1" si="49"/>
        <v>'LYNX PLYWOOD'!</v>
      </c>
      <c r="I288">
        <f t="shared" ca="1" si="52"/>
        <v>0</v>
      </c>
      <c r="J288" t="str">
        <f t="shared" ca="1" si="53"/>
        <v>'LYNX PLYWOOD'!</v>
      </c>
      <c r="K288">
        <f t="shared" ca="1" si="53"/>
        <v>0</v>
      </c>
      <c r="L288">
        <f t="shared" ca="1" si="53"/>
        <v>0</v>
      </c>
      <c r="M288">
        <f t="shared" ca="1" si="53"/>
        <v>0</v>
      </c>
      <c r="N288">
        <f t="shared" ca="1" si="54"/>
        <v>0</v>
      </c>
      <c r="O288" t="str">
        <f t="shared" ca="1" si="50"/>
        <v>D:Aa</v>
      </c>
      <c r="P288" t="str">
        <f t="shared" ca="1" si="51"/>
        <v>D9:Aa9</v>
      </c>
    </row>
    <row r="289" spans="1:16">
      <c r="A289" t="str">
        <f t="shared" si="45"/>
        <v>05</v>
      </c>
      <c r="B289" t="str">
        <f t="shared" ca="1" si="46"/>
        <v>WOOD</v>
      </c>
      <c r="C289" t="str">
        <f t="shared" si="47"/>
        <v>L105-W</v>
      </c>
      <c r="D289" t="s">
        <v>1251</v>
      </c>
      <c r="E289">
        <f t="shared" ca="1" si="48"/>
        <v>0</v>
      </c>
      <c r="H289" t="str">
        <f t="shared" ca="1" si="49"/>
        <v>'LYNX PLYWOOD'!</v>
      </c>
      <c r="I289">
        <f t="shared" ca="1" si="52"/>
        <v>0</v>
      </c>
      <c r="J289" t="str">
        <f t="shared" ca="1" si="53"/>
        <v>'LYNX PLYWOOD'!</v>
      </c>
      <c r="K289">
        <f t="shared" ca="1" si="53"/>
        <v>0</v>
      </c>
      <c r="L289">
        <f t="shared" ca="1" si="53"/>
        <v>0</v>
      </c>
      <c r="M289">
        <f t="shared" ca="1" si="53"/>
        <v>0</v>
      </c>
      <c r="N289">
        <f t="shared" ca="1" si="54"/>
        <v>0</v>
      </c>
      <c r="O289" t="str">
        <f t="shared" ca="1" si="50"/>
        <v>D:Aa</v>
      </c>
      <c r="P289" t="str">
        <f t="shared" ca="1" si="51"/>
        <v>D9:Aa9</v>
      </c>
    </row>
    <row r="290" spans="1:16">
      <c r="A290" t="str">
        <f t="shared" si="45"/>
        <v>06</v>
      </c>
      <c r="B290" t="str">
        <f t="shared" ca="1" si="46"/>
        <v>WOOD</v>
      </c>
      <c r="C290" t="str">
        <f t="shared" si="47"/>
        <v>L105-W</v>
      </c>
      <c r="D290" t="s">
        <v>1252</v>
      </c>
      <c r="E290">
        <f t="shared" ca="1" si="48"/>
        <v>0</v>
      </c>
      <c r="H290" t="str">
        <f t="shared" ca="1" si="49"/>
        <v>'LYNX PLYWOOD'!</v>
      </c>
      <c r="I290">
        <f t="shared" ca="1" si="52"/>
        <v>0</v>
      </c>
      <c r="J290" t="str">
        <f t="shared" ca="1" si="53"/>
        <v>'LYNX PLYWOOD'!</v>
      </c>
      <c r="K290">
        <f t="shared" ca="1" si="53"/>
        <v>0</v>
      </c>
      <c r="L290">
        <f t="shared" ca="1" si="53"/>
        <v>0</v>
      </c>
      <c r="M290">
        <f t="shared" ca="1" si="53"/>
        <v>0</v>
      </c>
      <c r="N290">
        <f t="shared" ca="1" si="54"/>
        <v>0</v>
      </c>
      <c r="O290" t="str">
        <f t="shared" ca="1" si="50"/>
        <v>D:Aa</v>
      </c>
      <c r="P290" t="str">
        <f t="shared" ca="1" si="51"/>
        <v>D9:Aa9</v>
      </c>
    </row>
    <row r="291" spans="1:16">
      <c r="A291" t="str">
        <f t="shared" si="45"/>
        <v>07</v>
      </c>
      <c r="B291" t="str">
        <f t="shared" ca="1" si="46"/>
        <v>WOOD</v>
      </c>
      <c r="C291" t="str">
        <f t="shared" si="47"/>
        <v>L105-W</v>
      </c>
      <c r="D291" t="s">
        <v>1253</v>
      </c>
      <c r="E291">
        <f t="shared" ca="1" si="48"/>
        <v>0</v>
      </c>
      <c r="H291" t="str">
        <f t="shared" ca="1" si="49"/>
        <v>'LYNX PLYWOOD'!</v>
      </c>
      <c r="I291">
        <f t="shared" ca="1" si="52"/>
        <v>0</v>
      </c>
      <c r="J291" t="str">
        <f t="shared" ca="1" si="53"/>
        <v>'LYNX PLYWOOD'!</v>
      </c>
      <c r="K291">
        <f t="shared" ca="1" si="53"/>
        <v>0</v>
      </c>
      <c r="L291">
        <f t="shared" ca="1" si="53"/>
        <v>0</v>
      </c>
      <c r="M291">
        <f t="shared" ca="1" si="53"/>
        <v>0</v>
      </c>
      <c r="N291">
        <f t="shared" ca="1" si="54"/>
        <v>0</v>
      </c>
      <c r="O291" t="str">
        <f t="shared" ca="1" si="50"/>
        <v>D:Aa</v>
      </c>
      <c r="P291" t="str">
        <f t="shared" ca="1" si="51"/>
        <v>D9:Aa9</v>
      </c>
    </row>
    <row r="292" spans="1:16">
      <c r="A292" t="str">
        <f t="shared" si="45"/>
        <v>08</v>
      </c>
      <c r="B292" t="str">
        <f t="shared" ca="1" si="46"/>
        <v>WOOD</v>
      </c>
      <c r="C292" t="str">
        <f t="shared" si="47"/>
        <v>L105-W</v>
      </c>
      <c r="D292" t="s">
        <v>1254</v>
      </c>
      <c r="E292">
        <f t="shared" ca="1" si="48"/>
        <v>0</v>
      </c>
      <c r="H292" t="str">
        <f t="shared" ca="1" si="49"/>
        <v>'LYNX PLYWOOD'!</v>
      </c>
      <c r="I292">
        <f t="shared" ca="1" si="52"/>
        <v>0</v>
      </c>
      <c r="J292" t="str">
        <f t="shared" ca="1" si="53"/>
        <v>'LYNX PLYWOOD'!</v>
      </c>
      <c r="K292">
        <f t="shared" ca="1" si="53"/>
        <v>0</v>
      </c>
      <c r="L292">
        <f t="shared" ca="1" si="53"/>
        <v>0</v>
      </c>
      <c r="M292">
        <f t="shared" ca="1" si="53"/>
        <v>0</v>
      </c>
      <c r="N292">
        <f t="shared" ca="1" si="54"/>
        <v>0</v>
      </c>
      <c r="O292" t="str">
        <f t="shared" ca="1" si="50"/>
        <v>D:Aa</v>
      </c>
      <c r="P292" t="str">
        <f t="shared" ca="1" si="51"/>
        <v>D9:Aa9</v>
      </c>
    </row>
    <row r="293" spans="1:16">
      <c r="A293" t="str">
        <f t="shared" si="45"/>
        <v>09</v>
      </c>
      <c r="B293" t="str">
        <f t="shared" ca="1" si="46"/>
        <v>WOOD</v>
      </c>
      <c r="C293" t="str">
        <f t="shared" si="47"/>
        <v>L105-W</v>
      </c>
      <c r="D293" t="s">
        <v>1255</v>
      </c>
      <c r="E293">
        <f t="shared" ca="1" si="48"/>
        <v>0</v>
      </c>
      <c r="H293" t="str">
        <f t="shared" ca="1" si="49"/>
        <v>'LYNX PLYWOOD'!</v>
      </c>
      <c r="I293">
        <f t="shared" ca="1" si="52"/>
        <v>0</v>
      </c>
      <c r="J293" t="str">
        <f t="shared" ca="1" si="53"/>
        <v>'LYNX PLYWOOD'!</v>
      </c>
      <c r="K293">
        <f t="shared" ca="1" si="53"/>
        <v>0</v>
      </c>
      <c r="L293">
        <f t="shared" ca="1" si="53"/>
        <v>0</v>
      </c>
      <c r="M293">
        <f t="shared" ca="1" si="53"/>
        <v>0</v>
      </c>
      <c r="N293">
        <f t="shared" ca="1" si="54"/>
        <v>0</v>
      </c>
      <c r="O293" t="str">
        <f t="shared" ca="1" si="50"/>
        <v>D:Aa</v>
      </c>
      <c r="P293" t="str">
        <f t="shared" ca="1" si="51"/>
        <v>D9:Aa9</v>
      </c>
    </row>
    <row r="294" spans="1:16">
      <c r="A294" t="str">
        <f t="shared" si="45"/>
        <v>10</v>
      </c>
      <c r="B294" t="str">
        <f t="shared" ca="1" si="46"/>
        <v>WOOD</v>
      </c>
      <c r="C294" t="str">
        <f t="shared" si="47"/>
        <v>L105-W</v>
      </c>
      <c r="D294" t="s">
        <v>1256</v>
      </c>
      <c r="E294">
        <f t="shared" ca="1" si="48"/>
        <v>0</v>
      </c>
      <c r="H294" t="str">
        <f t="shared" ca="1" si="49"/>
        <v>'LYNX PLYWOOD'!</v>
      </c>
      <c r="I294">
        <f t="shared" ca="1" si="52"/>
        <v>0</v>
      </c>
      <c r="J294" t="str">
        <f t="shared" ca="1" si="53"/>
        <v>'LYNX PLYWOOD'!</v>
      </c>
      <c r="K294">
        <f t="shared" ca="1" si="53"/>
        <v>0</v>
      </c>
      <c r="L294">
        <f t="shared" ca="1" si="53"/>
        <v>0</v>
      </c>
      <c r="M294">
        <f t="shared" ca="1" si="53"/>
        <v>0</v>
      </c>
      <c r="N294">
        <f t="shared" ca="1" si="54"/>
        <v>0</v>
      </c>
      <c r="O294" t="str">
        <f t="shared" ca="1" si="50"/>
        <v>D:Aa</v>
      </c>
      <c r="P294" t="str">
        <f t="shared" ca="1" si="51"/>
        <v>D9:Aa9</v>
      </c>
    </row>
    <row r="295" spans="1:16">
      <c r="A295" t="str">
        <f t="shared" si="45"/>
        <v>11</v>
      </c>
      <c r="B295" t="str">
        <f t="shared" ca="1" si="46"/>
        <v>WOOD</v>
      </c>
      <c r="C295" t="str">
        <f t="shared" si="47"/>
        <v>L105-W</v>
      </c>
      <c r="D295" t="s">
        <v>1257</v>
      </c>
      <c r="E295">
        <f t="shared" ca="1" si="48"/>
        <v>0</v>
      </c>
      <c r="H295" t="str">
        <f t="shared" ca="1" si="49"/>
        <v>'LYNX PLYWOOD'!</v>
      </c>
      <c r="I295">
        <f t="shared" ca="1" si="52"/>
        <v>0</v>
      </c>
      <c r="J295" t="str">
        <f t="shared" ca="1" si="53"/>
        <v>'LYNX PLYWOOD'!</v>
      </c>
      <c r="K295">
        <f t="shared" ca="1" si="53"/>
        <v>0</v>
      </c>
      <c r="L295">
        <f t="shared" ca="1" si="53"/>
        <v>0</v>
      </c>
      <c r="M295">
        <f t="shared" ca="1" si="53"/>
        <v>0</v>
      </c>
      <c r="N295">
        <f t="shared" ca="1" si="54"/>
        <v>0</v>
      </c>
      <c r="O295" t="str">
        <f t="shared" ca="1" si="50"/>
        <v>D:Aa</v>
      </c>
      <c r="P295" t="str">
        <f t="shared" ca="1" si="51"/>
        <v>D9:Aa9</v>
      </c>
    </row>
    <row r="296" spans="1:16">
      <c r="A296" t="str">
        <f t="shared" si="45"/>
        <v>12</v>
      </c>
      <c r="B296" t="str">
        <f t="shared" ca="1" si="46"/>
        <v>WOOD</v>
      </c>
      <c r="C296" t="str">
        <f t="shared" si="47"/>
        <v>L105-W</v>
      </c>
      <c r="D296" t="s">
        <v>1258</v>
      </c>
      <c r="E296">
        <f t="shared" ca="1" si="48"/>
        <v>0</v>
      </c>
      <c r="H296" t="str">
        <f t="shared" ca="1" si="49"/>
        <v>'LYNX PLYWOOD'!</v>
      </c>
      <c r="I296">
        <f t="shared" ca="1" si="52"/>
        <v>0</v>
      </c>
      <c r="J296" t="str">
        <f t="shared" ca="1" si="53"/>
        <v>'LYNX PLYWOOD'!</v>
      </c>
      <c r="K296">
        <f t="shared" ca="1" si="53"/>
        <v>0</v>
      </c>
      <c r="L296">
        <f t="shared" ca="1" si="53"/>
        <v>0</v>
      </c>
      <c r="M296">
        <f t="shared" ca="1" si="53"/>
        <v>0</v>
      </c>
      <c r="N296">
        <f t="shared" ca="1" si="54"/>
        <v>0</v>
      </c>
      <c r="O296" t="str">
        <f t="shared" ca="1" si="50"/>
        <v>D:Aa</v>
      </c>
      <c r="P296" t="str">
        <f t="shared" ca="1" si="51"/>
        <v>D9:Aa9</v>
      </c>
    </row>
    <row r="297" spans="1:16">
      <c r="A297" t="str">
        <f t="shared" si="45"/>
        <v>13</v>
      </c>
      <c r="B297" t="str">
        <f t="shared" ca="1" si="46"/>
        <v>WOOD</v>
      </c>
      <c r="C297" t="str">
        <f t="shared" si="47"/>
        <v>L105-W</v>
      </c>
      <c r="D297" t="s">
        <v>1259</v>
      </c>
      <c r="E297">
        <f t="shared" ca="1" si="48"/>
        <v>0</v>
      </c>
      <c r="H297" t="str">
        <f t="shared" ca="1" si="49"/>
        <v>'LYNX PLYWOOD'!</v>
      </c>
      <c r="I297">
        <f t="shared" ca="1" si="52"/>
        <v>0</v>
      </c>
      <c r="J297" t="str">
        <f t="shared" ca="1" si="53"/>
        <v>'LYNX PLYWOOD'!</v>
      </c>
      <c r="K297">
        <f t="shared" ca="1" si="53"/>
        <v>0</v>
      </c>
      <c r="L297">
        <f t="shared" ca="1" si="53"/>
        <v>0</v>
      </c>
      <c r="M297">
        <f t="shared" ca="1" si="53"/>
        <v>0</v>
      </c>
      <c r="N297">
        <f t="shared" ca="1" si="54"/>
        <v>0</v>
      </c>
      <c r="O297" t="str">
        <f t="shared" ca="1" si="50"/>
        <v>D:Aa</v>
      </c>
      <c r="P297" t="str">
        <f t="shared" ca="1" si="51"/>
        <v>D9:Aa9</v>
      </c>
    </row>
    <row r="298" spans="1:16">
      <c r="A298" t="str">
        <f t="shared" si="45"/>
        <v>15</v>
      </c>
      <c r="B298" t="str">
        <f t="shared" ca="1" si="46"/>
        <v>WOOD</v>
      </c>
      <c r="C298" t="str">
        <f t="shared" si="47"/>
        <v>L105-W</v>
      </c>
      <c r="D298" t="s">
        <v>1565</v>
      </c>
      <c r="E298">
        <f t="shared" ca="1" si="48"/>
        <v>0</v>
      </c>
      <c r="H298" t="str">
        <f t="shared" ca="1" si="49"/>
        <v>'LYNX PLYWOOD'!</v>
      </c>
      <c r="I298">
        <f t="shared" ca="1" si="52"/>
        <v>0</v>
      </c>
      <c r="J298" t="str">
        <f t="shared" ca="1" si="53"/>
        <v>'LYNX PLYWOOD'!</v>
      </c>
      <c r="K298">
        <f t="shared" ca="1" si="53"/>
        <v>0</v>
      </c>
      <c r="L298">
        <f t="shared" ca="1" si="53"/>
        <v>0</v>
      </c>
      <c r="M298">
        <f t="shared" ca="1" si="53"/>
        <v>0</v>
      </c>
      <c r="N298">
        <f t="shared" ca="1" si="54"/>
        <v>0</v>
      </c>
      <c r="O298" t="str">
        <f t="shared" ca="1" si="50"/>
        <v>D:Aa</v>
      </c>
      <c r="P298" t="str">
        <f t="shared" ca="1" si="51"/>
        <v>D9:Aa9</v>
      </c>
    </row>
    <row r="299" spans="1:16">
      <c r="A299" t="str">
        <f t="shared" si="45"/>
        <v>01</v>
      </c>
      <c r="B299" t="str">
        <f t="shared" ca="1" si="46"/>
        <v>GRP</v>
      </c>
      <c r="C299" t="str">
        <f t="shared" si="47"/>
        <v>L106-GRP</v>
      </c>
      <c r="D299" t="s">
        <v>2426</v>
      </c>
      <c r="E299">
        <f t="shared" ca="1" si="48"/>
        <v>0</v>
      </c>
      <c r="H299" t="str">
        <f t="shared" ca="1" si="49"/>
        <v>'LYNX GRP'!</v>
      </c>
      <c r="I299" t="str">
        <f t="shared" ca="1" si="52"/>
        <v>'LYNX GRP'!</v>
      </c>
      <c r="J299">
        <f t="shared" ca="1" si="53"/>
        <v>0</v>
      </c>
      <c r="K299">
        <f t="shared" ca="1" si="53"/>
        <v>0</v>
      </c>
      <c r="L299">
        <f t="shared" ca="1" si="53"/>
        <v>0</v>
      </c>
      <c r="M299">
        <f t="shared" ca="1" si="53"/>
        <v>0</v>
      </c>
      <c r="N299">
        <f t="shared" ca="1" si="54"/>
        <v>0</v>
      </c>
      <c r="O299" t="str">
        <f t="shared" ca="1" si="50"/>
        <v>D:AC</v>
      </c>
      <c r="P299" t="str">
        <f t="shared" ca="1" si="51"/>
        <v>D9:AC9</v>
      </c>
    </row>
    <row r="300" spans="1:16">
      <c r="A300" t="str">
        <f t="shared" si="45"/>
        <v>02</v>
      </c>
      <c r="B300" t="str">
        <f t="shared" ca="1" si="46"/>
        <v>GRP</v>
      </c>
      <c r="C300" t="str">
        <f t="shared" si="47"/>
        <v>L106-GRP</v>
      </c>
      <c r="D300" t="s">
        <v>2427</v>
      </c>
      <c r="E300">
        <f t="shared" ca="1" si="48"/>
        <v>0</v>
      </c>
      <c r="H300" t="str">
        <f t="shared" ca="1" si="49"/>
        <v>'LYNX GRP'!</v>
      </c>
      <c r="I300" t="str">
        <f t="shared" ca="1" si="52"/>
        <v>'LYNX GRP'!</v>
      </c>
      <c r="J300">
        <f t="shared" ca="1" si="53"/>
        <v>0</v>
      </c>
      <c r="K300">
        <f t="shared" ca="1" si="53"/>
        <v>0</v>
      </c>
      <c r="L300">
        <f t="shared" ca="1" si="53"/>
        <v>0</v>
      </c>
      <c r="M300">
        <f t="shared" ca="1" si="53"/>
        <v>0</v>
      </c>
      <c r="N300">
        <f t="shared" ca="1" si="54"/>
        <v>0</v>
      </c>
      <c r="O300" t="str">
        <f t="shared" ca="1" si="50"/>
        <v>D:AC</v>
      </c>
      <c r="P300" t="str">
        <f t="shared" ca="1" si="51"/>
        <v>D9:AC9</v>
      </c>
    </row>
    <row r="301" spans="1:16">
      <c r="A301" t="str">
        <f t="shared" si="45"/>
        <v>03</v>
      </c>
      <c r="B301" t="str">
        <f t="shared" ca="1" si="46"/>
        <v>GRP</v>
      </c>
      <c r="C301" t="str">
        <f t="shared" si="47"/>
        <v>L106-GRP</v>
      </c>
      <c r="D301" t="s">
        <v>2428</v>
      </c>
      <c r="E301">
        <f t="shared" ca="1" si="48"/>
        <v>0</v>
      </c>
      <c r="H301" t="str">
        <f t="shared" ca="1" si="49"/>
        <v>'LYNX GRP'!</v>
      </c>
      <c r="I301" t="str">
        <f t="shared" ca="1" si="52"/>
        <v>'LYNX GRP'!</v>
      </c>
      <c r="J301">
        <f t="shared" ca="1" si="53"/>
        <v>0</v>
      </c>
      <c r="K301">
        <f t="shared" ca="1" si="53"/>
        <v>0</v>
      </c>
      <c r="L301">
        <f t="shared" ca="1" si="53"/>
        <v>0</v>
      </c>
      <c r="M301">
        <f t="shared" ca="1" si="53"/>
        <v>0</v>
      </c>
      <c r="N301">
        <f t="shared" ca="1" si="54"/>
        <v>0</v>
      </c>
      <c r="O301" t="str">
        <f t="shared" ca="1" si="50"/>
        <v>D:AC</v>
      </c>
      <c r="P301" t="str">
        <f t="shared" ca="1" si="51"/>
        <v>D9:AC9</v>
      </c>
    </row>
    <row r="302" spans="1:16">
      <c r="A302" t="str">
        <f t="shared" si="45"/>
        <v>04</v>
      </c>
      <c r="B302" t="str">
        <f t="shared" ca="1" si="46"/>
        <v>GRP</v>
      </c>
      <c r="C302" t="str">
        <f t="shared" si="47"/>
        <v>L106-GRP</v>
      </c>
      <c r="D302" t="s">
        <v>2429</v>
      </c>
      <c r="E302">
        <f t="shared" ca="1" si="48"/>
        <v>0</v>
      </c>
      <c r="H302" t="str">
        <f t="shared" ca="1" si="49"/>
        <v>'LYNX GRP'!</v>
      </c>
      <c r="I302" t="str">
        <f t="shared" ca="1" si="52"/>
        <v>'LYNX GRP'!</v>
      </c>
      <c r="J302">
        <f t="shared" ca="1" si="53"/>
        <v>0</v>
      </c>
      <c r="K302">
        <f t="shared" ca="1" si="53"/>
        <v>0</v>
      </c>
      <c r="L302">
        <f t="shared" ca="1" si="53"/>
        <v>0</v>
      </c>
      <c r="M302">
        <f t="shared" ca="1" si="53"/>
        <v>0</v>
      </c>
      <c r="N302">
        <f t="shared" ca="1" si="54"/>
        <v>0</v>
      </c>
      <c r="O302" t="str">
        <f t="shared" ca="1" si="50"/>
        <v>D:AC</v>
      </c>
      <c r="P302" t="str">
        <f t="shared" ca="1" si="51"/>
        <v>D9:AC9</v>
      </c>
    </row>
    <row r="303" spans="1:16">
      <c r="A303" t="str">
        <f t="shared" si="45"/>
        <v>05</v>
      </c>
      <c r="B303" t="str">
        <f t="shared" ca="1" si="46"/>
        <v>GRP</v>
      </c>
      <c r="C303" t="str">
        <f t="shared" si="47"/>
        <v>L106-GRP</v>
      </c>
      <c r="D303" t="s">
        <v>2430</v>
      </c>
      <c r="E303">
        <f t="shared" ca="1" si="48"/>
        <v>0</v>
      </c>
      <c r="H303" t="str">
        <f t="shared" ca="1" si="49"/>
        <v>'LYNX GRP'!</v>
      </c>
      <c r="I303" t="str">
        <f t="shared" ca="1" si="52"/>
        <v>'LYNX GRP'!</v>
      </c>
      <c r="J303">
        <f t="shared" ca="1" si="53"/>
        <v>0</v>
      </c>
      <c r="K303">
        <f t="shared" ca="1" si="53"/>
        <v>0</v>
      </c>
      <c r="L303">
        <f t="shared" ca="1" si="53"/>
        <v>0</v>
      </c>
      <c r="M303">
        <f t="shared" ca="1" si="53"/>
        <v>0</v>
      </c>
      <c r="N303">
        <f t="shared" ca="1" si="54"/>
        <v>0</v>
      </c>
      <c r="O303" t="str">
        <f t="shared" ca="1" si="50"/>
        <v>D:AC</v>
      </c>
      <c r="P303" t="str">
        <f t="shared" ca="1" si="51"/>
        <v>D9:AC9</v>
      </c>
    </row>
    <row r="304" spans="1:16">
      <c r="A304" t="str">
        <f t="shared" si="45"/>
        <v>06</v>
      </c>
      <c r="B304" t="str">
        <f t="shared" ca="1" si="46"/>
        <v>GRP</v>
      </c>
      <c r="C304" t="str">
        <f t="shared" si="47"/>
        <v>L106-GRP</v>
      </c>
      <c r="D304" t="s">
        <v>2431</v>
      </c>
      <c r="E304">
        <f t="shared" ca="1" si="48"/>
        <v>0</v>
      </c>
      <c r="H304" t="str">
        <f t="shared" ca="1" si="49"/>
        <v>'LYNX GRP'!</v>
      </c>
      <c r="I304" t="str">
        <f t="shared" ca="1" si="52"/>
        <v>'LYNX GRP'!</v>
      </c>
      <c r="J304">
        <f t="shared" ca="1" si="53"/>
        <v>0</v>
      </c>
      <c r="K304">
        <f t="shared" ca="1" si="53"/>
        <v>0</v>
      </c>
      <c r="L304">
        <f t="shared" ca="1" si="53"/>
        <v>0</v>
      </c>
      <c r="M304">
        <f t="shared" ca="1" si="53"/>
        <v>0</v>
      </c>
      <c r="N304">
        <f t="shared" ca="1" si="54"/>
        <v>0</v>
      </c>
      <c r="O304" t="str">
        <f t="shared" ca="1" si="50"/>
        <v>D:AC</v>
      </c>
      <c r="P304" t="str">
        <f t="shared" ca="1" si="51"/>
        <v>D9:AC9</v>
      </c>
    </row>
    <row r="305" spans="1:16">
      <c r="A305" t="str">
        <f t="shared" si="45"/>
        <v>07</v>
      </c>
      <c r="B305" t="str">
        <f t="shared" ca="1" si="46"/>
        <v>GRP</v>
      </c>
      <c r="C305" t="str">
        <f t="shared" si="47"/>
        <v>L106-GRP</v>
      </c>
      <c r="D305" t="s">
        <v>2432</v>
      </c>
      <c r="E305">
        <f t="shared" ca="1" si="48"/>
        <v>0</v>
      </c>
      <c r="H305" t="str">
        <f t="shared" ca="1" si="49"/>
        <v>'LYNX GRP'!</v>
      </c>
      <c r="I305" t="str">
        <f t="shared" ca="1" si="52"/>
        <v>'LYNX GRP'!</v>
      </c>
      <c r="J305">
        <f t="shared" ca="1" si="53"/>
        <v>0</v>
      </c>
      <c r="K305">
        <f t="shared" ca="1" si="53"/>
        <v>0</v>
      </c>
      <c r="L305">
        <f t="shared" ca="1" si="53"/>
        <v>0</v>
      </c>
      <c r="M305">
        <f t="shared" ca="1" si="53"/>
        <v>0</v>
      </c>
      <c r="N305">
        <f t="shared" ca="1" si="54"/>
        <v>0</v>
      </c>
      <c r="O305" t="str">
        <f t="shared" ca="1" si="50"/>
        <v>D:AC</v>
      </c>
      <c r="P305" t="str">
        <f t="shared" ca="1" si="51"/>
        <v>D9:AC9</v>
      </c>
    </row>
    <row r="306" spans="1:16">
      <c r="A306" t="str">
        <f t="shared" si="45"/>
        <v>08</v>
      </c>
      <c r="B306" t="str">
        <f t="shared" ca="1" si="46"/>
        <v>GRP</v>
      </c>
      <c r="C306" t="str">
        <f t="shared" si="47"/>
        <v>L106-GRP</v>
      </c>
      <c r="D306" t="s">
        <v>2433</v>
      </c>
      <c r="E306">
        <f t="shared" ca="1" si="48"/>
        <v>0</v>
      </c>
      <c r="H306" t="str">
        <f t="shared" ca="1" si="49"/>
        <v>'LYNX GRP'!</v>
      </c>
      <c r="I306" t="str">
        <f t="shared" ca="1" si="52"/>
        <v>'LYNX GRP'!</v>
      </c>
      <c r="J306">
        <f t="shared" ca="1" si="53"/>
        <v>0</v>
      </c>
      <c r="K306">
        <f t="shared" ca="1" si="53"/>
        <v>0</v>
      </c>
      <c r="L306">
        <f t="shared" ca="1" si="53"/>
        <v>0</v>
      </c>
      <c r="M306">
        <f t="shared" ca="1" si="53"/>
        <v>0</v>
      </c>
      <c r="N306">
        <f t="shared" ca="1" si="54"/>
        <v>0</v>
      </c>
      <c r="O306" t="str">
        <f t="shared" ca="1" si="50"/>
        <v>D:AC</v>
      </c>
      <c r="P306" t="str">
        <f t="shared" ca="1" si="51"/>
        <v>D9:AC9</v>
      </c>
    </row>
    <row r="307" spans="1:16">
      <c r="A307" t="str">
        <f t="shared" si="45"/>
        <v>09</v>
      </c>
      <c r="B307" t="str">
        <f t="shared" ca="1" si="46"/>
        <v>GRP</v>
      </c>
      <c r="C307" t="str">
        <f t="shared" si="47"/>
        <v>L106-GRP</v>
      </c>
      <c r="D307" t="s">
        <v>2434</v>
      </c>
      <c r="E307">
        <f t="shared" ca="1" si="48"/>
        <v>0</v>
      </c>
      <c r="H307" t="str">
        <f t="shared" ca="1" si="49"/>
        <v>'LYNX GRP'!</v>
      </c>
      <c r="I307" t="str">
        <f t="shared" ca="1" si="52"/>
        <v>'LYNX GRP'!</v>
      </c>
      <c r="J307">
        <f t="shared" ca="1" si="53"/>
        <v>0</v>
      </c>
      <c r="K307">
        <f t="shared" ca="1" si="53"/>
        <v>0</v>
      </c>
      <c r="L307">
        <f t="shared" ca="1" si="53"/>
        <v>0</v>
      </c>
      <c r="M307">
        <f t="shared" ca="1" si="53"/>
        <v>0</v>
      </c>
      <c r="N307">
        <f t="shared" ca="1" si="54"/>
        <v>0</v>
      </c>
      <c r="O307" t="str">
        <f t="shared" ca="1" si="50"/>
        <v>D:AC</v>
      </c>
      <c r="P307" t="str">
        <f t="shared" ca="1" si="51"/>
        <v>D9:AC9</v>
      </c>
    </row>
    <row r="308" spans="1:16">
      <c r="A308" t="str">
        <f t="shared" si="45"/>
        <v>10</v>
      </c>
      <c r="B308" t="str">
        <f t="shared" ca="1" si="46"/>
        <v>GRP</v>
      </c>
      <c r="C308" t="str">
        <f t="shared" si="47"/>
        <v>L106-GRP</v>
      </c>
      <c r="D308" t="s">
        <v>2435</v>
      </c>
      <c r="E308">
        <f t="shared" ca="1" si="48"/>
        <v>0</v>
      </c>
      <c r="H308" t="str">
        <f t="shared" ca="1" si="49"/>
        <v>'LYNX GRP'!</v>
      </c>
      <c r="I308" t="str">
        <f t="shared" ca="1" si="52"/>
        <v>'LYNX GRP'!</v>
      </c>
      <c r="J308">
        <f t="shared" ca="1" si="53"/>
        <v>0</v>
      </c>
      <c r="K308">
        <f t="shared" ca="1" si="53"/>
        <v>0</v>
      </c>
      <c r="L308">
        <f t="shared" ca="1" si="53"/>
        <v>0</v>
      </c>
      <c r="M308">
        <f t="shared" ca="1" si="53"/>
        <v>0</v>
      </c>
      <c r="N308">
        <f t="shared" ca="1" si="54"/>
        <v>0</v>
      </c>
      <c r="O308" t="str">
        <f t="shared" ca="1" si="50"/>
        <v>D:AC</v>
      </c>
      <c r="P308" t="str">
        <f t="shared" ca="1" si="51"/>
        <v>D9:AC9</v>
      </c>
    </row>
    <row r="309" spans="1:16">
      <c r="A309" t="str">
        <f t="shared" si="45"/>
        <v>11</v>
      </c>
      <c r="B309" t="str">
        <f t="shared" ca="1" si="46"/>
        <v>GRP</v>
      </c>
      <c r="C309" t="str">
        <f t="shared" si="47"/>
        <v>L106-GRP</v>
      </c>
      <c r="D309" t="s">
        <v>2436</v>
      </c>
      <c r="E309">
        <f t="shared" ca="1" si="48"/>
        <v>0</v>
      </c>
      <c r="H309" t="str">
        <f t="shared" ca="1" si="49"/>
        <v>'LYNX GRP'!</v>
      </c>
      <c r="I309" t="str">
        <f t="shared" ca="1" si="52"/>
        <v>'LYNX GRP'!</v>
      </c>
      <c r="J309">
        <f t="shared" ca="1" si="53"/>
        <v>0</v>
      </c>
      <c r="K309">
        <f t="shared" ca="1" si="53"/>
        <v>0</v>
      </c>
      <c r="L309">
        <f t="shared" ca="1" si="53"/>
        <v>0</v>
      </c>
      <c r="M309">
        <f t="shared" ca="1" si="53"/>
        <v>0</v>
      </c>
      <c r="N309">
        <f t="shared" ca="1" si="54"/>
        <v>0</v>
      </c>
      <c r="O309" t="str">
        <f t="shared" ca="1" si="50"/>
        <v>D:AC</v>
      </c>
      <c r="P309" t="str">
        <f t="shared" ca="1" si="51"/>
        <v>D9:AC9</v>
      </c>
    </row>
    <row r="310" spans="1:16">
      <c r="A310" t="str">
        <f t="shared" si="45"/>
        <v>12</v>
      </c>
      <c r="B310" t="str">
        <f t="shared" ca="1" si="46"/>
        <v>GRP</v>
      </c>
      <c r="C310" t="str">
        <f t="shared" si="47"/>
        <v>L106-GRP</v>
      </c>
      <c r="D310" t="s">
        <v>2437</v>
      </c>
      <c r="E310">
        <f t="shared" ca="1" si="48"/>
        <v>0</v>
      </c>
      <c r="H310" t="str">
        <f t="shared" ca="1" si="49"/>
        <v>'LYNX GRP'!</v>
      </c>
      <c r="I310" t="str">
        <f t="shared" ca="1" si="52"/>
        <v>'LYNX GRP'!</v>
      </c>
      <c r="J310">
        <f t="shared" ca="1" si="53"/>
        <v>0</v>
      </c>
      <c r="K310">
        <f t="shared" ca="1" si="53"/>
        <v>0</v>
      </c>
      <c r="L310">
        <f t="shared" ca="1" si="53"/>
        <v>0</v>
      </c>
      <c r="M310">
        <f t="shared" ca="1" si="53"/>
        <v>0</v>
      </c>
      <c r="N310">
        <f t="shared" ca="1" si="54"/>
        <v>0</v>
      </c>
      <c r="O310" t="str">
        <f t="shared" ca="1" si="50"/>
        <v>D:AC</v>
      </c>
      <c r="P310" t="str">
        <f t="shared" ca="1" si="51"/>
        <v>D9:AC9</v>
      </c>
    </row>
    <row r="311" spans="1:16">
      <c r="A311" t="str">
        <f t="shared" si="45"/>
        <v>13</v>
      </c>
      <c r="B311" t="str">
        <f t="shared" ca="1" si="46"/>
        <v>GRP</v>
      </c>
      <c r="C311" t="str">
        <f t="shared" si="47"/>
        <v>L106-GRP</v>
      </c>
      <c r="D311" t="s">
        <v>2438</v>
      </c>
      <c r="E311">
        <f t="shared" ca="1" si="48"/>
        <v>0</v>
      </c>
      <c r="H311" t="str">
        <f t="shared" ca="1" si="49"/>
        <v>'LYNX GRP'!</v>
      </c>
      <c r="I311" t="str">
        <f t="shared" ca="1" si="52"/>
        <v>'LYNX GRP'!</v>
      </c>
      <c r="J311">
        <f t="shared" ca="1" si="53"/>
        <v>0</v>
      </c>
      <c r="K311">
        <f t="shared" ca="1" si="53"/>
        <v>0</v>
      </c>
      <c r="L311">
        <f t="shared" ca="1" si="53"/>
        <v>0</v>
      </c>
      <c r="M311">
        <f t="shared" ca="1" si="53"/>
        <v>0</v>
      </c>
      <c r="N311">
        <f t="shared" ca="1" si="54"/>
        <v>0</v>
      </c>
      <c r="O311" t="str">
        <f t="shared" ca="1" si="50"/>
        <v>D:AC</v>
      </c>
      <c r="P311" t="str">
        <f t="shared" ca="1" si="51"/>
        <v>D9:AC9</v>
      </c>
    </row>
    <row r="312" spans="1:16">
      <c r="A312" t="str">
        <f t="shared" si="45"/>
        <v>15</v>
      </c>
      <c r="B312" t="str">
        <f t="shared" ca="1" si="46"/>
        <v>GRP</v>
      </c>
      <c r="C312" t="str">
        <f t="shared" si="47"/>
        <v>L106-GRP</v>
      </c>
      <c r="D312" t="s">
        <v>2439</v>
      </c>
      <c r="E312">
        <f t="shared" ca="1" si="48"/>
        <v>0</v>
      </c>
      <c r="H312" t="str">
        <f t="shared" ca="1" si="49"/>
        <v>'LYNX GRP'!</v>
      </c>
      <c r="I312" t="str">
        <f t="shared" ca="1" si="52"/>
        <v>'LYNX GRP'!</v>
      </c>
      <c r="J312">
        <f t="shared" ca="1" si="53"/>
        <v>0</v>
      </c>
      <c r="K312">
        <f t="shared" ca="1" si="53"/>
        <v>0</v>
      </c>
      <c r="L312">
        <f t="shared" ca="1" si="53"/>
        <v>0</v>
      </c>
      <c r="M312">
        <f t="shared" ca="1" si="53"/>
        <v>0</v>
      </c>
      <c r="N312">
        <f t="shared" ca="1" si="54"/>
        <v>0</v>
      </c>
      <c r="O312" t="str">
        <f t="shared" ca="1" si="50"/>
        <v>D:AC</v>
      </c>
      <c r="P312" t="str">
        <f t="shared" ca="1" si="51"/>
        <v>D9:AC9</v>
      </c>
    </row>
    <row r="313" spans="1:16">
      <c r="A313" t="str">
        <f t="shared" si="45"/>
        <v>19</v>
      </c>
      <c r="B313" t="str">
        <f t="shared" ca="1" si="46"/>
        <v>GRP</v>
      </c>
      <c r="C313" t="str">
        <f t="shared" si="47"/>
        <v>L106-GRP</v>
      </c>
      <c r="D313" t="s">
        <v>2440</v>
      </c>
      <c r="E313">
        <f t="shared" ca="1" si="48"/>
        <v>0</v>
      </c>
      <c r="H313" t="str">
        <f t="shared" ca="1" si="49"/>
        <v>'LYNX GRP'!</v>
      </c>
      <c r="I313" t="str">
        <f t="shared" ca="1" si="52"/>
        <v>'LYNX GRP'!</v>
      </c>
      <c r="J313">
        <f t="shared" ca="1" si="53"/>
        <v>0</v>
      </c>
      <c r="K313">
        <f t="shared" ca="1" si="53"/>
        <v>0</v>
      </c>
      <c r="L313">
        <f t="shared" ca="1" si="53"/>
        <v>0</v>
      </c>
      <c r="M313">
        <f t="shared" ca="1" si="53"/>
        <v>0</v>
      </c>
      <c r="N313">
        <f t="shared" ca="1" si="54"/>
        <v>0</v>
      </c>
      <c r="O313" t="str">
        <f t="shared" ca="1" si="50"/>
        <v>D:AC</v>
      </c>
      <c r="P313" t="str">
        <f t="shared" ca="1" si="51"/>
        <v>D9:AC9</v>
      </c>
    </row>
    <row r="314" spans="1:16">
      <c r="A314" t="str">
        <f t="shared" si="45"/>
        <v>34</v>
      </c>
      <c r="B314" t="str">
        <f t="shared" ca="1" si="46"/>
        <v>GRP</v>
      </c>
      <c r="C314" t="str">
        <f t="shared" si="47"/>
        <v>L106-GRP</v>
      </c>
      <c r="D314" t="s">
        <v>2441</v>
      </c>
      <c r="E314">
        <f t="shared" ca="1" si="48"/>
        <v>0</v>
      </c>
      <c r="H314" t="str">
        <f t="shared" ca="1" si="49"/>
        <v>'LYNX GRP'!</v>
      </c>
      <c r="I314" t="str">
        <f t="shared" ca="1" si="52"/>
        <v>'LYNX GRP'!</v>
      </c>
      <c r="J314">
        <f t="shared" ca="1" si="53"/>
        <v>0</v>
      </c>
      <c r="K314">
        <f t="shared" ca="1" si="53"/>
        <v>0</v>
      </c>
      <c r="L314">
        <f t="shared" ca="1" si="53"/>
        <v>0</v>
      </c>
      <c r="M314">
        <f t="shared" ca="1" si="53"/>
        <v>0</v>
      </c>
      <c r="N314">
        <f t="shared" ca="1" si="54"/>
        <v>0</v>
      </c>
      <c r="O314" t="str">
        <f t="shared" ca="1" si="50"/>
        <v>D:AC</v>
      </c>
      <c r="P314" t="str">
        <f t="shared" ca="1" si="51"/>
        <v>D9:AC9</v>
      </c>
    </row>
    <row r="315" spans="1:16">
      <c r="A315" t="str">
        <f t="shared" si="45"/>
        <v>35</v>
      </c>
      <c r="B315" t="str">
        <f t="shared" ca="1" si="46"/>
        <v>GRP</v>
      </c>
      <c r="C315" t="str">
        <f t="shared" si="47"/>
        <v>L106-GRP</v>
      </c>
      <c r="D315" t="s">
        <v>2442</v>
      </c>
      <c r="E315">
        <f t="shared" ca="1" si="48"/>
        <v>0</v>
      </c>
      <c r="H315" t="str">
        <f t="shared" ca="1" si="49"/>
        <v>'LYNX GRP'!</v>
      </c>
      <c r="I315" t="str">
        <f t="shared" ca="1" si="52"/>
        <v>'LYNX GRP'!</v>
      </c>
      <c r="J315">
        <f t="shared" ca="1" si="53"/>
        <v>0</v>
      </c>
      <c r="K315">
        <f t="shared" ca="1" si="53"/>
        <v>0</v>
      </c>
      <c r="L315">
        <f t="shared" ca="1" si="53"/>
        <v>0</v>
      </c>
      <c r="M315">
        <f t="shared" ca="1" si="53"/>
        <v>0</v>
      </c>
      <c r="N315">
        <f t="shared" ca="1" si="54"/>
        <v>0</v>
      </c>
      <c r="O315" t="str">
        <f t="shared" ca="1" si="50"/>
        <v>D:AC</v>
      </c>
      <c r="P315" t="str">
        <f t="shared" ca="1" si="51"/>
        <v>D9:AC9</v>
      </c>
    </row>
    <row r="316" spans="1:16">
      <c r="A316" t="str">
        <f t="shared" si="45"/>
        <v>36</v>
      </c>
      <c r="B316" t="str">
        <f t="shared" ca="1" si="46"/>
        <v>GRP</v>
      </c>
      <c r="C316" t="str">
        <f t="shared" si="47"/>
        <v>L106-GRP</v>
      </c>
      <c r="D316" t="s">
        <v>2443</v>
      </c>
      <c r="E316">
        <f t="shared" ca="1" si="48"/>
        <v>0</v>
      </c>
      <c r="H316" t="str">
        <f t="shared" ca="1" si="49"/>
        <v>'LYNX GRP'!</v>
      </c>
      <c r="I316" t="str">
        <f t="shared" ca="1" si="52"/>
        <v>'LYNX GRP'!</v>
      </c>
      <c r="J316">
        <f t="shared" ca="1" si="53"/>
        <v>0</v>
      </c>
      <c r="K316">
        <f t="shared" ca="1" si="53"/>
        <v>0</v>
      </c>
      <c r="L316">
        <f t="shared" ca="1" si="53"/>
        <v>0</v>
      </c>
      <c r="M316">
        <f t="shared" ca="1" si="53"/>
        <v>0</v>
      </c>
      <c r="N316">
        <f t="shared" ca="1" si="54"/>
        <v>0</v>
      </c>
      <c r="O316" t="str">
        <f t="shared" ca="1" si="50"/>
        <v>D:AC</v>
      </c>
      <c r="P316" t="str">
        <f t="shared" ca="1" si="51"/>
        <v>D9:AC9</v>
      </c>
    </row>
    <row r="317" spans="1:16">
      <c r="A317" t="str">
        <f t="shared" si="45"/>
        <v>01</v>
      </c>
      <c r="B317" t="str">
        <f t="shared" ca="1" si="46"/>
        <v>WOOD</v>
      </c>
      <c r="C317" t="str">
        <f t="shared" si="47"/>
        <v>L106-W</v>
      </c>
      <c r="D317" t="s">
        <v>1260</v>
      </c>
      <c r="E317">
        <f t="shared" ca="1" si="48"/>
        <v>0</v>
      </c>
      <c r="H317" t="str">
        <f t="shared" ca="1" si="49"/>
        <v>'LYNX PLYWOOD'!</v>
      </c>
      <c r="I317">
        <f t="shared" ca="1" si="52"/>
        <v>0</v>
      </c>
      <c r="J317" t="str">
        <f t="shared" ca="1" si="53"/>
        <v>'LYNX PLYWOOD'!</v>
      </c>
      <c r="K317">
        <f t="shared" ca="1" si="53"/>
        <v>0</v>
      </c>
      <c r="L317">
        <f t="shared" ca="1" si="53"/>
        <v>0</v>
      </c>
      <c r="M317">
        <f t="shared" ca="1" si="53"/>
        <v>0</v>
      </c>
      <c r="N317">
        <f t="shared" ca="1" si="54"/>
        <v>0</v>
      </c>
      <c r="O317" t="str">
        <f t="shared" ca="1" si="50"/>
        <v>D:Aa</v>
      </c>
      <c r="P317" t="str">
        <f t="shared" ca="1" si="51"/>
        <v>D9:Aa9</v>
      </c>
    </row>
    <row r="318" spans="1:16">
      <c r="A318" t="str">
        <f t="shared" si="45"/>
        <v>02</v>
      </c>
      <c r="B318" t="str">
        <f t="shared" ca="1" si="46"/>
        <v>WOOD</v>
      </c>
      <c r="C318" t="str">
        <f t="shared" si="47"/>
        <v>L106-W</v>
      </c>
      <c r="D318" t="s">
        <v>1261</v>
      </c>
      <c r="E318">
        <f t="shared" ca="1" si="48"/>
        <v>0</v>
      </c>
      <c r="H318" t="str">
        <f t="shared" ca="1" si="49"/>
        <v>'LYNX PLYWOOD'!</v>
      </c>
      <c r="I318">
        <f t="shared" ca="1" si="52"/>
        <v>0</v>
      </c>
      <c r="J318" t="str">
        <f t="shared" ca="1" si="53"/>
        <v>'LYNX PLYWOOD'!</v>
      </c>
      <c r="K318">
        <f t="shared" ca="1" si="53"/>
        <v>0</v>
      </c>
      <c r="L318">
        <f t="shared" ca="1" si="53"/>
        <v>0</v>
      </c>
      <c r="M318">
        <f t="shared" ca="1" si="53"/>
        <v>0</v>
      </c>
      <c r="N318">
        <f t="shared" ca="1" si="54"/>
        <v>0</v>
      </c>
      <c r="O318" t="str">
        <f t="shared" ca="1" si="50"/>
        <v>D:Aa</v>
      </c>
      <c r="P318" t="str">
        <f t="shared" ca="1" si="51"/>
        <v>D9:Aa9</v>
      </c>
    </row>
    <row r="319" spans="1:16">
      <c r="A319" t="str">
        <f t="shared" si="45"/>
        <v>03</v>
      </c>
      <c r="B319" t="str">
        <f t="shared" ca="1" si="46"/>
        <v>WOOD</v>
      </c>
      <c r="C319" t="str">
        <f t="shared" si="47"/>
        <v>L106-W</v>
      </c>
      <c r="D319" t="s">
        <v>1262</v>
      </c>
      <c r="E319">
        <f t="shared" ca="1" si="48"/>
        <v>0</v>
      </c>
      <c r="H319" t="str">
        <f t="shared" ca="1" si="49"/>
        <v>'LYNX PLYWOOD'!</v>
      </c>
      <c r="I319">
        <f t="shared" ca="1" si="52"/>
        <v>0</v>
      </c>
      <c r="J319" t="str">
        <f t="shared" ca="1" si="53"/>
        <v>'LYNX PLYWOOD'!</v>
      </c>
      <c r="K319">
        <f t="shared" ca="1" si="53"/>
        <v>0</v>
      </c>
      <c r="L319">
        <f t="shared" ca="1" si="53"/>
        <v>0</v>
      </c>
      <c r="M319">
        <f t="shared" ca="1" si="53"/>
        <v>0</v>
      </c>
      <c r="N319">
        <f t="shared" ca="1" si="54"/>
        <v>0</v>
      </c>
      <c r="O319" t="str">
        <f t="shared" ca="1" si="50"/>
        <v>D:Aa</v>
      </c>
      <c r="P319" t="str">
        <f t="shared" ca="1" si="51"/>
        <v>D9:Aa9</v>
      </c>
    </row>
    <row r="320" spans="1:16">
      <c r="A320" t="str">
        <f t="shared" si="45"/>
        <v>04</v>
      </c>
      <c r="B320" t="str">
        <f t="shared" ca="1" si="46"/>
        <v>WOOD</v>
      </c>
      <c r="C320" t="str">
        <f t="shared" si="47"/>
        <v>L106-W</v>
      </c>
      <c r="D320" t="s">
        <v>1263</v>
      </c>
      <c r="E320">
        <f t="shared" ca="1" si="48"/>
        <v>0</v>
      </c>
      <c r="H320" t="str">
        <f t="shared" ca="1" si="49"/>
        <v>'LYNX PLYWOOD'!</v>
      </c>
      <c r="I320">
        <f t="shared" ca="1" si="52"/>
        <v>0</v>
      </c>
      <c r="J320" t="str">
        <f t="shared" ca="1" si="53"/>
        <v>'LYNX PLYWOOD'!</v>
      </c>
      <c r="K320">
        <f t="shared" ca="1" si="53"/>
        <v>0</v>
      </c>
      <c r="L320">
        <f t="shared" ca="1" si="53"/>
        <v>0</v>
      </c>
      <c r="M320">
        <f t="shared" ca="1" si="53"/>
        <v>0</v>
      </c>
      <c r="N320">
        <f t="shared" ca="1" si="54"/>
        <v>0</v>
      </c>
      <c r="O320" t="str">
        <f t="shared" ca="1" si="50"/>
        <v>D:Aa</v>
      </c>
      <c r="P320" t="str">
        <f t="shared" ca="1" si="51"/>
        <v>D9:Aa9</v>
      </c>
    </row>
    <row r="321" spans="1:16">
      <c r="A321" t="str">
        <f t="shared" si="45"/>
        <v>05</v>
      </c>
      <c r="B321" t="str">
        <f t="shared" ca="1" si="46"/>
        <v>WOOD</v>
      </c>
      <c r="C321" t="str">
        <f t="shared" si="47"/>
        <v>L106-W</v>
      </c>
      <c r="D321" t="s">
        <v>1264</v>
      </c>
      <c r="E321">
        <f t="shared" ca="1" si="48"/>
        <v>0</v>
      </c>
      <c r="H321" t="str">
        <f t="shared" ca="1" si="49"/>
        <v>'LYNX PLYWOOD'!</v>
      </c>
      <c r="I321">
        <f t="shared" ca="1" si="52"/>
        <v>0</v>
      </c>
      <c r="J321" t="str">
        <f t="shared" ca="1" si="53"/>
        <v>'LYNX PLYWOOD'!</v>
      </c>
      <c r="K321">
        <f t="shared" ca="1" si="53"/>
        <v>0</v>
      </c>
      <c r="L321">
        <f t="shared" ca="1" si="53"/>
        <v>0</v>
      </c>
      <c r="M321">
        <f t="shared" ca="1" si="53"/>
        <v>0</v>
      </c>
      <c r="N321">
        <f t="shared" ca="1" si="54"/>
        <v>0</v>
      </c>
      <c r="O321" t="str">
        <f t="shared" ca="1" si="50"/>
        <v>D:Aa</v>
      </c>
      <c r="P321" t="str">
        <f t="shared" ca="1" si="51"/>
        <v>D9:Aa9</v>
      </c>
    </row>
    <row r="322" spans="1:16">
      <c r="A322" t="str">
        <f t="shared" si="45"/>
        <v>06</v>
      </c>
      <c r="B322" t="str">
        <f t="shared" ca="1" si="46"/>
        <v>WOOD</v>
      </c>
      <c r="C322" t="str">
        <f t="shared" si="47"/>
        <v>L106-W</v>
      </c>
      <c r="D322" t="s">
        <v>1265</v>
      </c>
      <c r="E322">
        <f t="shared" ca="1" si="48"/>
        <v>0</v>
      </c>
      <c r="H322" t="str">
        <f t="shared" ca="1" si="49"/>
        <v>'LYNX PLYWOOD'!</v>
      </c>
      <c r="I322">
        <f t="shared" ca="1" si="52"/>
        <v>0</v>
      </c>
      <c r="J322" t="str">
        <f t="shared" ca="1" si="53"/>
        <v>'LYNX PLYWOOD'!</v>
      </c>
      <c r="K322">
        <f t="shared" ca="1" si="53"/>
        <v>0</v>
      </c>
      <c r="L322">
        <f t="shared" ca="1" si="53"/>
        <v>0</v>
      </c>
      <c r="M322">
        <f t="shared" ca="1" si="53"/>
        <v>0</v>
      </c>
      <c r="N322">
        <f t="shared" ca="1" si="54"/>
        <v>0</v>
      </c>
      <c r="O322" t="str">
        <f t="shared" ca="1" si="50"/>
        <v>D:Aa</v>
      </c>
      <c r="P322" t="str">
        <f t="shared" ca="1" si="51"/>
        <v>D9:Aa9</v>
      </c>
    </row>
    <row r="323" spans="1:16">
      <c r="A323" t="str">
        <f t="shared" si="45"/>
        <v>07</v>
      </c>
      <c r="B323" t="str">
        <f t="shared" ca="1" si="46"/>
        <v>WOOD</v>
      </c>
      <c r="C323" t="str">
        <f t="shared" si="47"/>
        <v>L106-W</v>
      </c>
      <c r="D323" t="s">
        <v>1266</v>
      </c>
      <c r="E323">
        <f t="shared" ca="1" si="48"/>
        <v>0</v>
      </c>
      <c r="H323" t="str">
        <f t="shared" ca="1" si="49"/>
        <v>'LYNX PLYWOOD'!</v>
      </c>
      <c r="I323">
        <f t="shared" ca="1" si="52"/>
        <v>0</v>
      </c>
      <c r="J323" t="str">
        <f t="shared" ca="1" si="53"/>
        <v>'LYNX PLYWOOD'!</v>
      </c>
      <c r="K323">
        <f t="shared" ca="1" si="53"/>
        <v>0</v>
      </c>
      <c r="L323">
        <f t="shared" ca="1" si="53"/>
        <v>0</v>
      </c>
      <c r="M323">
        <f t="shared" ca="1" si="53"/>
        <v>0</v>
      </c>
      <c r="N323">
        <f t="shared" ca="1" si="54"/>
        <v>0</v>
      </c>
      <c r="O323" t="str">
        <f t="shared" ca="1" si="50"/>
        <v>D:Aa</v>
      </c>
      <c r="P323" t="str">
        <f t="shared" ca="1" si="51"/>
        <v>D9:Aa9</v>
      </c>
    </row>
    <row r="324" spans="1:16">
      <c r="A324" t="str">
        <f t="shared" si="45"/>
        <v>08</v>
      </c>
      <c r="B324" t="str">
        <f t="shared" ca="1" si="46"/>
        <v>WOOD</v>
      </c>
      <c r="C324" t="str">
        <f t="shared" si="47"/>
        <v>L106-W</v>
      </c>
      <c r="D324" t="s">
        <v>1267</v>
      </c>
      <c r="E324">
        <f t="shared" ca="1" si="48"/>
        <v>0</v>
      </c>
      <c r="H324" t="str">
        <f t="shared" ca="1" si="49"/>
        <v>'LYNX PLYWOOD'!</v>
      </c>
      <c r="I324">
        <f t="shared" ca="1" si="52"/>
        <v>0</v>
      </c>
      <c r="J324" t="str">
        <f t="shared" ca="1" si="53"/>
        <v>'LYNX PLYWOOD'!</v>
      </c>
      <c r="K324">
        <f t="shared" ca="1" si="53"/>
        <v>0</v>
      </c>
      <c r="L324">
        <f t="shared" ca="1" si="53"/>
        <v>0</v>
      </c>
      <c r="M324">
        <f t="shared" ca="1" si="53"/>
        <v>0</v>
      </c>
      <c r="N324">
        <f t="shared" ca="1" si="54"/>
        <v>0</v>
      </c>
      <c r="O324" t="str">
        <f t="shared" ca="1" si="50"/>
        <v>D:Aa</v>
      </c>
      <c r="P324" t="str">
        <f t="shared" ca="1" si="51"/>
        <v>D9:Aa9</v>
      </c>
    </row>
    <row r="325" spans="1:16">
      <c r="A325" t="str">
        <f t="shared" si="45"/>
        <v>09</v>
      </c>
      <c r="B325" t="str">
        <f t="shared" ca="1" si="46"/>
        <v>WOOD</v>
      </c>
      <c r="C325" t="str">
        <f t="shared" si="47"/>
        <v>L106-W</v>
      </c>
      <c r="D325" t="s">
        <v>1268</v>
      </c>
      <c r="E325">
        <f t="shared" ca="1" si="48"/>
        <v>0</v>
      </c>
      <c r="H325" t="str">
        <f t="shared" ca="1" si="49"/>
        <v>'LYNX PLYWOOD'!</v>
      </c>
      <c r="I325">
        <f t="shared" ca="1" si="52"/>
        <v>0</v>
      </c>
      <c r="J325" t="str">
        <f t="shared" ca="1" si="53"/>
        <v>'LYNX PLYWOOD'!</v>
      </c>
      <c r="K325">
        <f t="shared" ca="1" si="53"/>
        <v>0</v>
      </c>
      <c r="L325">
        <f t="shared" ca="1" si="53"/>
        <v>0</v>
      </c>
      <c r="M325">
        <f t="shared" ca="1" si="53"/>
        <v>0</v>
      </c>
      <c r="N325">
        <f t="shared" ca="1" si="54"/>
        <v>0</v>
      </c>
      <c r="O325" t="str">
        <f t="shared" ca="1" si="50"/>
        <v>D:Aa</v>
      </c>
      <c r="P325" t="str">
        <f t="shared" ca="1" si="51"/>
        <v>D9:Aa9</v>
      </c>
    </row>
    <row r="326" spans="1:16">
      <c r="A326" t="str">
        <f t="shared" si="45"/>
        <v>10</v>
      </c>
      <c r="B326" t="str">
        <f t="shared" ca="1" si="46"/>
        <v>WOOD</v>
      </c>
      <c r="C326" t="str">
        <f t="shared" si="47"/>
        <v>L106-W</v>
      </c>
      <c r="D326" t="s">
        <v>1269</v>
      </c>
      <c r="E326">
        <f t="shared" ca="1" si="48"/>
        <v>0</v>
      </c>
      <c r="H326" t="str">
        <f t="shared" ca="1" si="49"/>
        <v>'LYNX PLYWOOD'!</v>
      </c>
      <c r="I326">
        <f t="shared" ca="1" si="52"/>
        <v>0</v>
      </c>
      <c r="J326" t="str">
        <f t="shared" ca="1" si="53"/>
        <v>'LYNX PLYWOOD'!</v>
      </c>
      <c r="K326">
        <f t="shared" ca="1" si="53"/>
        <v>0</v>
      </c>
      <c r="L326">
        <f t="shared" ca="1" si="53"/>
        <v>0</v>
      </c>
      <c r="M326">
        <f t="shared" ca="1" si="53"/>
        <v>0</v>
      </c>
      <c r="N326">
        <f t="shared" ca="1" si="54"/>
        <v>0</v>
      </c>
      <c r="O326" t="str">
        <f t="shared" ca="1" si="50"/>
        <v>D:Aa</v>
      </c>
      <c r="P326" t="str">
        <f t="shared" ca="1" si="51"/>
        <v>D9:Aa9</v>
      </c>
    </row>
    <row r="327" spans="1:16">
      <c r="A327" t="str">
        <f t="shared" si="45"/>
        <v>11</v>
      </c>
      <c r="B327" t="str">
        <f t="shared" ca="1" si="46"/>
        <v>WOOD</v>
      </c>
      <c r="C327" t="str">
        <f t="shared" si="47"/>
        <v>L106-W</v>
      </c>
      <c r="D327" t="s">
        <v>1270</v>
      </c>
      <c r="E327">
        <f t="shared" ca="1" si="48"/>
        <v>0</v>
      </c>
      <c r="H327" t="str">
        <f t="shared" ca="1" si="49"/>
        <v>'LYNX PLYWOOD'!</v>
      </c>
      <c r="I327">
        <f t="shared" ca="1" si="52"/>
        <v>0</v>
      </c>
      <c r="J327" t="str">
        <f t="shared" ca="1" si="53"/>
        <v>'LYNX PLYWOOD'!</v>
      </c>
      <c r="K327">
        <f t="shared" ca="1" si="53"/>
        <v>0</v>
      </c>
      <c r="L327">
        <f t="shared" ca="1" si="53"/>
        <v>0</v>
      </c>
      <c r="M327">
        <f t="shared" ca="1" si="53"/>
        <v>0</v>
      </c>
      <c r="N327">
        <f t="shared" ca="1" si="54"/>
        <v>0</v>
      </c>
      <c r="O327" t="str">
        <f t="shared" ca="1" si="50"/>
        <v>D:Aa</v>
      </c>
      <c r="P327" t="str">
        <f t="shared" ca="1" si="51"/>
        <v>D9:Aa9</v>
      </c>
    </row>
    <row r="328" spans="1:16">
      <c r="A328" t="str">
        <f t="shared" si="45"/>
        <v>12</v>
      </c>
      <c r="B328" t="str">
        <f t="shared" ca="1" si="46"/>
        <v>WOOD</v>
      </c>
      <c r="C328" t="str">
        <f t="shared" si="47"/>
        <v>L106-W</v>
      </c>
      <c r="D328" t="s">
        <v>1271</v>
      </c>
      <c r="E328">
        <f t="shared" ca="1" si="48"/>
        <v>0</v>
      </c>
      <c r="H328" t="str">
        <f t="shared" ca="1" si="49"/>
        <v>'LYNX PLYWOOD'!</v>
      </c>
      <c r="I328">
        <f t="shared" ca="1" si="52"/>
        <v>0</v>
      </c>
      <c r="J328" t="str">
        <f t="shared" ca="1" si="53"/>
        <v>'LYNX PLYWOOD'!</v>
      </c>
      <c r="K328">
        <f t="shared" ca="1" si="53"/>
        <v>0</v>
      </c>
      <c r="L328">
        <f t="shared" ca="1" si="53"/>
        <v>0</v>
      </c>
      <c r="M328">
        <f t="shared" ca="1" si="53"/>
        <v>0</v>
      </c>
      <c r="N328">
        <f t="shared" ca="1" si="54"/>
        <v>0</v>
      </c>
      <c r="O328" t="str">
        <f t="shared" ca="1" si="50"/>
        <v>D:Aa</v>
      </c>
      <c r="P328" t="str">
        <f t="shared" ca="1" si="51"/>
        <v>D9:Aa9</v>
      </c>
    </row>
    <row r="329" spans="1:16">
      <c r="A329" t="str">
        <f t="shared" si="45"/>
        <v>13</v>
      </c>
      <c r="B329" t="str">
        <f t="shared" ca="1" si="46"/>
        <v>WOOD</v>
      </c>
      <c r="C329" t="str">
        <f t="shared" si="47"/>
        <v>L106-W</v>
      </c>
      <c r="D329" t="s">
        <v>1272</v>
      </c>
      <c r="E329">
        <f t="shared" ca="1" si="48"/>
        <v>0</v>
      </c>
      <c r="H329" t="str">
        <f t="shared" ca="1" si="49"/>
        <v>'LYNX PLYWOOD'!</v>
      </c>
      <c r="I329">
        <f t="shared" ca="1" si="52"/>
        <v>0</v>
      </c>
      <c r="J329" t="str">
        <f t="shared" ca="1" si="53"/>
        <v>'LYNX PLYWOOD'!</v>
      </c>
      <c r="K329">
        <f t="shared" ca="1" si="53"/>
        <v>0</v>
      </c>
      <c r="L329">
        <f t="shared" ca="1" si="53"/>
        <v>0</v>
      </c>
      <c r="M329">
        <f t="shared" ca="1" si="53"/>
        <v>0</v>
      </c>
      <c r="N329">
        <f t="shared" ca="1" si="54"/>
        <v>0</v>
      </c>
      <c r="O329" t="str">
        <f t="shared" ca="1" si="50"/>
        <v>D:Aa</v>
      </c>
      <c r="P329" t="str">
        <f t="shared" ca="1" si="51"/>
        <v>D9:Aa9</v>
      </c>
    </row>
    <row r="330" spans="1:16">
      <c r="A330" t="str">
        <f t="shared" si="45"/>
        <v>15</v>
      </c>
      <c r="B330" t="str">
        <f t="shared" ca="1" si="46"/>
        <v>WOOD</v>
      </c>
      <c r="C330" t="str">
        <f t="shared" si="47"/>
        <v>L106-W</v>
      </c>
      <c r="D330" t="s">
        <v>1566</v>
      </c>
      <c r="E330">
        <f t="shared" ca="1" si="48"/>
        <v>0</v>
      </c>
      <c r="H330" t="str">
        <f t="shared" ca="1" si="49"/>
        <v>'LYNX PLYWOOD'!</v>
      </c>
      <c r="I330">
        <f t="shared" ca="1" si="52"/>
        <v>0</v>
      </c>
      <c r="J330" t="str">
        <f t="shared" ca="1" si="53"/>
        <v>'LYNX PLYWOOD'!</v>
      </c>
      <c r="K330">
        <f t="shared" ca="1" si="53"/>
        <v>0</v>
      </c>
      <c r="L330">
        <f t="shared" ca="1" si="53"/>
        <v>0</v>
      </c>
      <c r="M330">
        <f t="shared" ca="1" si="53"/>
        <v>0</v>
      </c>
      <c r="N330">
        <f t="shared" ca="1" si="54"/>
        <v>0</v>
      </c>
      <c r="O330" t="str">
        <f t="shared" ca="1" si="50"/>
        <v>D:Aa</v>
      </c>
      <c r="P330" t="str">
        <f t="shared" ca="1" si="51"/>
        <v>D9:Aa9</v>
      </c>
    </row>
    <row r="331" spans="1:16">
      <c r="A331" t="str">
        <f t="shared" si="45"/>
        <v>01</v>
      </c>
      <c r="B331" t="str">
        <f t="shared" ca="1" si="46"/>
        <v>GRP</v>
      </c>
      <c r="C331" t="str">
        <f t="shared" si="47"/>
        <v>L107-GRP</v>
      </c>
      <c r="D331" t="s">
        <v>2444</v>
      </c>
      <c r="E331">
        <f t="shared" ca="1" si="48"/>
        <v>0</v>
      </c>
      <c r="H331" t="str">
        <f t="shared" ca="1" si="49"/>
        <v>'LYNX GRP'!</v>
      </c>
      <c r="I331" t="str">
        <f t="shared" ca="1" si="52"/>
        <v>'LYNX GRP'!</v>
      </c>
      <c r="J331">
        <f t="shared" ca="1" si="53"/>
        <v>0</v>
      </c>
      <c r="K331">
        <f t="shared" ca="1" si="53"/>
        <v>0</v>
      </c>
      <c r="L331">
        <f t="shared" ca="1" si="53"/>
        <v>0</v>
      </c>
      <c r="M331">
        <f t="shared" ca="1" si="53"/>
        <v>0</v>
      </c>
      <c r="N331">
        <f t="shared" ca="1" si="54"/>
        <v>0</v>
      </c>
      <c r="O331" t="str">
        <f t="shared" ca="1" si="50"/>
        <v>D:AC</v>
      </c>
      <c r="P331" t="str">
        <f t="shared" ca="1" si="51"/>
        <v>D9:AC9</v>
      </c>
    </row>
    <row r="332" spans="1:16">
      <c r="A332" t="str">
        <f t="shared" si="45"/>
        <v>02</v>
      </c>
      <c r="B332" t="str">
        <f t="shared" ca="1" si="46"/>
        <v>GRP</v>
      </c>
      <c r="C332" t="str">
        <f t="shared" si="47"/>
        <v>L107-GRP</v>
      </c>
      <c r="D332" t="s">
        <v>2445</v>
      </c>
      <c r="E332">
        <f t="shared" ca="1" si="48"/>
        <v>0</v>
      </c>
      <c r="H332" t="str">
        <f t="shared" ca="1" si="49"/>
        <v>'LYNX GRP'!</v>
      </c>
      <c r="I332" t="str">
        <f t="shared" ca="1" si="52"/>
        <v>'LYNX GRP'!</v>
      </c>
      <c r="J332">
        <f t="shared" ca="1" si="53"/>
        <v>0</v>
      </c>
      <c r="K332">
        <f t="shared" ca="1" si="53"/>
        <v>0</v>
      </c>
      <c r="L332">
        <f t="shared" ca="1" si="53"/>
        <v>0</v>
      </c>
      <c r="M332">
        <f t="shared" ca="1" si="53"/>
        <v>0</v>
      </c>
      <c r="N332">
        <f t="shared" ca="1" si="54"/>
        <v>0</v>
      </c>
      <c r="O332" t="str">
        <f t="shared" ca="1" si="50"/>
        <v>D:AC</v>
      </c>
      <c r="P332" t="str">
        <f t="shared" ca="1" si="51"/>
        <v>D9:AC9</v>
      </c>
    </row>
    <row r="333" spans="1:16">
      <c r="A333" t="str">
        <f t="shared" si="45"/>
        <v>03</v>
      </c>
      <c r="B333" t="str">
        <f t="shared" ca="1" si="46"/>
        <v>GRP</v>
      </c>
      <c r="C333" t="str">
        <f t="shared" si="47"/>
        <v>L107-GRP</v>
      </c>
      <c r="D333" t="s">
        <v>2446</v>
      </c>
      <c r="E333">
        <f t="shared" ca="1" si="48"/>
        <v>0</v>
      </c>
      <c r="H333" t="str">
        <f t="shared" ca="1" si="49"/>
        <v>'LYNX GRP'!</v>
      </c>
      <c r="I333" t="str">
        <f t="shared" ca="1" si="52"/>
        <v>'LYNX GRP'!</v>
      </c>
      <c r="J333">
        <f t="shared" ca="1" si="53"/>
        <v>0</v>
      </c>
      <c r="K333">
        <f t="shared" ca="1" si="53"/>
        <v>0</v>
      </c>
      <c r="L333">
        <f t="shared" ca="1" si="53"/>
        <v>0</v>
      </c>
      <c r="M333">
        <f t="shared" ca="1" si="53"/>
        <v>0</v>
      </c>
      <c r="N333">
        <f t="shared" ca="1" si="54"/>
        <v>0</v>
      </c>
      <c r="O333" t="str">
        <f t="shared" ca="1" si="50"/>
        <v>D:AC</v>
      </c>
      <c r="P333" t="str">
        <f t="shared" ca="1" si="51"/>
        <v>D9:AC9</v>
      </c>
    </row>
    <row r="334" spans="1:16">
      <c r="A334" t="str">
        <f t="shared" si="45"/>
        <v>04</v>
      </c>
      <c r="B334" t="str">
        <f t="shared" ca="1" si="46"/>
        <v>GRP</v>
      </c>
      <c r="C334" t="str">
        <f t="shared" si="47"/>
        <v>L107-GRP</v>
      </c>
      <c r="D334" t="s">
        <v>2447</v>
      </c>
      <c r="E334">
        <f t="shared" ca="1" si="48"/>
        <v>0</v>
      </c>
      <c r="H334" t="str">
        <f t="shared" ca="1" si="49"/>
        <v>'LYNX GRP'!</v>
      </c>
      <c r="I334" t="str">
        <f t="shared" ca="1" si="52"/>
        <v>'LYNX GRP'!</v>
      </c>
      <c r="J334">
        <f t="shared" ca="1" si="53"/>
        <v>0</v>
      </c>
      <c r="K334">
        <f t="shared" ca="1" si="53"/>
        <v>0</v>
      </c>
      <c r="L334">
        <f t="shared" ca="1" si="53"/>
        <v>0</v>
      </c>
      <c r="M334">
        <f t="shared" ca="1" si="53"/>
        <v>0</v>
      </c>
      <c r="N334">
        <f t="shared" ca="1" si="54"/>
        <v>0</v>
      </c>
      <c r="O334" t="str">
        <f t="shared" ca="1" si="50"/>
        <v>D:AC</v>
      </c>
      <c r="P334" t="str">
        <f t="shared" ca="1" si="51"/>
        <v>D9:AC9</v>
      </c>
    </row>
    <row r="335" spans="1:16">
      <c r="A335" t="str">
        <f t="shared" si="45"/>
        <v>05</v>
      </c>
      <c r="B335" t="str">
        <f t="shared" ca="1" si="46"/>
        <v>GRP</v>
      </c>
      <c r="C335" t="str">
        <f t="shared" si="47"/>
        <v>L107-GRP</v>
      </c>
      <c r="D335" t="s">
        <v>2448</v>
      </c>
      <c r="E335">
        <f t="shared" ca="1" si="48"/>
        <v>0</v>
      </c>
      <c r="H335" t="str">
        <f t="shared" ca="1" si="49"/>
        <v>'LYNX GRP'!</v>
      </c>
      <c r="I335" t="str">
        <f t="shared" ca="1" si="52"/>
        <v>'LYNX GRP'!</v>
      </c>
      <c r="J335">
        <f t="shared" ca="1" si="53"/>
        <v>0</v>
      </c>
      <c r="K335">
        <f t="shared" ca="1" si="53"/>
        <v>0</v>
      </c>
      <c r="L335">
        <f t="shared" ca="1" si="53"/>
        <v>0</v>
      </c>
      <c r="M335">
        <f t="shared" ca="1" si="53"/>
        <v>0</v>
      </c>
      <c r="N335">
        <f t="shared" ca="1" si="54"/>
        <v>0</v>
      </c>
      <c r="O335" t="str">
        <f t="shared" ca="1" si="50"/>
        <v>D:AC</v>
      </c>
      <c r="P335" t="str">
        <f t="shared" ca="1" si="51"/>
        <v>D9:AC9</v>
      </c>
    </row>
    <row r="336" spans="1:16">
      <c r="A336" t="str">
        <f t="shared" ref="A336:A399" si="55">MID(D336,LEN(C336)+2,LEN(D336)-LEN(C336))</f>
        <v>06</v>
      </c>
      <c r="B336" t="str">
        <f t="shared" ref="B336:B399" ca="1" si="56">VLOOKUP(H336,$A$1:$K$6,11,FALSE)</f>
        <v>GRP</v>
      </c>
      <c r="C336" t="str">
        <f t="shared" ref="C336:C399" si="57">IF(RIGHT(LEFT(D336,LEN(D336)-3),1)="-",LEFT(D336,LEN(D336)-4),LEFT(D336,LEN(D336)-3))</f>
        <v>L107-GRP</v>
      </c>
      <c r="D336" t="s">
        <v>2449</v>
      </c>
      <c r="E336">
        <f t="shared" ref="E336:E399" ca="1" si="58">IFERROR(VLOOKUP(C336,INDIRECT($H336&amp;$O336),MATCH($A336,INDIRECT($H336&amp;$P336),0),FALSE),0)</f>
        <v>0</v>
      </c>
      <c r="H336" t="str">
        <f t="shared" ref="H336:H399" ca="1" si="59">IF(I336&lt;&gt;0,I336,IF(J336&lt;&gt;0,J336,IF(K336&lt;&gt;0,K336,IF(L336&lt;&gt;0,L336,IF(M336&lt;&gt;0,M336,N336)))))</f>
        <v>'LYNX GRP'!</v>
      </c>
      <c r="I336" t="str">
        <f t="shared" ca="1" si="52"/>
        <v>'LYNX GRP'!</v>
      </c>
      <c r="J336">
        <f t="shared" ca="1" si="53"/>
        <v>0</v>
      </c>
      <c r="K336">
        <f t="shared" ca="1" si="53"/>
        <v>0</v>
      </c>
      <c r="L336">
        <f t="shared" ca="1" si="53"/>
        <v>0</v>
      </c>
      <c r="M336">
        <f t="shared" ca="1" si="53"/>
        <v>0</v>
      </c>
      <c r="N336">
        <f t="shared" ca="1" si="54"/>
        <v>0</v>
      </c>
      <c r="O336" t="str">
        <f t="shared" ref="O336:O399" ca="1" si="60">VLOOKUP($H336,$G$8:$I$13,2,FALSE)</f>
        <v>D:AC</v>
      </c>
      <c r="P336" t="str">
        <f t="shared" ref="P336:P399" ca="1" si="61">VLOOKUP($H336,$G$8:$I$13,3,FALSE)</f>
        <v>D9:AC9</v>
      </c>
    </row>
    <row r="337" spans="1:16">
      <c r="A337" t="str">
        <f t="shared" si="55"/>
        <v>07</v>
      </c>
      <c r="B337" t="str">
        <f t="shared" ca="1" si="56"/>
        <v>GRP</v>
      </c>
      <c r="C337" t="str">
        <f t="shared" si="57"/>
        <v>L107-GRP</v>
      </c>
      <c r="D337" t="s">
        <v>2450</v>
      </c>
      <c r="E337">
        <f t="shared" ca="1" si="58"/>
        <v>0</v>
      </c>
      <c r="H337" t="str">
        <f t="shared" ca="1" si="59"/>
        <v>'LYNX GRP'!</v>
      </c>
      <c r="I337" t="str">
        <f t="shared" ref="I337:I400" ca="1" si="62">IF(IFERROR(VLOOKUP(C337,INDIRECT($I$14&amp;"D:D"),1,FALSE),0)&lt;&gt;0,I$14,0)</f>
        <v>'LYNX GRP'!</v>
      </c>
      <c r="J337">
        <f t="shared" ca="1" si="53"/>
        <v>0</v>
      </c>
      <c r="K337">
        <f t="shared" ca="1" si="53"/>
        <v>0</v>
      </c>
      <c r="L337">
        <f t="shared" ca="1" si="53"/>
        <v>0</v>
      </c>
      <c r="M337">
        <f t="shared" ca="1" si="53"/>
        <v>0</v>
      </c>
      <c r="N337">
        <f t="shared" ca="1" si="54"/>
        <v>0</v>
      </c>
      <c r="O337" t="str">
        <f t="shared" ca="1" si="60"/>
        <v>D:AC</v>
      </c>
      <c r="P337" t="str">
        <f t="shared" ca="1" si="61"/>
        <v>D9:AC9</v>
      </c>
    </row>
    <row r="338" spans="1:16">
      <c r="A338" t="str">
        <f t="shared" si="55"/>
        <v>08</v>
      </c>
      <c r="B338" t="str">
        <f t="shared" ca="1" si="56"/>
        <v>GRP</v>
      </c>
      <c r="C338" t="str">
        <f t="shared" si="57"/>
        <v>L107-GRP</v>
      </c>
      <c r="D338" t="s">
        <v>2451</v>
      </c>
      <c r="E338">
        <f t="shared" ca="1" si="58"/>
        <v>0</v>
      </c>
      <c r="H338" t="str">
        <f t="shared" ca="1" si="59"/>
        <v>'LYNX GRP'!</v>
      </c>
      <c r="I338" t="str">
        <f t="shared" ca="1" si="62"/>
        <v>'LYNX GRP'!</v>
      </c>
      <c r="J338">
        <f t="shared" ca="1" si="53"/>
        <v>0</v>
      </c>
      <c r="K338">
        <f t="shared" ca="1" si="53"/>
        <v>0</v>
      </c>
      <c r="L338">
        <f t="shared" ca="1" si="53"/>
        <v>0</v>
      </c>
      <c r="M338">
        <f t="shared" ca="1" si="53"/>
        <v>0</v>
      </c>
      <c r="N338">
        <f t="shared" ca="1" si="54"/>
        <v>0</v>
      </c>
      <c r="O338" t="str">
        <f t="shared" ca="1" si="60"/>
        <v>D:AC</v>
      </c>
      <c r="P338" t="str">
        <f t="shared" ca="1" si="61"/>
        <v>D9:AC9</v>
      </c>
    </row>
    <row r="339" spans="1:16">
      <c r="A339" t="str">
        <f t="shared" si="55"/>
        <v>09</v>
      </c>
      <c r="B339" t="str">
        <f t="shared" ca="1" si="56"/>
        <v>GRP</v>
      </c>
      <c r="C339" t="str">
        <f t="shared" si="57"/>
        <v>L107-GRP</v>
      </c>
      <c r="D339" t="s">
        <v>2452</v>
      </c>
      <c r="E339">
        <f t="shared" ca="1" si="58"/>
        <v>0</v>
      </c>
      <c r="H339" t="str">
        <f t="shared" ca="1" si="59"/>
        <v>'LYNX GRP'!</v>
      </c>
      <c r="I339" t="str">
        <f t="shared" ca="1" si="62"/>
        <v>'LYNX GRP'!</v>
      </c>
      <c r="J339">
        <f t="shared" ca="1" si="53"/>
        <v>0</v>
      </c>
      <c r="K339">
        <f t="shared" ca="1" si="53"/>
        <v>0</v>
      </c>
      <c r="L339">
        <f t="shared" ca="1" si="53"/>
        <v>0</v>
      </c>
      <c r="M339">
        <f t="shared" ca="1" si="53"/>
        <v>0</v>
      </c>
      <c r="N339">
        <f t="shared" ca="1" si="54"/>
        <v>0</v>
      </c>
      <c r="O339" t="str">
        <f t="shared" ca="1" si="60"/>
        <v>D:AC</v>
      </c>
      <c r="P339" t="str">
        <f t="shared" ca="1" si="61"/>
        <v>D9:AC9</v>
      </c>
    </row>
    <row r="340" spans="1:16">
      <c r="A340" t="str">
        <f t="shared" si="55"/>
        <v>10</v>
      </c>
      <c r="B340" t="str">
        <f t="shared" ca="1" si="56"/>
        <v>GRP</v>
      </c>
      <c r="C340" t="str">
        <f t="shared" si="57"/>
        <v>L107-GRP</v>
      </c>
      <c r="D340" t="s">
        <v>2453</v>
      </c>
      <c r="E340">
        <f t="shared" ca="1" si="58"/>
        <v>0</v>
      </c>
      <c r="H340" t="str">
        <f t="shared" ca="1" si="59"/>
        <v>'LYNX GRP'!</v>
      </c>
      <c r="I340" t="str">
        <f t="shared" ca="1" si="62"/>
        <v>'LYNX GRP'!</v>
      </c>
      <c r="J340">
        <f t="shared" ca="1" si="53"/>
        <v>0</v>
      </c>
      <c r="K340">
        <f t="shared" ca="1" si="53"/>
        <v>0</v>
      </c>
      <c r="L340">
        <f t="shared" ca="1" si="53"/>
        <v>0</v>
      </c>
      <c r="M340">
        <f t="shared" ca="1" si="53"/>
        <v>0</v>
      </c>
      <c r="N340">
        <f t="shared" ca="1" si="54"/>
        <v>0</v>
      </c>
      <c r="O340" t="str">
        <f t="shared" ca="1" si="60"/>
        <v>D:AC</v>
      </c>
      <c r="P340" t="str">
        <f t="shared" ca="1" si="61"/>
        <v>D9:AC9</v>
      </c>
    </row>
    <row r="341" spans="1:16">
      <c r="A341" t="str">
        <f t="shared" si="55"/>
        <v>11</v>
      </c>
      <c r="B341" t="str">
        <f t="shared" ca="1" si="56"/>
        <v>GRP</v>
      </c>
      <c r="C341" t="str">
        <f t="shared" si="57"/>
        <v>L107-GRP</v>
      </c>
      <c r="D341" t="s">
        <v>2454</v>
      </c>
      <c r="E341">
        <f t="shared" ca="1" si="58"/>
        <v>0</v>
      </c>
      <c r="H341" t="str">
        <f t="shared" ca="1" si="59"/>
        <v>'LYNX GRP'!</v>
      </c>
      <c r="I341" t="str">
        <f t="shared" ca="1" si="62"/>
        <v>'LYNX GRP'!</v>
      </c>
      <c r="J341">
        <f t="shared" ca="1" si="53"/>
        <v>0</v>
      </c>
      <c r="K341">
        <f t="shared" ca="1" si="53"/>
        <v>0</v>
      </c>
      <c r="L341">
        <f t="shared" ca="1" si="53"/>
        <v>0</v>
      </c>
      <c r="M341">
        <f t="shared" ca="1" si="53"/>
        <v>0</v>
      </c>
      <c r="N341">
        <f t="shared" ca="1" si="54"/>
        <v>0</v>
      </c>
      <c r="O341" t="str">
        <f t="shared" ca="1" si="60"/>
        <v>D:AC</v>
      </c>
      <c r="P341" t="str">
        <f t="shared" ca="1" si="61"/>
        <v>D9:AC9</v>
      </c>
    </row>
    <row r="342" spans="1:16">
      <c r="A342" t="str">
        <f t="shared" si="55"/>
        <v>12</v>
      </c>
      <c r="B342" t="str">
        <f t="shared" ca="1" si="56"/>
        <v>GRP</v>
      </c>
      <c r="C342" t="str">
        <f t="shared" si="57"/>
        <v>L107-GRP</v>
      </c>
      <c r="D342" t="s">
        <v>2455</v>
      </c>
      <c r="E342">
        <f t="shared" ca="1" si="58"/>
        <v>0</v>
      </c>
      <c r="H342" t="str">
        <f t="shared" ca="1" si="59"/>
        <v>'LYNX GRP'!</v>
      </c>
      <c r="I342" t="str">
        <f t="shared" ca="1" si="62"/>
        <v>'LYNX GRP'!</v>
      </c>
      <c r="J342">
        <f t="shared" ca="1" si="53"/>
        <v>0</v>
      </c>
      <c r="K342">
        <f t="shared" ca="1" si="53"/>
        <v>0</v>
      </c>
      <c r="L342">
        <f t="shared" ca="1" si="53"/>
        <v>0</v>
      </c>
      <c r="M342">
        <f t="shared" ca="1" si="53"/>
        <v>0</v>
      </c>
      <c r="N342">
        <f t="shared" ca="1" si="54"/>
        <v>0</v>
      </c>
      <c r="O342" t="str">
        <f t="shared" ca="1" si="60"/>
        <v>D:AC</v>
      </c>
      <c r="P342" t="str">
        <f t="shared" ca="1" si="61"/>
        <v>D9:AC9</v>
      </c>
    </row>
    <row r="343" spans="1:16">
      <c r="A343" t="str">
        <f t="shared" si="55"/>
        <v>13</v>
      </c>
      <c r="B343" t="str">
        <f t="shared" ca="1" si="56"/>
        <v>GRP</v>
      </c>
      <c r="C343" t="str">
        <f t="shared" si="57"/>
        <v>L107-GRP</v>
      </c>
      <c r="D343" t="s">
        <v>2456</v>
      </c>
      <c r="E343">
        <f t="shared" ca="1" si="58"/>
        <v>0</v>
      </c>
      <c r="H343" t="str">
        <f t="shared" ca="1" si="59"/>
        <v>'LYNX GRP'!</v>
      </c>
      <c r="I343" t="str">
        <f t="shared" ca="1" si="62"/>
        <v>'LYNX GRP'!</v>
      </c>
      <c r="J343">
        <f t="shared" ca="1" si="53"/>
        <v>0</v>
      </c>
      <c r="K343">
        <f t="shared" ca="1" si="53"/>
        <v>0</v>
      </c>
      <c r="L343">
        <f t="shared" ca="1" si="53"/>
        <v>0</v>
      </c>
      <c r="M343">
        <f t="shared" ca="1" si="53"/>
        <v>0</v>
      </c>
      <c r="N343">
        <f t="shared" ca="1" si="54"/>
        <v>0</v>
      </c>
      <c r="O343" t="str">
        <f t="shared" ca="1" si="60"/>
        <v>D:AC</v>
      </c>
      <c r="P343" t="str">
        <f t="shared" ca="1" si="61"/>
        <v>D9:AC9</v>
      </c>
    </row>
    <row r="344" spans="1:16">
      <c r="A344" t="str">
        <f t="shared" si="55"/>
        <v>15</v>
      </c>
      <c r="B344" t="str">
        <f t="shared" ca="1" si="56"/>
        <v>GRP</v>
      </c>
      <c r="C344" t="str">
        <f t="shared" si="57"/>
        <v>L107-GRP</v>
      </c>
      <c r="D344" t="s">
        <v>2457</v>
      </c>
      <c r="E344">
        <f t="shared" ca="1" si="58"/>
        <v>0</v>
      </c>
      <c r="H344" t="str">
        <f t="shared" ca="1" si="59"/>
        <v>'LYNX GRP'!</v>
      </c>
      <c r="I344" t="str">
        <f t="shared" ca="1" si="62"/>
        <v>'LYNX GRP'!</v>
      </c>
      <c r="J344">
        <f t="shared" ca="1" si="53"/>
        <v>0</v>
      </c>
      <c r="K344">
        <f t="shared" ca="1" si="53"/>
        <v>0</v>
      </c>
      <c r="L344">
        <f t="shared" ca="1" si="53"/>
        <v>0</v>
      </c>
      <c r="M344">
        <f t="shared" ca="1" si="53"/>
        <v>0</v>
      </c>
      <c r="N344">
        <f t="shared" ca="1" si="54"/>
        <v>0</v>
      </c>
      <c r="O344" t="str">
        <f t="shared" ca="1" si="60"/>
        <v>D:AC</v>
      </c>
      <c r="P344" t="str">
        <f t="shared" ca="1" si="61"/>
        <v>D9:AC9</v>
      </c>
    </row>
    <row r="345" spans="1:16">
      <c r="A345" t="str">
        <f t="shared" si="55"/>
        <v>19</v>
      </c>
      <c r="B345" t="str">
        <f t="shared" ca="1" si="56"/>
        <v>GRP</v>
      </c>
      <c r="C345" t="str">
        <f t="shared" si="57"/>
        <v>L107-GRP</v>
      </c>
      <c r="D345" t="s">
        <v>2458</v>
      </c>
      <c r="E345">
        <f t="shared" ca="1" si="58"/>
        <v>0</v>
      </c>
      <c r="H345" t="str">
        <f t="shared" ca="1" si="59"/>
        <v>'LYNX GRP'!</v>
      </c>
      <c r="I345" t="str">
        <f t="shared" ca="1" si="62"/>
        <v>'LYNX GRP'!</v>
      </c>
      <c r="J345">
        <f t="shared" ca="1" si="53"/>
        <v>0</v>
      </c>
      <c r="K345">
        <f t="shared" ca="1" si="53"/>
        <v>0</v>
      </c>
      <c r="L345">
        <f t="shared" ca="1" si="53"/>
        <v>0</v>
      </c>
      <c r="M345">
        <f t="shared" ca="1" si="53"/>
        <v>0</v>
      </c>
      <c r="N345">
        <f t="shared" ca="1" si="54"/>
        <v>0</v>
      </c>
      <c r="O345" t="str">
        <f t="shared" ca="1" si="60"/>
        <v>D:AC</v>
      </c>
      <c r="P345" t="str">
        <f t="shared" ca="1" si="61"/>
        <v>D9:AC9</v>
      </c>
    </row>
    <row r="346" spans="1:16">
      <c r="A346" t="str">
        <f t="shared" si="55"/>
        <v>34</v>
      </c>
      <c r="B346" t="str">
        <f t="shared" ca="1" si="56"/>
        <v>GRP</v>
      </c>
      <c r="C346" t="str">
        <f t="shared" si="57"/>
        <v>L107-GRP</v>
      </c>
      <c r="D346" t="s">
        <v>2459</v>
      </c>
      <c r="E346">
        <f t="shared" ca="1" si="58"/>
        <v>0</v>
      </c>
      <c r="H346" t="str">
        <f t="shared" ca="1" si="59"/>
        <v>'LYNX GRP'!</v>
      </c>
      <c r="I346" t="str">
        <f t="shared" ca="1" si="62"/>
        <v>'LYNX GRP'!</v>
      </c>
      <c r="J346">
        <f t="shared" ca="1" si="53"/>
        <v>0</v>
      </c>
      <c r="K346">
        <f t="shared" ca="1" si="53"/>
        <v>0</v>
      </c>
      <c r="L346">
        <f t="shared" ca="1" si="53"/>
        <v>0</v>
      </c>
      <c r="M346">
        <f t="shared" ca="1" si="53"/>
        <v>0</v>
      </c>
      <c r="N346">
        <f t="shared" ca="1" si="54"/>
        <v>0</v>
      </c>
      <c r="O346" t="str">
        <f t="shared" ca="1" si="60"/>
        <v>D:AC</v>
      </c>
      <c r="P346" t="str">
        <f t="shared" ca="1" si="61"/>
        <v>D9:AC9</v>
      </c>
    </row>
    <row r="347" spans="1:16">
      <c r="A347" t="str">
        <f t="shared" si="55"/>
        <v>35</v>
      </c>
      <c r="B347" t="str">
        <f t="shared" ca="1" si="56"/>
        <v>GRP</v>
      </c>
      <c r="C347" t="str">
        <f t="shared" si="57"/>
        <v>L107-GRP</v>
      </c>
      <c r="D347" t="s">
        <v>2460</v>
      </c>
      <c r="E347">
        <f t="shared" ca="1" si="58"/>
        <v>0</v>
      </c>
      <c r="H347" t="str">
        <f t="shared" ca="1" si="59"/>
        <v>'LYNX GRP'!</v>
      </c>
      <c r="I347" t="str">
        <f t="shared" ca="1" si="62"/>
        <v>'LYNX GRP'!</v>
      </c>
      <c r="J347">
        <f t="shared" ca="1" si="53"/>
        <v>0</v>
      </c>
      <c r="K347">
        <f t="shared" ca="1" si="53"/>
        <v>0</v>
      </c>
      <c r="L347">
        <f t="shared" ca="1" si="53"/>
        <v>0</v>
      </c>
      <c r="M347">
        <f t="shared" ca="1" si="53"/>
        <v>0</v>
      </c>
      <c r="N347">
        <f t="shared" ca="1" si="54"/>
        <v>0</v>
      </c>
      <c r="O347" t="str">
        <f t="shared" ca="1" si="60"/>
        <v>D:AC</v>
      </c>
      <c r="P347" t="str">
        <f t="shared" ca="1" si="61"/>
        <v>D9:AC9</v>
      </c>
    </row>
    <row r="348" spans="1:16">
      <c r="A348" t="str">
        <f t="shared" si="55"/>
        <v>36</v>
      </c>
      <c r="B348" t="str">
        <f t="shared" ca="1" si="56"/>
        <v>GRP</v>
      </c>
      <c r="C348" t="str">
        <f t="shared" si="57"/>
        <v>L107-GRP</v>
      </c>
      <c r="D348" t="s">
        <v>2461</v>
      </c>
      <c r="E348">
        <f t="shared" ca="1" si="58"/>
        <v>0</v>
      </c>
      <c r="H348" t="str">
        <f t="shared" ca="1" si="59"/>
        <v>'LYNX GRP'!</v>
      </c>
      <c r="I348" t="str">
        <f t="shared" ca="1" si="62"/>
        <v>'LYNX GRP'!</v>
      </c>
      <c r="J348">
        <f t="shared" ca="1" si="53"/>
        <v>0</v>
      </c>
      <c r="K348">
        <f t="shared" ca="1" si="53"/>
        <v>0</v>
      </c>
      <c r="L348">
        <f t="shared" ca="1" si="53"/>
        <v>0</v>
      </c>
      <c r="M348">
        <f t="shared" ca="1" si="53"/>
        <v>0</v>
      </c>
      <c r="N348">
        <f t="shared" ca="1" si="54"/>
        <v>0</v>
      </c>
      <c r="O348" t="str">
        <f t="shared" ca="1" si="60"/>
        <v>D:AC</v>
      </c>
      <c r="P348" t="str">
        <f t="shared" ca="1" si="61"/>
        <v>D9:AC9</v>
      </c>
    </row>
    <row r="349" spans="1:16">
      <c r="A349" t="str">
        <f t="shared" si="55"/>
        <v>01</v>
      </c>
      <c r="B349" t="str">
        <f t="shared" ca="1" si="56"/>
        <v>GRP</v>
      </c>
      <c r="C349" t="str">
        <f t="shared" si="57"/>
        <v>L108-GRP</v>
      </c>
      <c r="D349" t="s">
        <v>2462</v>
      </c>
      <c r="E349">
        <f t="shared" ca="1" si="58"/>
        <v>0</v>
      </c>
      <c r="H349" t="str">
        <f t="shared" ca="1" si="59"/>
        <v>'LYNX GRP'!</v>
      </c>
      <c r="I349" t="str">
        <f t="shared" ca="1" si="62"/>
        <v>'LYNX GRP'!</v>
      </c>
      <c r="J349">
        <f t="shared" ca="1" si="53"/>
        <v>0</v>
      </c>
      <c r="K349">
        <f t="shared" ca="1" si="53"/>
        <v>0</v>
      </c>
      <c r="L349">
        <f t="shared" ca="1" si="53"/>
        <v>0</v>
      </c>
      <c r="M349">
        <f t="shared" ca="1" si="53"/>
        <v>0</v>
      </c>
      <c r="N349">
        <f t="shared" ca="1" si="54"/>
        <v>0</v>
      </c>
      <c r="O349" t="str">
        <f t="shared" ca="1" si="60"/>
        <v>D:AC</v>
      </c>
      <c r="P349" t="str">
        <f t="shared" ca="1" si="61"/>
        <v>D9:AC9</v>
      </c>
    </row>
    <row r="350" spans="1:16">
      <c r="A350" t="str">
        <f t="shared" si="55"/>
        <v>02</v>
      </c>
      <c r="B350" t="str">
        <f t="shared" ca="1" si="56"/>
        <v>GRP</v>
      </c>
      <c r="C350" t="str">
        <f t="shared" si="57"/>
        <v>L108-GRP</v>
      </c>
      <c r="D350" t="s">
        <v>2463</v>
      </c>
      <c r="E350">
        <f t="shared" ca="1" si="58"/>
        <v>0</v>
      </c>
      <c r="H350" t="str">
        <f t="shared" ca="1" si="59"/>
        <v>'LYNX GRP'!</v>
      </c>
      <c r="I350" t="str">
        <f t="shared" ca="1" si="62"/>
        <v>'LYNX GRP'!</v>
      </c>
      <c r="J350">
        <f t="shared" ca="1" si="53"/>
        <v>0</v>
      </c>
      <c r="K350">
        <f t="shared" ca="1" si="53"/>
        <v>0</v>
      </c>
      <c r="L350">
        <f t="shared" ca="1" si="53"/>
        <v>0</v>
      </c>
      <c r="M350">
        <f t="shared" ref="M350:N413" ca="1" si="63">IF(IFERROR(VLOOKUP($C350,INDIRECT(M$14&amp;"D:D"),1,FALSE),0)&lt;&gt;0,M$14,0)</f>
        <v>0</v>
      </c>
      <c r="N350">
        <f t="shared" ca="1" si="54"/>
        <v>0</v>
      </c>
      <c r="O350" t="str">
        <f t="shared" ca="1" si="60"/>
        <v>D:AC</v>
      </c>
      <c r="P350" t="str">
        <f t="shared" ca="1" si="61"/>
        <v>D9:AC9</v>
      </c>
    </row>
    <row r="351" spans="1:16">
      <c r="A351" t="str">
        <f t="shared" si="55"/>
        <v>03</v>
      </c>
      <c r="B351" t="str">
        <f t="shared" ca="1" si="56"/>
        <v>GRP</v>
      </c>
      <c r="C351" t="str">
        <f t="shared" si="57"/>
        <v>L108-GRP</v>
      </c>
      <c r="D351" t="s">
        <v>2464</v>
      </c>
      <c r="E351">
        <f t="shared" ca="1" si="58"/>
        <v>0</v>
      </c>
      <c r="H351" t="str">
        <f t="shared" ca="1" si="59"/>
        <v>'LYNX GRP'!</v>
      </c>
      <c r="I351" t="str">
        <f t="shared" ca="1" si="62"/>
        <v>'LYNX GRP'!</v>
      </c>
      <c r="J351">
        <f t="shared" ref="J351:N414" ca="1" si="64">IF(IFERROR(VLOOKUP($C351,INDIRECT(J$14&amp;"D:D"),1,FALSE),0)&lt;&gt;0,J$14,0)</f>
        <v>0</v>
      </c>
      <c r="K351">
        <f t="shared" ca="1" si="64"/>
        <v>0</v>
      </c>
      <c r="L351">
        <f t="shared" ca="1" si="64"/>
        <v>0</v>
      </c>
      <c r="M351">
        <f t="shared" ca="1" si="63"/>
        <v>0</v>
      </c>
      <c r="N351">
        <f t="shared" ca="1" si="63"/>
        <v>0</v>
      </c>
      <c r="O351" t="str">
        <f t="shared" ca="1" si="60"/>
        <v>D:AC</v>
      </c>
      <c r="P351" t="str">
        <f t="shared" ca="1" si="61"/>
        <v>D9:AC9</v>
      </c>
    </row>
    <row r="352" spans="1:16">
      <c r="A352" t="str">
        <f t="shared" si="55"/>
        <v>04</v>
      </c>
      <c r="B352" t="str">
        <f t="shared" ca="1" si="56"/>
        <v>GRP</v>
      </c>
      <c r="C352" t="str">
        <f t="shared" si="57"/>
        <v>L108-GRP</v>
      </c>
      <c r="D352" t="s">
        <v>2465</v>
      </c>
      <c r="E352">
        <f t="shared" ca="1" si="58"/>
        <v>0</v>
      </c>
      <c r="H352" t="str">
        <f t="shared" ca="1" si="59"/>
        <v>'LYNX GRP'!</v>
      </c>
      <c r="I352" t="str">
        <f t="shared" ca="1" si="62"/>
        <v>'LYNX GRP'!</v>
      </c>
      <c r="J352">
        <f t="shared" ca="1" si="64"/>
        <v>0</v>
      </c>
      <c r="K352">
        <f t="shared" ca="1" si="64"/>
        <v>0</v>
      </c>
      <c r="L352">
        <f t="shared" ca="1" si="64"/>
        <v>0</v>
      </c>
      <c r="M352">
        <f t="shared" ca="1" si="63"/>
        <v>0</v>
      </c>
      <c r="N352">
        <f t="shared" ca="1" si="63"/>
        <v>0</v>
      </c>
      <c r="O352" t="str">
        <f t="shared" ca="1" si="60"/>
        <v>D:AC</v>
      </c>
      <c r="P352" t="str">
        <f t="shared" ca="1" si="61"/>
        <v>D9:AC9</v>
      </c>
    </row>
    <row r="353" spans="1:16">
      <c r="A353" t="str">
        <f t="shared" si="55"/>
        <v>05</v>
      </c>
      <c r="B353" t="str">
        <f t="shared" ca="1" si="56"/>
        <v>GRP</v>
      </c>
      <c r="C353" t="str">
        <f t="shared" si="57"/>
        <v>L108-GRP</v>
      </c>
      <c r="D353" t="s">
        <v>2466</v>
      </c>
      <c r="E353">
        <f t="shared" ca="1" si="58"/>
        <v>0</v>
      </c>
      <c r="H353" t="str">
        <f t="shared" ca="1" si="59"/>
        <v>'LYNX GRP'!</v>
      </c>
      <c r="I353" t="str">
        <f t="shared" ca="1" si="62"/>
        <v>'LYNX GRP'!</v>
      </c>
      <c r="J353">
        <f t="shared" ca="1" si="64"/>
        <v>0</v>
      </c>
      <c r="K353">
        <f t="shared" ca="1" si="64"/>
        <v>0</v>
      </c>
      <c r="L353">
        <f t="shared" ca="1" si="64"/>
        <v>0</v>
      </c>
      <c r="M353">
        <f t="shared" ca="1" si="63"/>
        <v>0</v>
      </c>
      <c r="N353">
        <f t="shared" ca="1" si="63"/>
        <v>0</v>
      </c>
      <c r="O353" t="str">
        <f t="shared" ca="1" si="60"/>
        <v>D:AC</v>
      </c>
      <c r="P353" t="str">
        <f t="shared" ca="1" si="61"/>
        <v>D9:AC9</v>
      </c>
    </row>
    <row r="354" spans="1:16">
      <c r="A354" t="str">
        <f t="shared" si="55"/>
        <v>06</v>
      </c>
      <c r="B354" t="str">
        <f t="shared" ca="1" si="56"/>
        <v>GRP</v>
      </c>
      <c r="C354" t="str">
        <f t="shared" si="57"/>
        <v>L108-GRP</v>
      </c>
      <c r="D354" t="s">
        <v>2467</v>
      </c>
      <c r="E354">
        <f t="shared" ca="1" si="58"/>
        <v>0</v>
      </c>
      <c r="H354" t="str">
        <f t="shared" ca="1" si="59"/>
        <v>'LYNX GRP'!</v>
      </c>
      <c r="I354" t="str">
        <f t="shared" ca="1" si="62"/>
        <v>'LYNX GRP'!</v>
      </c>
      <c r="J354">
        <f t="shared" ca="1" si="64"/>
        <v>0</v>
      </c>
      <c r="K354">
        <f t="shared" ca="1" si="64"/>
        <v>0</v>
      </c>
      <c r="L354">
        <f t="shared" ca="1" si="64"/>
        <v>0</v>
      </c>
      <c r="M354">
        <f t="shared" ca="1" si="63"/>
        <v>0</v>
      </c>
      <c r="N354">
        <f t="shared" ca="1" si="63"/>
        <v>0</v>
      </c>
      <c r="O354" t="str">
        <f t="shared" ca="1" si="60"/>
        <v>D:AC</v>
      </c>
      <c r="P354" t="str">
        <f t="shared" ca="1" si="61"/>
        <v>D9:AC9</v>
      </c>
    </row>
    <row r="355" spans="1:16">
      <c r="A355" t="str">
        <f t="shared" si="55"/>
        <v>07</v>
      </c>
      <c r="B355" t="str">
        <f t="shared" ca="1" si="56"/>
        <v>GRP</v>
      </c>
      <c r="C355" t="str">
        <f t="shared" si="57"/>
        <v>L108-GRP</v>
      </c>
      <c r="D355" t="s">
        <v>2468</v>
      </c>
      <c r="E355">
        <f t="shared" ca="1" si="58"/>
        <v>0</v>
      </c>
      <c r="H355" t="str">
        <f t="shared" ca="1" si="59"/>
        <v>'LYNX GRP'!</v>
      </c>
      <c r="I355" t="str">
        <f t="shared" ca="1" si="62"/>
        <v>'LYNX GRP'!</v>
      </c>
      <c r="J355">
        <f t="shared" ca="1" si="64"/>
        <v>0</v>
      </c>
      <c r="K355">
        <f t="shared" ca="1" si="64"/>
        <v>0</v>
      </c>
      <c r="L355">
        <f t="shared" ca="1" si="64"/>
        <v>0</v>
      </c>
      <c r="M355">
        <f t="shared" ca="1" si="63"/>
        <v>0</v>
      </c>
      <c r="N355">
        <f t="shared" ca="1" si="63"/>
        <v>0</v>
      </c>
      <c r="O355" t="str">
        <f t="shared" ca="1" si="60"/>
        <v>D:AC</v>
      </c>
      <c r="P355" t="str">
        <f t="shared" ca="1" si="61"/>
        <v>D9:AC9</v>
      </c>
    </row>
    <row r="356" spans="1:16">
      <c r="A356" t="str">
        <f t="shared" si="55"/>
        <v>08</v>
      </c>
      <c r="B356" t="str">
        <f t="shared" ca="1" si="56"/>
        <v>GRP</v>
      </c>
      <c r="C356" t="str">
        <f t="shared" si="57"/>
        <v>L108-GRP</v>
      </c>
      <c r="D356" t="s">
        <v>2469</v>
      </c>
      <c r="E356">
        <f t="shared" ca="1" si="58"/>
        <v>0</v>
      </c>
      <c r="H356" t="str">
        <f t="shared" ca="1" si="59"/>
        <v>'LYNX GRP'!</v>
      </c>
      <c r="I356" t="str">
        <f t="shared" ca="1" si="62"/>
        <v>'LYNX GRP'!</v>
      </c>
      <c r="J356">
        <f t="shared" ca="1" si="64"/>
        <v>0</v>
      </c>
      <c r="K356">
        <f t="shared" ca="1" si="64"/>
        <v>0</v>
      </c>
      <c r="L356">
        <f t="shared" ca="1" si="64"/>
        <v>0</v>
      </c>
      <c r="M356">
        <f t="shared" ca="1" si="63"/>
        <v>0</v>
      </c>
      <c r="N356">
        <f t="shared" ca="1" si="63"/>
        <v>0</v>
      </c>
      <c r="O356" t="str">
        <f t="shared" ca="1" si="60"/>
        <v>D:AC</v>
      </c>
      <c r="P356" t="str">
        <f t="shared" ca="1" si="61"/>
        <v>D9:AC9</v>
      </c>
    </row>
    <row r="357" spans="1:16">
      <c r="A357" t="str">
        <f t="shared" si="55"/>
        <v>09</v>
      </c>
      <c r="B357" t="str">
        <f t="shared" ca="1" si="56"/>
        <v>GRP</v>
      </c>
      <c r="C357" t="str">
        <f t="shared" si="57"/>
        <v>L108-GRP</v>
      </c>
      <c r="D357" t="s">
        <v>2470</v>
      </c>
      <c r="E357">
        <f t="shared" ca="1" si="58"/>
        <v>0</v>
      </c>
      <c r="H357" t="str">
        <f t="shared" ca="1" si="59"/>
        <v>'LYNX GRP'!</v>
      </c>
      <c r="I357" t="str">
        <f t="shared" ca="1" si="62"/>
        <v>'LYNX GRP'!</v>
      </c>
      <c r="J357">
        <f t="shared" ca="1" si="64"/>
        <v>0</v>
      </c>
      <c r="K357">
        <f t="shared" ca="1" si="64"/>
        <v>0</v>
      </c>
      <c r="L357">
        <f t="shared" ca="1" si="64"/>
        <v>0</v>
      </c>
      <c r="M357">
        <f t="shared" ca="1" si="63"/>
        <v>0</v>
      </c>
      <c r="N357">
        <f t="shared" ca="1" si="63"/>
        <v>0</v>
      </c>
      <c r="O357" t="str">
        <f t="shared" ca="1" si="60"/>
        <v>D:AC</v>
      </c>
      <c r="P357" t="str">
        <f t="shared" ca="1" si="61"/>
        <v>D9:AC9</v>
      </c>
    </row>
    <row r="358" spans="1:16">
      <c r="A358" t="str">
        <f t="shared" si="55"/>
        <v>10</v>
      </c>
      <c r="B358" t="str">
        <f t="shared" ca="1" si="56"/>
        <v>GRP</v>
      </c>
      <c r="C358" t="str">
        <f t="shared" si="57"/>
        <v>L108-GRP</v>
      </c>
      <c r="D358" t="s">
        <v>2471</v>
      </c>
      <c r="E358">
        <f t="shared" ca="1" si="58"/>
        <v>0</v>
      </c>
      <c r="H358" t="str">
        <f t="shared" ca="1" si="59"/>
        <v>'LYNX GRP'!</v>
      </c>
      <c r="I358" t="str">
        <f t="shared" ca="1" si="62"/>
        <v>'LYNX GRP'!</v>
      </c>
      <c r="J358">
        <f t="shared" ca="1" si="64"/>
        <v>0</v>
      </c>
      <c r="K358">
        <f t="shared" ca="1" si="64"/>
        <v>0</v>
      </c>
      <c r="L358">
        <f t="shared" ca="1" si="64"/>
        <v>0</v>
      </c>
      <c r="M358">
        <f t="shared" ca="1" si="63"/>
        <v>0</v>
      </c>
      <c r="N358">
        <f t="shared" ca="1" si="63"/>
        <v>0</v>
      </c>
      <c r="O358" t="str">
        <f t="shared" ca="1" si="60"/>
        <v>D:AC</v>
      </c>
      <c r="P358" t="str">
        <f t="shared" ca="1" si="61"/>
        <v>D9:AC9</v>
      </c>
    </row>
    <row r="359" spans="1:16">
      <c r="A359" t="str">
        <f t="shared" si="55"/>
        <v>11</v>
      </c>
      <c r="B359" t="str">
        <f t="shared" ca="1" si="56"/>
        <v>GRP</v>
      </c>
      <c r="C359" t="str">
        <f t="shared" si="57"/>
        <v>L108-GRP</v>
      </c>
      <c r="D359" t="s">
        <v>2472</v>
      </c>
      <c r="E359">
        <f t="shared" ca="1" si="58"/>
        <v>0</v>
      </c>
      <c r="H359" t="str">
        <f t="shared" ca="1" si="59"/>
        <v>'LYNX GRP'!</v>
      </c>
      <c r="I359" t="str">
        <f t="shared" ca="1" si="62"/>
        <v>'LYNX GRP'!</v>
      </c>
      <c r="J359">
        <f t="shared" ca="1" si="64"/>
        <v>0</v>
      </c>
      <c r="K359">
        <f t="shared" ca="1" si="64"/>
        <v>0</v>
      </c>
      <c r="L359">
        <f t="shared" ca="1" si="64"/>
        <v>0</v>
      </c>
      <c r="M359">
        <f t="shared" ca="1" si="63"/>
        <v>0</v>
      </c>
      <c r="N359">
        <f t="shared" ca="1" si="63"/>
        <v>0</v>
      </c>
      <c r="O359" t="str">
        <f t="shared" ca="1" si="60"/>
        <v>D:AC</v>
      </c>
      <c r="P359" t="str">
        <f t="shared" ca="1" si="61"/>
        <v>D9:AC9</v>
      </c>
    </row>
    <row r="360" spans="1:16">
      <c r="A360" t="str">
        <f t="shared" si="55"/>
        <v>12</v>
      </c>
      <c r="B360" t="str">
        <f t="shared" ca="1" si="56"/>
        <v>GRP</v>
      </c>
      <c r="C360" t="str">
        <f t="shared" si="57"/>
        <v>L108-GRP</v>
      </c>
      <c r="D360" t="s">
        <v>2473</v>
      </c>
      <c r="E360">
        <f t="shared" ca="1" si="58"/>
        <v>0</v>
      </c>
      <c r="H360" t="str">
        <f t="shared" ca="1" si="59"/>
        <v>'LYNX GRP'!</v>
      </c>
      <c r="I360" t="str">
        <f t="shared" ca="1" si="62"/>
        <v>'LYNX GRP'!</v>
      </c>
      <c r="J360">
        <f t="shared" ca="1" si="64"/>
        <v>0</v>
      </c>
      <c r="K360">
        <f t="shared" ca="1" si="64"/>
        <v>0</v>
      </c>
      <c r="L360">
        <f t="shared" ca="1" si="64"/>
        <v>0</v>
      </c>
      <c r="M360">
        <f t="shared" ca="1" si="63"/>
        <v>0</v>
      </c>
      <c r="N360">
        <f t="shared" ca="1" si="63"/>
        <v>0</v>
      </c>
      <c r="O360" t="str">
        <f t="shared" ca="1" si="60"/>
        <v>D:AC</v>
      </c>
      <c r="P360" t="str">
        <f t="shared" ca="1" si="61"/>
        <v>D9:AC9</v>
      </c>
    </row>
    <row r="361" spans="1:16">
      <c r="A361" t="str">
        <f t="shared" si="55"/>
        <v>13</v>
      </c>
      <c r="B361" t="str">
        <f t="shared" ca="1" si="56"/>
        <v>GRP</v>
      </c>
      <c r="C361" t="str">
        <f t="shared" si="57"/>
        <v>L108-GRP</v>
      </c>
      <c r="D361" t="s">
        <v>2474</v>
      </c>
      <c r="E361">
        <f t="shared" ca="1" si="58"/>
        <v>0</v>
      </c>
      <c r="H361" t="str">
        <f t="shared" ca="1" si="59"/>
        <v>'LYNX GRP'!</v>
      </c>
      <c r="I361" t="str">
        <f t="shared" ca="1" si="62"/>
        <v>'LYNX GRP'!</v>
      </c>
      <c r="J361">
        <f t="shared" ca="1" si="64"/>
        <v>0</v>
      </c>
      <c r="K361">
        <f t="shared" ca="1" si="64"/>
        <v>0</v>
      </c>
      <c r="L361">
        <f t="shared" ca="1" si="64"/>
        <v>0</v>
      </c>
      <c r="M361">
        <f t="shared" ca="1" si="63"/>
        <v>0</v>
      </c>
      <c r="N361">
        <f t="shared" ca="1" si="63"/>
        <v>0</v>
      </c>
      <c r="O361" t="str">
        <f t="shared" ca="1" si="60"/>
        <v>D:AC</v>
      </c>
      <c r="P361" t="str">
        <f t="shared" ca="1" si="61"/>
        <v>D9:AC9</v>
      </c>
    </row>
    <row r="362" spans="1:16">
      <c r="A362" t="str">
        <f t="shared" si="55"/>
        <v>15</v>
      </c>
      <c r="B362" t="str">
        <f t="shared" ca="1" si="56"/>
        <v>GRP</v>
      </c>
      <c r="C362" t="str">
        <f t="shared" si="57"/>
        <v>L108-GRP</v>
      </c>
      <c r="D362" t="s">
        <v>2475</v>
      </c>
      <c r="E362">
        <f t="shared" ca="1" si="58"/>
        <v>0</v>
      </c>
      <c r="H362" t="str">
        <f t="shared" ca="1" si="59"/>
        <v>'LYNX GRP'!</v>
      </c>
      <c r="I362" t="str">
        <f t="shared" ca="1" si="62"/>
        <v>'LYNX GRP'!</v>
      </c>
      <c r="J362">
        <f t="shared" ca="1" si="64"/>
        <v>0</v>
      </c>
      <c r="K362">
        <f t="shared" ca="1" si="64"/>
        <v>0</v>
      </c>
      <c r="L362">
        <f t="shared" ca="1" si="64"/>
        <v>0</v>
      </c>
      <c r="M362">
        <f t="shared" ca="1" si="63"/>
        <v>0</v>
      </c>
      <c r="N362">
        <f t="shared" ca="1" si="63"/>
        <v>0</v>
      </c>
      <c r="O362" t="str">
        <f t="shared" ca="1" si="60"/>
        <v>D:AC</v>
      </c>
      <c r="P362" t="str">
        <f t="shared" ca="1" si="61"/>
        <v>D9:AC9</v>
      </c>
    </row>
    <row r="363" spans="1:16">
      <c r="A363" t="str">
        <f t="shared" si="55"/>
        <v>19</v>
      </c>
      <c r="B363" t="str">
        <f t="shared" ca="1" si="56"/>
        <v>GRP</v>
      </c>
      <c r="C363" t="str">
        <f t="shared" si="57"/>
        <v>L108-GRP</v>
      </c>
      <c r="D363" t="s">
        <v>2476</v>
      </c>
      <c r="E363">
        <f t="shared" ca="1" si="58"/>
        <v>0</v>
      </c>
      <c r="H363" t="str">
        <f t="shared" ca="1" si="59"/>
        <v>'LYNX GRP'!</v>
      </c>
      <c r="I363" t="str">
        <f t="shared" ca="1" si="62"/>
        <v>'LYNX GRP'!</v>
      </c>
      <c r="J363">
        <f t="shared" ca="1" si="64"/>
        <v>0</v>
      </c>
      <c r="K363">
        <f t="shared" ca="1" si="64"/>
        <v>0</v>
      </c>
      <c r="L363">
        <f t="shared" ca="1" si="64"/>
        <v>0</v>
      </c>
      <c r="M363">
        <f t="shared" ca="1" si="63"/>
        <v>0</v>
      </c>
      <c r="N363">
        <f t="shared" ca="1" si="63"/>
        <v>0</v>
      </c>
      <c r="O363" t="str">
        <f t="shared" ca="1" si="60"/>
        <v>D:AC</v>
      </c>
      <c r="P363" t="str">
        <f t="shared" ca="1" si="61"/>
        <v>D9:AC9</v>
      </c>
    </row>
    <row r="364" spans="1:16">
      <c r="A364" t="str">
        <f t="shared" si="55"/>
        <v>34</v>
      </c>
      <c r="B364" t="str">
        <f t="shared" ca="1" si="56"/>
        <v>GRP</v>
      </c>
      <c r="C364" t="str">
        <f t="shared" si="57"/>
        <v>L108-GRP</v>
      </c>
      <c r="D364" t="s">
        <v>2477</v>
      </c>
      <c r="E364">
        <f t="shared" ca="1" si="58"/>
        <v>0</v>
      </c>
      <c r="H364" t="str">
        <f t="shared" ca="1" si="59"/>
        <v>'LYNX GRP'!</v>
      </c>
      <c r="I364" t="str">
        <f t="shared" ca="1" si="62"/>
        <v>'LYNX GRP'!</v>
      </c>
      <c r="J364">
        <f t="shared" ca="1" si="64"/>
        <v>0</v>
      </c>
      <c r="K364">
        <f t="shared" ca="1" si="64"/>
        <v>0</v>
      </c>
      <c r="L364">
        <f t="shared" ca="1" si="64"/>
        <v>0</v>
      </c>
      <c r="M364">
        <f t="shared" ca="1" si="63"/>
        <v>0</v>
      </c>
      <c r="N364">
        <f t="shared" ca="1" si="63"/>
        <v>0</v>
      </c>
      <c r="O364" t="str">
        <f t="shared" ca="1" si="60"/>
        <v>D:AC</v>
      </c>
      <c r="P364" t="str">
        <f t="shared" ca="1" si="61"/>
        <v>D9:AC9</v>
      </c>
    </row>
    <row r="365" spans="1:16">
      <c r="A365" t="str">
        <f t="shared" si="55"/>
        <v>35</v>
      </c>
      <c r="B365" t="str">
        <f t="shared" ca="1" si="56"/>
        <v>GRP</v>
      </c>
      <c r="C365" t="str">
        <f t="shared" si="57"/>
        <v>L108-GRP</v>
      </c>
      <c r="D365" t="s">
        <v>2478</v>
      </c>
      <c r="E365">
        <f t="shared" ca="1" si="58"/>
        <v>0</v>
      </c>
      <c r="H365" t="str">
        <f t="shared" ca="1" si="59"/>
        <v>'LYNX GRP'!</v>
      </c>
      <c r="I365" t="str">
        <f t="shared" ca="1" si="62"/>
        <v>'LYNX GRP'!</v>
      </c>
      <c r="J365">
        <f t="shared" ca="1" si="64"/>
        <v>0</v>
      </c>
      <c r="K365">
        <f t="shared" ca="1" si="64"/>
        <v>0</v>
      </c>
      <c r="L365">
        <f t="shared" ca="1" si="64"/>
        <v>0</v>
      </c>
      <c r="M365">
        <f t="shared" ca="1" si="63"/>
        <v>0</v>
      </c>
      <c r="N365">
        <f t="shared" ca="1" si="63"/>
        <v>0</v>
      </c>
      <c r="O365" t="str">
        <f t="shared" ca="1" si="60"/>
        <v>D:AC</v>
      </c>
      <c r="P365" t="str">
        <f t="shared" ca="1" si="61"/>
        <v>D9:AC9</v>
      </c>
    </row>
    <row r="366" spans="1:16">
      <c r="A366" t="str">
        <f t="shared" si="55"/>
        <v>36</v>
      </c>
      <c r="B366" t="str">
        <f t="shared" ca="1" si="56"/>
        <v>GRP</v>
      </c>
      <c r="C366" t="str">
        <f t="shared" si="57"/>
        <v>L108-GRP</v>
      </c>
      <c r="D366" t="s">
        <v>2479</v>
      </c>
      <c r="E366">
        <f t="shared" ca="1" si="58"/>
        <v>0</v>
      </c>
      <c r="H366" t="str">
        <f t="shared" ca="1" si="59"/>
        <v>'LYNX GRP'!</v>
      </c>
      <c r="I366" t="str">
        <f t="shared" ca="1" si="62"/>
        <v>'LYNX GRP'!</v>
      </c>
      <c r="J366">
        <f t="shared" ca="1" si="64"/>
        <v>0</v>
      </c>
      <c r="K366">
        <f t="shared" ca="1" si="64"/>
        <v>0</v>
      </c>
      <c r="L366">
        <f t="shared" ca="1" si="64"/>
        <v>0</v>
      </c>
      <c r="M366">
        <f t="shared" ca="1" si="63"/>
        <v>0</v>
      </c>
      <c r="N366">
        <f t="shared" ca="1" si="63"/>
        <v>0</v>
      </c>
      <c r="O366" t="str">
        <f t="shared" ca="1" si="60"/>
        <v>D:AC</v>
      </c>
      <c r="P366" t="str">
        <f t="shared" ca="1" si="61"/>
        <v>D9:AC9</v>
      </c>
    </row>
    <row r="367" spans="1:16">
      <c r="A367" t="str">
        <f t="shared" si="55"/>
        <v>01</v>
      </c>
      <c r="B367" t="str">
        <f t="shared" ca="1" si="56"/>
        <v>GRP</v>
      </c>
      <c r="C367" t="str">
        <f t="shared" si="57"/>
        <v>L11-GRP</v>
      </c>
      <c r="D367" t="s">
        <v>326</v>
      </c>
      <c r="E367">
        <f t="shared" ca="1" si="58"/>
        <v>0</v>
      </c>
      <c r="H367" t="str">
        <f t="shared" ca="1" si="59"/>
        <v>'LYNX GRP'!</v>
      </c>
      <c r="I367" t="str">
        <f t="shared" ca="1" si="62"/>
        <v>'LYNX GRP'!</v>
      </c>
      <c r="J367">
        <f t="shared" ca="1" si="64"/>
        <v>0</v>
      </c>
      <c r="K367">
        <f t="shared" ca="1" si="64"/>
        <v>0</v>
      </c>
      <c r="L367">
        <f t="shared" ca="1" si="64"/>
        <v>0</v>
      </c>
      <c r="M367">
        <f t="shared" ca="1" si="63"/>
        <v>0</v>
      </c>
      <c r="N367">
        <f t="shared" ca="1" si="63"/>
        <v>0</v>
      </c>
      <c r="O367" t="str">
        <f t="shared" ca="1" si="60"/>
        <v>D:AC</v>
      </c>
      <c r="P367" t="str">
        <f t="shared" ca="1" si="61"/>
        <v>D9:AC9</v>
      </c>
    </row>
    <row r="368" spans="1:16">
      <c r="A368" t="str">
        <f t="shared" si="55"/>
        <v>02</v>
      </c>
      <c r="B368" t="str">
        <f t="shared" ca="1" si="56"/>
        <v>GRP</v>
      </c>
      <c r="C368" t="str">
        <f t="shared" si="57"/>
        <v>L11-GRP</v>
      </c>
      <c r="D368" t="s">
        <v>327</v>
      </c>
      <c r="E368">
        <f t="shared" ca="1" si="58"/>
        <v>0</v>
      </c>
      <c r="H368" t="str">
        <f t="shared" ca="1" si="59"/>
        <v>'LYNX GRP'!</v>
      </c>
      <c r="I368" t="str">
        <f t="shared" ca="1" si="62"/>
        <v>'LYNX GRP'!</v>
      </c>
      <c r="J368">
        <f t="shared" ca="1" si="64"/>
        <v>0</v>
      </c>
      <c r="K368">
        <f t="shared" ca="1" si="64"/>
        <v>0</v>
      </c>
      <c r="L368">
        <f t="shared" ca="1" si="64"/>
        <v>0</v>
      </c>
      <c r="M368">
        <f t="shared" ca="1" si="63"/>
        <v>0</v>
      </c>
      <c r="N368">
        <f t="shared" ca="1" si="63"/>
        <v>0</v>
      </c>
      <c r="O368" t="str">
        <f t="shared" ca="1" si="60"/>
        <v>D:AC</v>
      </c>
      <c r="P368" t="str">
        <f t="shared" ca="1" si="61"/>
        <v>D9:AC9</v>
      </c>
    </row>
    <row r="369" spans="1:16">
      <c r="A369" t="str">
        <f t="shared" si="55"/>
        <v>03</v>
      </c>
      <c r="B369" t="str">
        <f t="shared" ca="1" si="56"/>
        <v>GRP</v>
      </c>
      <c r="C369" t="str">
        <f t="shared" si="57"/>
        <v>L11-GRP</v>
      </c>
      <c r="D369" t="s">
        <v>328</v>
      </c>
      <c r="E369">
        <f t="shared" ca="1" si="58"/>
        <v>0</v>
      </c>
      <c r="H369" t="str">
        <f t="shared" ca="1" si="59"/>
        <v>'LYNX GRP'!</v>
      </c>
      <c r="I369" t="str">
        <f t="shared" ca="1" si="62"/>
        <v>'LYNX GRP'!</v>
      </c>
      <c r="J369">
        <f t="shared" ca="1" si="64"/>
        <v>0</v>
      </c>
      <c r="K369">
        <f t="shared" ca="1" si="64"/>
        <v>0</v>
      </c>
      <c r="L369">
        <f t="shared" ca="1" si="64"/>
        <v>0</v>
      </c>
      <c r="M369">
        <f t="shared" ca="1" si="63"/>
        <v>0</v>
      </c>
      <c r="N369">
        <f t="shared" ca="1" si="63"/>
        <v>0</v>
      </c>
      <c r="O369" t="str">
        <f t="shared" ca="1" si="60"/>
        <v>D:AC</v>
      </c>
      <c r="P369" t="str">
        <f t="shared" ca="1" si="61"/>
        <v>D9:AC9</v>
      </c>
    </row>
    <row r="370" spans="1:16">
      <c r="A370" t="str">
        <f t="shared" si="55"/>
        <v>04</v>
      </c>
      <c r="B370" t="str">
        <f t="shared" ca="1" si="56"/>
        <v>GRP</v>
      </c>
      <c r="C370" t="str">
        <f t="shared" si="57"/>
        <v>L11-GRP</v>
      </c>
      <c r="D370" t="s">
        <v>329</v>
      </c>
      <c r="E370">
        <f t="shared" ca="1" si="58"/>
        <v>0</v>
      </c>
      <c r="H370" t="str">
        <f t="shared" ca="1" si="59"/>
        <v>'LYNX GRP'!</v>
      </c>
      <c r="I370" t="str">
        <f t="shared" ca="1" si="62"/>
        <v>'LYNX GRP'!</v>
      </c>
      <c r="J370">
        <f t="shared" ca="1" si="64"/>
        <v>0</v>
      </c>
      <c r="K370">
        <f t="shared" ca="1" si="64"/>
        <v>0</v>
      </c>
      <c r="L370">
        <f t="shared" ca="1" si="64"/>
        <v>0</v>
      </c>
      <c r="M370">
        <f t="shared" ca="1" si="63"/>
        <v>0</v>
      </c>
      <c r="N370">
        <f t="shared" ca="1" si="63"/>
        <v>0</v>
      </c>
      <c r="O370" t="str">
        <f t="shared" ca="1" si="60"/>
        <v>D:AC</v>
      </c>
      <c r="P370" t="str">
        <f t="shared" ca="1" si="61"/>
        <v>D9:AC9</v>
      </c>
    </row>
    <row r="371" spans="1:16">
      <c r="A371" t="str">
        <f t="shared" si="55"/>
        <v>05</v>
      </c>
      <c r="B371" t="str">
        <f t="shared" ca="1" si="56"/>
        <v>GRP</v>
      </c>
      <c r="C371" t="str">
        <f t="shared" si="57"/>
        <v>L11-GRP</v>
      </c>
      <c r="D371" t="s">
        <v>330</v>
      </c>
      <c r="E371">
        <f t="shared" ca="1" si="58"/>
        <v>0</v>
      </c>
      <c r="H371" t="str">
        <f t="shared" ca="1" si="59"/>
        <v>'LYNX GRP'!</v>
      </c>
      <c r="I371" t="str">
        <f t="shared" ca="1" si="62"/>
        <v>'LYNX GRP'!</v>
      </c>
      <c r="J371">
        <f t="shared" ca="1" si="64"/>
        <v>0</v>
      </c>
      <c r="K371">
        <f t="shared" ca="1" si="64"/>
        <v>0</v>
      </c>
      <c r="L371">
        <f t="shared" ca="1" si="64"/>
        <v>0</v>
      </c>
      <c r="M371">
        <f t="shared" ca="1" si="63"/>
        <v>0</v>
      </c>
      <c r="N371">
        <f t="shared" ca="1" si="63"/>
        <v>0</v>
      </c>
      <c r="O371" t="str">
        <f t="shared" ca="1" si="60"/>
        <v>D:AC</v>
      </c>
      <c r="P371" t="str">
        <f t="shared" ca="1" si="61"/>
        <v>D9:AC9</v>
      </c>
    </row>
    <row r="372" spans="1:16">
      <c r="A372" t="str">
        <f t="shared" si="55"/>
        <v>06</v>
      </c>
      <c r="B372" t="str">
        <f t="shared" ca="1" si="56"/>
        <v>GRP</v>
      </c>
      <c r="C372" t="str">
        <f t="shared" si="57"/>
        <v>L11-GRP</v>
      </c>
      <c r="D372" t="s">
        <v>331</v>
      </c>
      <c r="E372">
        <f t="shared" ca="1" si="58"/>
        <v>0</v>
      </c>
      <c r="H372" t="str">
        <f t="shared" ca="1" si="59"/>
        <v>'LYNX GRP'!</v>
      </c>
      <c r="I372" t="str">
        <f t="shared" ca="1" si="62"/>
        <v>'LYNX GRP'!</v>
      </c>
      <c r="J372">
        <f t="shared" ca="1" si="64"/>
        <v>0</v>
      </c>
      <c r="K372">
        <f t="shared" ca="1" si="64"/>
        <v>0</v>
      </c>
      <c r="L372">
        <f t="shared" ca="1" si="64"/>
        <v>0</v>
      </c>
      <c r="M372">
        <f t="shared" ca="1" si="63"/>
        <v>0</v>
      </c>
      <c r="N372">
        <f t="shared" ca="1" si="63"/>
        <v>0</v>
      </c>
      <c r="O372" t="str">
        <f t="shared" ca="1" si="60"/>
        <v>D:AC</v>
      </c>
      <c r="P372" t="str">
        <f t="shared" ca="1" si="61"/>
        <v>D9:AC9</v>
      </c>
    </row>
    <row r="373" spans="1:16">
      <c r="A373" t="str">
        <f t="shared" si="55"/>
        <v>07</v>
      </c>
      <c r="B373" t="str">
        <f t="shared" ca="1" si="56"/>
        <v>GRP</v>
      </c>
      <c r="C373" t="str">
        <f t="shared" si="57"/>
        <v>L11-GRP</v>
      </c>
      <c r="D373" t="s">
        <v>332</v>
      </c>
      <c r="E373">
        <f t="shared" ca="1" si="58"/>
        <v>0</v>
      </c>
      <c r="H373" t="str">
        <f t="shared" ca="1" si="59"/>
        <v>'LYNX GRP'!</v>
      </c>
      <c r="I373" t="str">
        <f t="shared" ca="1" si="62"/>
        <v>'LYNX GRP'!</v>
      </c>
      <c r="J373">
        <f t="shared" ca="1" si="64"/>
        <v>0</v>
      </c>
      <c r="K373">
        <f t="shared" ca="1" si="64"/>
        <v>0</v>
      </c>
      <c r="L373">
        <f t="shared" ca="1" si="64"/>
        <v>0</v>
      </c>
      <c r="M373">
        <f t="shared" ca="1" si="63"/>
        <v>0</v>
      </c>
      <c r="N373">
        <f t="shared" ca="1" si="63"/>
        <v>0</v>
      </c>
      <c r="O373" t="str">
        <f t="shared" ca="1" si="60"/>
        <v>D:AC</v>
      </c>
      <c r="P373" t="str">
        <f t="shared" ca="1" si="61"/>
        <v>D9:AC9</v>
      </c>
    </row>
    <row r="374" spans="1:16">
      <c r="A374" t="str">
        <f t="shared" si="55"/>
        <v>08</v>
      </c>
      <c r="B374" t="str">
        <f t="shared" ca="1" si="56"/>
        <v>GRP</v>
      </c>
      <c r="C374" t="str">
        <f t="shared" si="57"/>
        <v>L11-GRP</v>
      </c>
      <c r="D374" t="s">
        <v>333</v>
      </c>
      <c r="E374">
        <f t="shared" ca="1" si="58"/>
        <v>0</v>
      </c>
      <c r="H374" t="str">
        <f t="shared" ca="1" si="59"/>
        <v>'LYNX GRP'!</v>
      </c>
      <c r="I374" t="str">
        <f t="shared" ca="1" si="62"/>
        <v>'LYNX GRP'!</v>
      </c>
      <c r="J374">
        <f t="shared" ca="1" si="64"/>
        <v>0</v>
      </c>
      <c r="K374">
        <f t="shared" ca="1" si="64"/>
        <v>0</v>
      </c>
      <c r="L374">
        <f t="shared" ca="1" si="64"/>
        <v>0</v>
      </c>
      <c r="M374">
        <f t="shared" ca="1" si="63"/>
        <v>0</v>
      </c>
      <c r="N374">
        <f t="shared" ca="1" si="63"/>
        <v>0</v>
      </c>
      <c r="O374" t="str">
        <f t="shared" ca="1" si="60"/>
        <v>D:AC</v>
      </c>
      <c r="P374" t="str">
        <f t="shared" ca="1" si="61"/>
        <v>D9:AC9</v>
      </c>
    </row>
    <row r="375" spans="1:16">
      <c r="A375" t="str">
        <f t="shared" si="55"/>
        <v>09</v>
      </c>
      <c r="B375" t="str">
        <f t="shared" ca="1" si="56"/>
        <v>GRP</v>
      </c>
      <c r="C375" t="str">
        <f t="shared" si="57"/>
        <v>L11-GRP</v>
      </c>
      <c r="D375" t="s">
        <v>334</v>
      </c>
      <c r="E375">
        <f t="shared" ca="1" si="58"/>
        <v>0</v>
      </c>
      <c r="H375" t="str">
        <f t="shared" ca="1" si="59"/>
        <v>'LYNX GRP'!</v>
      </c>
      <c r="I375" t="str">
        <f t="shared" ca="1" si="62"/>
        <v>'LYNX GRP'!</v>
      </c>
      <c r="J375">
        <f t="shared" ca="1" si="64"/>
        <v>0</v>
      </c>
      <c r="K375">
        <f t="shared" ca="1" si="64"/>
        <v>0</v>
      </c>
      <c r="L375">
        <f t="shared" ca="1" si="64"/>
        <v>0</v>
      </c>
      <c r="M375">
        <f t="shared" ca="1" si="63"/>
        <v>0</v>
      </c>
      <c r="N375">
        <f t="shared" ca="1" si="63"/>
        <v>0</v>
      </c>
      <c r="O375" t="str">
        <f t="shared" ca="1" si="60"/>
        <v>D:AC</v>
      </c>
      <c r="P375" t="str">
        <f t="shared" ca="1" si="61"/>
        <v>D9:AC9</v>
      </c>
    </row>
    <row r="376" spans="1:16">
      <c r="A376" t="str">
        <f t="shared" si="55"/>
        <v>10</v>
      </c>
      <c r="B376" t="str">
        <f t="shared" ca="1" si="56"/>
        <v>GRP</v>
      </c>
      <c r="C376" t="str">
        <f t="shared" si="57"/>
        <v>L11-GRP</v>
      </c>
      <c r="D376" t="s">
        <v>335</v>
      </c>
      <c r="E376">
        <f t="shared" ca="1" si="58"/>
        <v>0</v>
      </c>
      <c r="H376" t="str">
        <f t="shared" ca="1" si="59"/>
        <v>'LYNX GRP'!</v>
      </c>
      <c r="I376" t="str">
        <f t="shared" ca="1" si="62"/>
        <v>'LYNX GRP'!</v>
      </c>
      <c r="J376">
        <f t="shared" ca="1" si="64"/>
        <v>0</v>
      </c>
      <c r="K376">
        <f t="shared" ca="1" si="64"/>
        <v>0</v>
      </c>
      <c r="L376">
        <f t="shared" ca="1" si="64"/>
        <v>0</v>
      </c>
      <c r="M376">
        <f t="shared" ca="1" si="63"/>
        <v>0</v>
      </c>
      <c r="N376">
        <f t="shared" ca="1" si="63"/>
        <v>0</v>
      </c>
      <c r="O376" t="str">
        <f t="shared" ca="1" si="60"/>
        <v>D:AC</v>
      </c>
      <c r="P376" t="str">
        <f t="shared" ca="1" si="61"/>
        <v>D9:AC9</v>
      </c>
    </row>
    <row r="377" spans="1:16">
      <c r="A377" t="str">
        <f t="shared" si="55"/>
        <v>100</v>
      </c>
      <c r="B377" t="str">
        <f t="shared" ca="1" si="56"/>
        <v>GRP</v>
      </c>
      <c r="C377" t="str">
        <f t="shared" si="57"/>
        <v>L11-GRP</v>
      </c>
      <c r="D377" t="s">
        <v>339</v>
      </c>
      <c r="E377">
        <f t="shared" ca="1" si="58"/>
        <v>0</v>
      </c>
      <c r="H377" t="str">
        <f t="shared" ca="1" si="59"/>
        <v>'LYNX GRP'!</v>
      </c>
      <c r="I377" t="str">
        <f t="shared" ca="1" si="62"/>
        <v>'LYNX GRP'!</v>
      </c>
      <c r="J377">
        <f t="shared" ca="1" si="64"/>
        <v>0</v>
      </c>
      <c r="K377">
        <f t="shared" ca="1" si="64"/>
        <v>0</v>
      </c>
      <c r="L377">
        <f t="shared" ca="1" si="64"/>
        <v>0</v>
      </c>
      <c r="M377">
        <f t="shared" ca="1" si="63"/>
        <v>0</v>
      </c>
      <c r="N377">
        <f t="shared" ca="1" si="63"/>
        <v>0</v>
      </c>
      <c r="O377" t="str">
        <f t="shared" ca="1" si="60"/>
        <v>D:AC</v>
      </c>
      <c r="P377" t="str">
        <f t="shared" ca="1" si="61"/>
        <v>D9:AC9</v>
      </c>
    </row>
    <row r="378" spans="1:16">
      <c r="A378" t="str">
        <f t="shared" si="55"/>
        <v>11</v>
      </c>
      <c r="B378" t="str">
        <f t="shared" ca="1" si="56"/>
        <v>GRP</v>
      </c>
      <c r="C378" t="str">
        <f t="shared" si="57"/>
        <v>L11-GRP</v>
      </c>
      <c r="D378" t="s">
        <v>336</v>
      </c>
      <c r="E378">
        <f t="shared" ca="1" si="58"/>
        <v>0</v>
      </c>
      <c r="H378" t="str">
        <f t="shared" ca="1" si="59"/>
        <v>'LYNX GRP'!</v>
      </c>
      <c r="I378" t="str">
        <f t="shared" ca="1" si="62"/>
        <v>'LYNX GRP'!</v>
      </c>
      <c r="J378">
        <f t="shared" ca="1" si="64"/>
        <v>0</v>
      </c>
      <c r="K378">
        <f t="shared" ca="1" si="64"/>
        <v>0</v>
      </c>
      <c r="L378">
        <f t="shared" ca="1" si="64"/>
        <v>0</v>
      </c>
      <c r="M378">
        <f t="shared" ca="1" si="63"/>
        <v>0</v>
      </c>
      <c r="N378">
        <f t="shared" ca="1" si="63"/>
        <v>0</v>
      </c>
      <c r="O378" t="str">
        <f t="shared" ca="1" si="60"/>
        <v>D:AC</v>
      </c>
      <c r="P378" t="str">
        <f t="shared" ca="1" si="61"/>
        <v>D9:AC9</v>
      </c>
    </row>
    <row r="379" spans="1:16">
      <c r="A379" t="str">
        <f t="shared" si="55"/>
        <v>12</v>
      </c>
      <c r="B379" t="str">
        <f t="shared" ca="1" si="56"/>
        <v>GRP</v>
      </c>
      <c r="C379" t="str">
        <f t="shared" si="57"/>
        <v>L11-GRP</v>
      </c>
      <c r="D379" t="s">
        <v>337</v>
      </c>
      <c r="E379">
        <f t="shared" ca="1" si="58"/>
        <v>0</v>
      </c>
      <c r="H379" t="str">
        <f t="shared" ca="1" si="59"/>
        <v>'LYNX GRP'!</v>
      </c>
      <c r="I379" t="str">
        <f t="shared" ca="1" si="62"/>
        <v>'LYNX GRP'!</v>
      </c>
      <c r="J379">
        <f t="shared" ca="1" si="64"/>
        <v>0</v>
      </c>
      <c r="K379">
        <f t="shared" ca="1" si="64"/>
        <v>0</v>
      </c>
      <c r="L379">
        <f t="shared" ca="1" si="64"/>
        <v>0</v>
      </c>
      <c r="M379">
        <f t="shared" ca="1" si="63"/>
        <v>0</v>
      </c>
      <c r="N379">
        <f t="shared" ca="1" si="63"/>
        <v>0</v>
      </c>
      <c r="O379" t="str">
        <f t="shared" ca="1" si="60"/>
        <v>D:AC</v>
      </c>
      <c r="P379" t="str">
        <f t="shared" ca="1" si="61"/>
        <v>D9:AC9</v>
      </c>
    </row>
    <row r="380" spans="1:16">
      <c r="A380" t="str">
        <f t="shared" si="55"/>
        <v>13</v>
      </c>
      <c r="B380" t="str">
        <f t="shared" ca="1" si="56"/>
        <v>GRP</v>
      </c>
      <c r="C380" t="str">
        <f t="shared" si="57"/>
        <v>L11-GRP</v>
      </c>
      <c r="D380" t="s">
        <v>338</v>
      </c>
      <c r="E380">
        <f t="shared" ca="1" si="58"/>
        <v>0</v>
      </c>
      <c r="H380" t="str">
        <f t="shared" ca="1" si="59"/>
        <v>'LYNX GRP'!</v>
      </c>
      <c r="I380" t="str">
        <f t="shared" ca="1" si="62"/>
        <v>'LYNX GRP'!</v>
      </c>
      <c r="J380">
        <f t="shared" ca="1" si="64"/>
        <v>0</v>
      </c>
      <c r="K380">
        <f t="shared" ca="1" si="64"/>
        <v>0</v>
      </c>
      <c r="L380">
        <f t="shared" ca="1" si="64"/>
        <v>0</v>
      </c>
      <c r="M380">
        <f t="shared" ca="1" si="63"/>
        <v>0</v>
      </c>
      <c r="N380">
        <f t="shared" ca="1" si="63"/>
        <v>0</v>
      </c>
      <c r="O380" t="str">
        <f t="shared" ca="1" si="60"/>
        <v>D:AC</v>
      </c>
      <c r="P380" t="str">
        <f t="shared" ca="1" si="61"/>
        <v>D9:AC9</v>
      </c>
    </row>
    <row r="381" spans="1:16">
      <c r="A381" t="str">
        <f t="shared" si="55"/>
        <v>15</v>
      </c>
      <c r="B381" t="str">
        <f t="shared" ca="1" si="56"/>
        <v>GRP</v>
      </c>
      <c r="C381" t="str">
        <f t="shared" si="57"/>
        <v>L11-GRP</v>
      </c>
      <c r="D381" t="s">
        <v>1508</v>
      </c>
      <c r="E381">
        <f t="shared" ca="1" si="58"/>
        <v>0</v>
      </c>
      <c r="H381" t="str">
        <f t="shared" ca="1" si="59"/>
        <v>'LYNX GRP'!</v>
      </c>
      <c r="I381" t="str">
        <f t="shared" ca="1" si="62"/>
        <v>'LYNX GRP'!</v>
      </c>
      <c r="J381">
        <f t="shared" ca="1" si="64"/>
        <v>0</v>
      </c>
      <c r="K381">
        <f t="shared" ca="1" si="64"/>
        <v>0</v>
      </c>
      <c r="L381">
        <f t="shared" ca="1" si="64"/>
        <v>0</v>
      </c>
      <c r="M381">
        <f t="shared" ca="1" si="63"/>
        <v>0</v>
      </c>
      <c r="N381">
        <f t="shared" ca="1" si="63"/>
        <v>0</v>
      </c>
      <c r="O381" t="str">
        <f t="shared" ca="1" si="60"/>
        <v>D:AC</v>
      </c>
      <c r="P381" t="str">
        <f t="shared" ca="1" si="61"/>
        <v>D9:AC9</v>
      </c>
    </row>
    <row r="382" spans="1:16">
      <c r="A382" t="str">
        <f t="shared" si="55"/>
        <v>19</v>
      </c>
      <c r="B382" t="str">
        <f t="shared" ca="1" si="56"/>
        <v>GRP</v>
      </c>
      <c r="C382" t="str">
        <f t="shared" si="57"/>
        <v>L11-GRP</v>
      </c>
      <c r="D382" t="s">
        <v>2480</v>
      </c>
      <c r="E382">
        <f t="shared" ca="1" si="58"/>
        <v>0</v>
      </c>
      <c r="H382" t="str">
        <f t="shared" ca="1" si="59"/>
        <v>'LYNX GRP'!</v>
      </c>
      <c r="I382" t="str">
        <f t="shared" ca="1" si="62"/>
        <v>'LYNX GRP'!</v>
      </c>
      <c r="J382">
        <f t="shared" ca="1" si="64"/>
        <v>0</v>
      </c>
      <c r="K382">
        <f t="shared" ca="1" si="64"/>
        <v>0</v>
      </c>
      <c r="L382">
        <f t="shared" ca="1" si="64"/>
        <v>0</v>
      </c>
      <c r="M382">
        <f t="shared" ca="1" si="63"/>
        <v>0</v>
      </c>
      <c r="N382">
        <f t="shared" ca="1" si="63"/>
        <v>0</v>
      </c>
      <c r="O382" t="str">
        <f t="shared" ca="1" si="60"/>
        <v>D:AC</v>
      </c>
      <c r="P382" t="str">
        <f t="shared" ca="1" si="61"/>
        <v>D9:AC9</v>
      </c>
    </row>
    <row r="383" spans="1:16">
      <c r="A383" t="str">
        <f t="shared" si="55"/>
        <v>34</v>
      </c>
      <c r="B383" t="str">
        <f t="shared" ca="1" si="56"/>
        <v>GRP</v>
      </c>
      <c r="C383" t="str">
        <f t="shared" si="57"/>
        <v>L11-GRP</v>
      </c>
      <c r="D383" t="s">
        <v>2481</v>
      </c>
      <c r="E383">
        <f t="shared" ca="1" si="58"/>
        <v>0</v>
      </c>
      <c r="H383" t="str">
        <f t="shared" ca="1" si="59"/>
        <v>'LYNX GRP'!</v>
      </c>
      <c r="I383" t="str">
        <f t="shared" ca="1" si="62"/>
        <v>'LYNX GRP'!</v>
      </c>
      <c r="J383">
        <f t="shared" ca="1" si="64"/>
        <v>0</v>
      </c>
      <c r="K383">
        <f t="shared" ca="1" si="64"/>
        <v>0</v>
      </c>
      <c r="L383">
        <f t="shared" ca="1" si="64"/>
        <v>0</v>
      </c>
      <c r="M383">
        <f t="shared" ca="1" si="63"/>
        <v>0</v>
      </c>
      <c r="N383">
        <f t="shared" ca="1" si="63"/>
        <v>0</v>
      </c>
      <c r="O383" t="str">
        <f t="shared" ca="1" si="60"/>
        <v>D:AC</v>
      </c>
      <c r="P383" t="str">
        <f t="shared" ca="1" si="61"/>
        <v>D9:AC9</v>
      </c>
    </row>
    <row r="384" spans="1:16">
      <c r="A384" t="str">
        <f t="shared" si="55"/>
        <v>35</v>
      </c>
      <c r="B384" t="str">
        <f t="shared" ca="1" si="56"/>
        <v>GRP</v>
      </c>
      <c r="C384" t="str">
        <f t="shared" si="57"/>
        <v>L11-GRP</v>
      </c>
      <c r="D384" t="s">
        <v>2482</v>
      </c>
      <c r="E384">
        <f t="shared" ca="1" si="58"/>
        <v>0</v>
      </c>
      <c r="H384" t="str">
        <f t="shared" ca="1" si="59"/>
        <v>'LYNX GRP'!</v>
      </c>
      <c r="I384" t="str">
        <f t="shared" ca="1" si="62"/>
        <v>'LYNX GRP'!</v>
      </c>
      <c r="J384">
        <f t="shared" ca="1" si="64"/>
        <v>0</v>
      </c>
      <c r="K384">
        <f t="shared" ca="1" si="64"/>
        <v>0</v>
      </c>
      <c r="L384">
        <f t="shared" ca="1" si="64"/>
        <v>0</v>
      </c>
      <c r="M384">
        <f t="shared" ca="1" si="63"/>
        <v>0</v>
      </c>
      <c r="N384">
        <f t="shared" ca="1" si="63"/>
        <v>0</v>
      </c>
      <c r="O384" t="str">
        <f t="shared" ca="1" si="60"/>
        <v>D:AC</v>
      </c>
      <c r="P384" t="str">
        <f t="shared" ca="1" si="61"/>
        <v>D9:AC9</v>
      </c>
    </row>
    <row r="385" spans="1:16">
      <c r="A385" t="str">
        <f t="shared" si="55"/>
        <v>36</v>
      </c>
      <c r="B385" t="str">
        <f t="shared" ca="1" si="56"/>
        <v>GRP</v>
      </c>
      <c r="C385" t="str">
        <f t="shared" si="57"/>
        <v>L11-GRP</v>
      </c>
      <c r="D385" t="s">
        <v>2483</v>
      </c>
      <c r="E385">
        <f t="shared" ca="1" si="58"/>
        <v>0</v>
      </c>
      <c r="H385" t="str">
        <f t="shared" ca="1" si="59"/>
        <v>'LYNX GRP'!</v>
      </c>
      <c r="I385" t="str">
        <f t="shared" ca="1" si="62"/>
        <v>'LYNX GRP'!</v>
      </c>
      <c r="J385">
        <f t="shared" ca="1" si="64"/>
        <v>0</v>
      </c>
      <c r="K385">
        <f t="shared" ca="1" si="64"/>
        <v>0</v>
      </c>
      <c r="L385">
        <f t="shared" ca="1" si="64"/>
        <v>0</v>
      </c>
      <c r="M385">
        <f t="shared" ca="1" si="63"/>
        <v>0</v>
      </c>
      <c r="N385">
        <f t="shared" ca="1" si="63"/>
        <v>0</v>
      </c>
      <c r="O385" t="str">
        <f t="shared" ca="1" si="60"/>
        <v>D:AC</v>
      </c>
      <c r="P385" t="str">
        <f t="shared" ca="1" si="61"/>
        <v>D9:AC9</v>
      </c>
    </row>
    <row r="386" spans="1:16">
      <c r="A386" t="str">
        <f t="shared" si="55"/>
        <v>01</v>
      </c>
      <c r="B386" t="str">
        <f t="shared" ca="1" si="56"/>
        <v>PU</v>
      </c>
      <c r="C386" t="str">
        <f t="shared" si="57"/>
        <v>L11-PU</v>
      </c>
      <c r="D386" t="s">
        <v>1136</v>
      </c>
      <c r="E386">
        <f t="shared" ca="1" si="58"/>
        <v>0</v>
      </c>
      <c r="H386" t="str">
        <f t="shared" ca="1" si="59"/>
        <v>'LYNX PU'!</v>
      </c>
      <c r="I386">
        <f t="shared" ca="1" si="62"/>
        <v>0</v>
      </c>
      <c r="J386">
        <f t="shared" ca="1" si="64"/>
        <v>0</v>
      </c>
      <c r="K386" t="str">
        <f t="shared" ca="1" si="64"/>
        <v>'LYNX PU'!</v>
      </c>
      <c r="L386">
        <f t="shared" ca="1" si="64"/>
        <v>0</v>
      </c>
      <c r="M386">
        <f t="shared" ca="1" si="63"/>
        <v>0</v>
      </c>
      <c r="N386">
        <f t="shared" ca="1" si="63"/>
        <v>0</v>
      </c>
      <c r="O386" t="str">
        <f t="shared" ca="1" si="60"/>
        <v>d:t</v>
      </c>
      <c r="P386" t="str">
        <f t="shared" ca="1" si="61"/>
        <v>d9:t9</v>
      </c>
    </row>
    <row r="387" spans="1:16">
      <c r="A387" t="str">
        <f t="shared" si="55"/>
        <v>02</v>
      </c>
      <c r="B387" t="str">
        <f t="shared" ca="1" si="56"/>
        <v>PU</v>
      </c>
      <c r="C387" t="str">
        <f t="shared" si="57"/>
        <v>L11-PU</v>
      </c>
      <c r="D387" t="s">
        <v>1137</v>
      </c>
      <c r="E387">
        <f t="shared" ca="1" si="58"/>
        <v>0</v>
      </c>
      <c r="H387" t="str">
        <f t="shared" ca="1" si="59"/>
        <v>'LYNX PU'!</v>
      </c>
      <c r="I387">
        <f t="shared" ca="1" si="62"/>
        <v>0</v>
      </c>
      <c r="J387">
        <f t="shared" ca="1" si="64"/>
        <v>0</v>
      </c>
      <c r="K387" t="str">
        <f t="shared" ca="1" si="64"/>
        <v>'LYNX PU'!</v>
      </c>
      <c r="L387">
        <f t="shared" ca="1" si="64"/>
        <v>0</v>
      </c>
      <c r="M387">
        <f t="shared" ca="1" si="63"/>
        <v>0</v>
      </c>
      <c r="N387">
        <f t="shared" ca="1" si="63"/>
        <v>0</v>
      </c>
      <c r="O387" t="str">
        <f t="shared" ca="1" si="60"/>
        <v>d:t</v>
      </c>
      <c r="P387" t="str">
        <f t="shared" ca="1" si="61"/>
        <v>d9:t9</v>
      </c>
    </row>
    <row r="388" spans="1:16">
      <c r="A388" t="str">
        <f t="shared" si="55"/>
        <v>03</v>
      </c>
      <c r="B388" t="str">
        <f t="shared" ca="1" si="56"/>
        <v>PU</v>
      </c>
      <c r="C388" t="str">
        <f t="shared" si="57"/>
        <v>L11-PU</v>
      </c>
      <c r="D388" t="s">
        <v>1138</v>
      </c>
      <c r="E388">
        <f t="shared" ca="1" si="58"/>
        <v>0</v>
      </c>
      <c r="H388" t="str">
        <f t="shared" ca="1" si="59"/>
        <v>'LYNX PU'!</v>
      </c>
      <c r="I388">
        <f t="shared" ca="1" si="62"/>
        <v>0</v>
      </c>
      <c r="J388">
        <f t="shared" ca="1" si="64"/>
        <v>0</v>
      </c>
      <c r="K388" t="str">
        <f t="shared" ca="1" si="64"/>
        <v>'LYNX PU'!</v>
      </c>
      <c r="L388">
        <f t="shared" ca="1" si="64"/>
        <v>0</v>
      </c>
      <c r="M388">
        <f t="shared" ca="1" si="63"/>
        <v>0</v>
      </c>
      <c r="N388">
        <f t="shared" ca="1" si="63"/>
        <v>0</v>
      </c>
      <c r="O388" t="str">
        <f t="shared" ca="1" si="60"/>
        <v>d:t</v>
      </c>
      <c r="P388" t="str">
        <f t="shared" ca="1" si="61"/>
        <v>d9:t9</v>
      </c>
    </row>
    <row r="389" spans="1:16">
      <c r="A389" t="str">
        <f t="shared" si="55"/>
        <v>04</v>
      </c>
      <c r="B389" t="str">
        <f t="shared" ca="1" si="56"/>
        <v>PU</v>
      </c>
      <c r="C389" t="str">
        <f t="shared" si="57"/>
        <v>L11-PU</v>
      </c>
      <c r="D389" t="s">
        <v>1139</v>
      </c>
      <c r="E389">
        <f t="shared" ca="1" si="58"/>
        <v>0</v>
      </c>
      <c r="H389" t="str">
        <f t="shared" ca="1" si="59"/>
        <v>'LYNX PU'!</v>
      </c>
      <c r="I389">
        <f t="shared" ca="1" si="62"/>
        <v>0</v>
      </c>
      <c r="J389">
        <f t="shared" ca="1" si="64"/>
        <v>0</v>
      </c>
      <c r="K389" t="str">
        <f t="shared" ca="1" si="64"/>
        <v>'LYNX PU'!</v>
      </c>
      <c r="L389">
        <f t="shared" ca="1" si="64"/>
        <v>0</v>
      </c>
      <c r="M389">
        <f t="shared" ca="1" si="63"/>
        <v>0</v>
      </c>
      <c r="N389">
        <f t="shared" ca="1" si="63"/>
        <v>0</v>
      </c>
      <c r="O389" t="str">
        <f t="shared" ca="1" si="60"/>
        <v>d:t</v>
      </c>
      <c r="P389" t="str">
        <f t="shared" ca="1" si="61"/>
        <v>d9:t9</v>
      </c>
    </row>
    <row r="390" spans="1:16">
      <c r="A390" t="str">
        <f t="shared" si="55"/>
        <v>05</v>
      </c>
      <c r="B390" t="str">
        <f t="shared" ca="1" si="56"/>
        <v>PU</v>
      </c>
      <c r="C390" t="str">
        <f t="shared" si="57"/>
        <v>L11-PU</v>
      </c>
      <c r="D390" t="s">
        <v>1140</v>
      </c>
      <c r="E390">
        <f t="shared" ca="1" si="58"/>
        <v>0</v>
      </c>
      <c r="H390" t="str">
        <f t="shared" ca="1" si="59"/>
        <v>'LYNX PU'!</v>
      </c>
      <c r="I390">
        <f t="shared" ca="1" si="62"/>
        <v>0</v>
      </c>
      <c r="J390">
        <f t="shared" ca="1" si="64"/>
        <v>0</v>
      </c>
      <c r="K390" t="str">
        <f t="shared" ca="1" si="64"/>
        <v>'LYNX PU'!</v>
      </c>
      <c r="L390">
        <f t="shared" ca="1" si="64"/>
        <v>0</v>
      </c>
      <c r="M390">
        <f t="shared" ca="1" si="63"/>
        <v>0</v>
      </c>
      <c r="N390">
        <f t="shared" ca="1" si="63"/>
        <v>0</v>
      </c>
      <c r="O390" t="str">
        <f t="shared" ca="1" si="60"/>
        <v>d:t</v>
      </c>
      <c r="P390" t="str">
        <f t="shared" ca="1" si="61"/>
        <v>d9:t9</v>
      </c>
    </row>
    <row r="391" spans="1:16">
      <c r="A391" t="str">
        <f t="shared" si="55"/>
        <v>06</v>
      </c>
      <c r="B391" t="str">
        <f t="shared" ca="1" si="56"/>
        <v>PU</v>
      </c>
      <c r="C391" t="str">
        <f t="shared" si="57"/>
        <v>L11-PU</v>
      </c>
      <c r="D391" t="s">
        <v>1141</v>
      </c>
      <c r="E391">
        <f t="shared" ca="1" si="58"/>
        <v>0</v>
      </c>
      <c r="H391" t="str">
        <f t="shared" ca="1" si="59"/>
        <v>'LYNX PU'!</v>
      </c>
      <c r="I391">
        <f t="shared" ca="1" si="62"/>
        <v>0</v>
      </c>
      <c r="J391">
        <f t="shared" ca="1" si="64"/>
        <v>0</v>
      </c>
      <c r="K391" t="str">
        <f t="shared" ca="1" si="64"/>
        <v>'LYNX PU'!</v>
      </c>
      <c r="L391">
        <f t="shared" ca="1" si="64"/>
        <v>0</v>
      </c>
      <c r="M391">
        <f t="shared" ca="1" si="63"/>
        <v>0</v>
      </c>
      <c r="N391">
        <f t="shared" ca="1" si="63"/>
        <v>0</v>
      </c>
      <c r="O391" t="str">
        <f t="shared" ca="1" si="60"/>
        <v>d:t</v>
      </c>
      <c r="P391" t="str">
        <f t="shared" ca="1" si="61"/>
        <v>d9:t9</v>
      </c>
    </row>
    <row r="392" spans="1:16">
      <c r="A392" t="str">
        <f t="shared" si="55"/>
        <v>09</v>
      </c>
      <c r="B392" t="str">
        <f t="shared" ca="1" si="56"/>
        <v>PU</v>
      </c>
      <c r="C392" t="str">
        <f t="shared" si="57"/>
        <v>L11-PU</v>
      </c>
      <c r="D392" t="s">
        <v>1142</v>
      </c>
      <c r="E392">
        <f t="shared" ca="1" si="58"/>
        <v>0</v>
      </c>
      <c r="H392" t="str">
        <f t="shared" ca="1" si="59"/>
        <v>'LYNX PU'!</v>
      </c>
      <c r="I392">
        <f t="shared" ca="1" si="62"/>
        <v>0</v>
      </c>
      <c r="J392">
        <f t="shared" ca="1" si="64"/>
        <v>0</v>
      </c>
      <c r="K392" t="str">
        <f t="shared" ca="1" si="64"/>
        <v>'LYNX PU'!</v>
      </c>
      <c r="L392">
        <f t="shared" ca="1" si="64"/>
        <v>0</v>
      </c>
      <c r="M392">
        <f t="shared" ca="1" si="63"/>
        <v>0</v>
      </c>
      <c r="N392">
        <f t="shared" ca="1" si="63"/>
        <v>0</v>
      </c>
      <c r="O392" t="str">
        <f t="shared" ca="1" si="60"/>
        <v>d:t</v>
      </c>
      <c r="P392" t="str">
        <f t="shared" ca="1" si="61"/>
        <v>d9:t9</v>
      </c>
    </row>
    <row r="393" spans="1:16">
      <c r="A393" t="str">
        <f t="shared" si="55"/>
        <v>11</v>
      </c>
      <c r="B393" t="str">
        <f t="shared" ca="1" si="56"/>
        <v>PU</v>
      </c>
      <c r="C393" t="str">
        <f t="shared" si="57"/>
        <v>L11-PU</v>
      </c>
      <c r="D393" t="s">
        <v>1143</v>
      </c>
      <c r="E393">
        <f t="shared" ca="1" si="58"/>
        <v>0</v>
      </c>
      <c r="H393" t="str">
        <f t="shared" ca="1" si="59"/>
        <v>'LYNX PU'!</v>
      </c>
      <c r="I393">
        <f t="shared" ca="1" si="62"/>
        <v>0</v>
      </c>
      <c r="J393">
        <f t="shared" ca="1" si="64"/>
        <v>0</v>
      </c>
      <c r="K393" t="str">
        <f t="shared" ca="1" si="64"/>
        <v>'LYNX PU'!</v>
      </c>
      <c r="L393">
        <f t="shared" ca="1" si="64"/>
        <v>0</v>
      </c>
      <c r="M393">
        <f t="shared" ca="1" si="63"/>
        <v>0</v>
      </c>
      <c r="N393">
        <f t="shared" ca="1" si="63"/>
        <v>0</v>
      </c>
      <c r="O393" t="str">
        <f t="shared" ca="1" si="60"/>
        <v>d:t</v>
      </c>
      <c r="P393" t="str">
        <f t="shared" ca="1" si="61"/>
        <v>d9:t9</v>
      </c>
    </row>
    <row r="394" spans="1:16">
      <c r="A394" t="str">
        <f t="shared" si="55"/>
        <v>12</v>
      </c>
      <c r="B394" t="str">
        <f t="shared" ca="1" si="56"/>
        <v>PU</v>
      </c>
      <c r="C394" t="str">
        <f t="shared" si="57"/>
        <v>L11-PU</v>
      </c>
      <c r="D394" t="s">
        <v>1144</v>
      </c>
      <c r="E394">
        <f t="shared" ca="1" si="58"/>
        <v>0</v>
      </c>
      <c r="H394" t="str">
        <f t="shared" ca="1" si="59"/>
        <v>'LYNX PU'!</v>
      </c>
      <c r="I394">
        <f t="shared" ca="1" si="62"/>
        <v>0</v>
      </c>
      <c r="J394">
        <f t="shared" ca="1" si="64"/>
        <v>0</v>
      </c>
      <c r="K394" t="str">
        <f t="shared" ca="1" si="64"/>
        <v>'LYNX PU'!</v>
      </c>
      <c r="L394">
        <f t="shared" ca="1" si="64"/>
        <v>0</v>
      </c>
      <c r="M394">
        <f t="shared" ca="1" si="63"/>
        <v>0</v>
      </c>
      <c r="N394">
        <f t="shared" ca="1" si="63"/>
        <v>0</v>
      </c>
      <c r="O394" t="str">
        <f t="shared" ca="1" si="60"/>
        <v>d:t</v>
      </c>
      <c r="P394" t="str">
        <f t="shared" ca="1" si="61"/>
        <v>d9:t9</v>
      </c>
    </row>
    <row r="395" spans="1:16">
      <c r="A395" t="str">
        <f t="shared" si="55"/>
        <v>14</v>
      </c>
      <c r="B395" t="str">
        <f t="shared" ca="1" si="56"/>
        <v>PU</v>
      </c>
      <c r="C395" t="str">
        <f t="shared" si="57"/>
        <v>L11-PU</v>
      </c>
      <c r="D395" t="s">
        <v>1145</v>
      </c>
      <c r="E395">
        <f t="shared" ca="1" si="58"/>
        <v>0</v>
      </c>
      <c r="H395" t="str">
        <f t="shared" ca="1" si="59"/>
        <v>'LYNX PU'!</v>
      </c>
      <c r="I395">
        <f t="shared" ca="1" si="62"/>
        <v>0</v>
      </c>
      <c r="J395">
        <f t="shared" ca="1" si="64"/>
        <v>0</v>
      </c>
      <c r="K395" t="str">
        <f t="shared" ca="1" si="64"/>
        <v>'LYNX PU'!</v>
      </c>
      <c r="L395">
        <f t="shared" ca="1" si="64"/>
        <v>0</v>
      </c>
      <c r="M395">
        <f t="shared" ca="1" si="63"/>
        <v>0</v>
      </c>
      <c r="N395">
        <f t="shared" ca="1" si="63"/>
        <v>0</v>
      </c>
      <c r="O395" t="str">
        <f t="shared" ca="1" si="60"/>
        <v>d:t</v>
      </c>
      <c r="P395" t="str">
        <f t="shared" ca="1" si="61"/>
        <v>d9:t9</v>
      </c>
    </row>
    <row r="396" spans="1:16">
      <c r="A396" t="str">
        <f t="shared" si="55"/>
        <v>01</v>
      </c>
      <c r="B396" t="str">
        <f t="shared" ca="1" si="56"/>
        <v>WOOD</v>
      </c>
      <c r="C396" t="str">
        <f t="shared" si="57"/>
        <v>L11-W</v>
      </c>
      <c r="D396" t="s">
        <v>508</v>
      </c>
      <c r="E396">
        <f t="shared" ca="1" si="58"/>
        <v>0</v>
      </c>
      <c r="H396" t="str">
        <f t="shared" ca="1" si="59"/>
        <v>'LYNX PLYWOOD'!</v>
      </c>
      <c r="I396">
        <f t="shared" ca="1" si="62"/>
        <v>0</v>
      </c>
      <c r="J396" t="str">
        <f t="shared" ca="1" si="64"/>
        <v>'LYNX PLYWOOD'!</v>
      </c>
      <c r="K396">
        <f t="shared" ca="1" si="64"/>
        <v>0</v>
      </c>
      <c r="L396">
        <f t="shared" ca="1" si="64"/>
        <v>0</v>
      </c>
      <c r="M396">
        <f t="shared" ca="1" si="63"/>
        <v>0</v>
      </c>
      <c r="N396">
        <f t="shared" ca="1" si="63"/>
        <v>0</v>
      </c>
      <c r="O396" t="str">
        <f t="shared" ca="1" si="60"/>
        <v>D:Aa</v>
      </c>
      <c r="P396" t="str">
        <f t="shared" ca="1" si="61"/>
        <v>D9:Aa9</v>
      </c>
    </row>
    <row r="397" spans="1:16">
      <c r="A397" t="str">
        <f t="shared" si="55"/>
        <v>02</v>
      </c>
      <c r="B397" t="str">
        <f t="shared" ca="1" si="56"/>
        <v>WOOD</v>
      </c>
      <c r="C397" t="str">
        <f t="shared" si="57"/>
        <v>L11-W</v>
      </c>
      <c r="D397" t="s">
        <v>509</v>
      </c>
      <c r="E397">
        <f t="shared" ca="1" si="58"/>
        <v>0</v>
      </c>
      <c r="H397" t="str">
        <f t="shared" ca="1" si="59"/>
        <v>'LYNX PLYWOOD'!</v>
      </c>
      <c r="I397">
        <f t="shared" ca="1" si="62"/>
        <v>0</v>
      </c>
      <c r="J397" t="str">
        <f t="shared" ca="1" si="64"/>
        <v>'LYNX PLYWOOD'!</v>
      </c>
      <c r="K397">
        <f t="shared" ca="1" si="64"/>
        <v>0</v>
      </c>
      <c r="L397">
        <f t="shared" ca="1" si="64"/>
        <v>0</v>
      </c>
      <c r="M397">
        <f t="shared" ca="1" si="63"/>
        <v>0</v>
      </c>
      <c r="N397">
        <f t="shared" ca="1" si="63"/>
        <v>0</v>
      </c>
      <c r="O397" t="str">
        <f t="shared" ca="1" si="60"/>
        <v>D:Aa</v>
      </c>
      <c r="P397" t="str">
        <f t="shared" ca="1" si="61"/>
        <v>D9:Aa9</v>
      </c>
    </row>
    <row r="398" spans="1:16">
      <c r="A398" t="str">
        <f t="shared" si="55"/>
        <v>03</v>
      </c>
      <c r="B398" t="str">
        <f t="shared" ca="1" si="56"/>
        <v>WOOD</v>
      </c>
      <c r="C398" t="str">
        <f t="shared" si="57"/>
        <v>L11-W</v>
      </c>
      <c r="D398" t="s">
        <v>510</v>
      </c>
      <c r="E398">
        <f t="shared" ca="1" si="58"/>
        <v>0</v>
      </c>
      <c r="H398" t="str">
        <f t="shared" ca="1" si="59"/>
        <v>'LYNX PLYWOOD'!</v>
      </c>
      <c r="I398">
        <f t="shared" ca="1" si="62"/>
        <v>0</v>
      </c>
      <c r="J398" t="str">
        <f t="shared" ca="1" si="64"/>
        <v>'LYNX PLYWOOD'!</v>
      </c>
      <c r="K398">
        <f t="shared" ca="1" si="64"/>
        <v>0</v>
      </c>
      <c r="L398">
        <f t="shared" ca="1" si="64"/>
        <v>0</v>
      </c>
      <c r="M398">
        <f t="shared" ca="1" si="63"/>
        <v>0</v>
      </c>
      <c r="N398">
        <f t="shared" ca="1" si="63"/>
        <v>0</v>
      </c>
      <c r="O398" t="str">
        <f t="shared" ca="1" si="60"/>
        <v>D:Aa</v>
      </c>
      <c r="P398" t="str">
        <f t="shared" ca="1" si="61"/>
        <v>D9:Aa9</v>
      </c>
    </row>
    <row r="399" spans="1:16">
      <c r="A399" t="str">
        <f t="shared" si="55"/>
        <v>04</v>
      </c>
      <c r="B399" t="str">
        <f t="shared" ca="1" si="56"/>
        <v>WOOD</v>
      </c>
      <c r="C399" t="str">
        <f t="shared" si="57"/>
        <v>L11-W</v>
      </c>
      <c r="D399" t="s">
        <v>511</v>
      </c>
      <c r="E399">
        <f t="shared" ca="1" si="58"/>
        <v>0</v>
      </c>
      <c r="H399" t="str">
        <f t="shared" ca="1" si="59"/>
        <v>'LYNX PLYWOOD'!</v>
      </c>
      <c r="I399">
        <f t="shared" ca="1" si="62"/>
        <v>0</v>
      </c>
      <c r="J399" t="str">
        <f t="shared" ca="1" si="64"/>
        <v>'LYNX PLYWOOD'!</v>
      </c>
      <c r="K399">
        <f t="shared" ca="1" si="64"/>
        <v>0</v>
      </c>
      <c r="L399">
        <f t="shared" ca="1" si="64"/>
        <v>0</v>
      </c>
      <c r="M399">
        <f t="shared" ca="1" si="63"/>
        <v>0</v>
      </c>
      <c r="N399">
        <f t="shared" ca="1" si="63"/>
        <v>0</v>
      </c>
      <c r="O399" t="str">
        <f t="shared" ca="1" si="60"/>
        <v>D:Aa</v>
      </c>
      <c r="P399" t="str">
        <f t="shared" ca="1" si="61"/>
        <v>D9:Aa9</v>
      </c>
    </row>
    <row r="400" spans="1:16">
      <c r="A400" t="str">
        <f t="shared" ref="A400:A463" si="65">MID(D400,LEN(C400)+2,LEN(D400)-LEN(C400))</f>
        <v>05</v>
      </c>
      <c r="B400" t="str">
        <f t="shared" ref="B400:B463" ca="1" si="66">VLOOKUP(H400,$A$1:$K$6,11,FALSE)</f>
        <v>WOOD</v>
      </c>
      <c r="C400" t="str">
        <f t="shared" ref="C400:C463" si="67">IF(RIGHT(LEFT(D400,LEN(D400)-3),1)="-",LEFT(D400,LEN(D400)-4),LEFT(D400,LEN(D400)-3))</f>
        <v>L11-W</v>
      </c>
      <c r="D400" t="s">
        <v>512</v>
      </c>
      <c r="E400">
        <f t="shared" ref="E400:E463" ca="1" si="68">IFERROR(VLOOKUP(C400,INDIRECT($H400&amp;$O400),MATCH($A400,INDIRECT($H400&amp;$P400),0),FALSE),0)</f>
        <v>0</v>
      </c>
      <c r="H400" t="str">
        <f t="shared" ref="H400:H463" ca="1" si="69">IF(I400&lt;&gt;0,I400,IF(J400&lt;&gt;0,J400,IF(K400&lt;&gt;0,K400,IF(L400&lt;&gt;0,L400,IF(M400&lt;&gt;0,M400,N400)))))</f>
        <v>'LYNX PLYWOOD'!</v>
      </c>
      <c r="I400">
        <f t="shared" ca="1" si="62"/>
        <v>0</v>
      </c>
      <c r="J400" t="str">
        <f t="shared" ca="1" si="64"/>
        <v>'LYNX PLYWOOD'!</v>
      </c>
      <c r="K400">
        <f t="shared" ca="1" si="64"/>
        <v>0</v>
      </c>
      <c r="L400">
        <f t="shared" ca="1" si="64"/>
        <v>0</v>
      </c>
      <c r="M400">
        <f t="shared" ca="1" si="63"/>
        <v>0</v>
      </c>
      <c r="N400">
        <f t="shared" ca="1" si="63"/>
        <v>0</v>
      </c>
      <c r="O400" t="str">
        <f t="shared" ref="O400:O463" ca="1" si="70">VLOOKUP($H400,$G$8:$I$13,2,FALSE)</f>
        <v>D:Aa</v>
      </c>
      <c r="P400" t="str">
        <f t="shared" ref="P400:P463" ca="1" si="71">VLOOKUP($H400,$G$8:$I$13,3,FALSE)</f>
        <v>D9:Aa9</v>
      </c>
    </row>
    <row r="401" spans="1:16">
      <c r="A401" t="str">
        <f t="shared" si="65"/>
        <v>06</v>
      </c>
      <c r="B401" t="str">
        <f t="shared" ca="1" si="66"/>
        <v>WOOD</v>
      </c>
      <c r="C401" t="str">
        <f t="shared" si="67"/>
        <v>L11-W</v>
      </c>
      <c r="D401" t="s">
        <v>513</v>
      </c>
      <c r="E401">
        <f t="shared" ca="1" si="68"/>
        <v>0</v>
      </c>
      <c r="H401" t="str">
        <f t="shared" ca="1" si="69"/>
        <v>'LYNX PLYWOOD'!</v>
      </c>
      <c r="I401">
        <f t="shared" ref="I401:I464" ca="1" si="72">IF(IFERROR(VLOOKUP(C401,INDIRECT($I$14&amp;"D:D"),1,FALSE),0)&lt;&gt;0,I$14,0)</f>
        <v>0</v>
      </c>
      <c r="J401" t="str">
        <f t="shared" ca="1" si="64"/>
        <v>'LYNX PLYWOOD'!</v>
      </c>
      <c r="K401">
        <f t="shared" ca="1" si="64"/>
        <v>0</v>
      </c>
      <c r="L401">
        <f t="shared" ca="1" si="64"/>
        <v>0</v>
      </c>
      <c r="M401">
        <f t="shared" ca="1" si="63"/>
        <v>0</v>
      </c>
      <c r="N401">
        <f t="shared" ca="1" si="63"/>
        <v>0</v>
      </c>
      <c r="O401" t="str">
        <f t="shared" ca="1" si="70"/>
        <v>D:Aa</v>
      </c>
      <c r="P401" t="str">
        <f t="shared" ca="1" si="71"/>
        <v>D9:Aa9</v>
      </c>
    </row>
    <row r="402" spans="1:16">
      <c r="A402" t="str">
        <f t="shared" si="65"/>
        <v>07</v>
      </c>
      <c r="B402" t="str">
        <f t="shared" ca="1" si="66"/>
        <v>WOOD</v>
      </c>
      <c r="C402" t="str">
        <f t="shared" si="67"/>
        <v>L11-W</v>
      </c>
      <c r="D402" t="s">
        <v>514</v>
      </c>
      <c r="E402">
        <f t="shared" ca="1" si="68"/>
        <v>0</v>
      </c>
      <c r="H402" t="str">
        <f t="shared" ca="1" si="69"/>
        <v>'LYNX PLYWOOD'!</v>
      </c>
      <c r="I402">
        <f t="shared" ca="1" si="72"/>
        <v>0</v>
      </c>
      <c r="J402" t="str">
        <f t="shared" ca="1" si="64"/>
        <v>'LYNX PLYWOOD'!</v>
      </c>
      <c r="K402">
        <f t="shared" ca="1" si="64"/>
        <v>0</v>
      </c>
      <c r="L402">
        <f t="shared" ca="1" si="64"/>
        <v>0</v>
      </c>
      <c r="M402">
        <f t="shared" ca="1" si="63"/>
        <v>0</v>
      </c>
      <c r="N402">
        <f t="shared" ca="1" si="63"/>
        <v>0</v>
      </c>
      <c r="O402" t="str">
        <f t="shared" ca="1" si="70"/>
        <v>D:Aa</v>
      </c>
      <c r="P402" t="str">
        <f t="shared" ca="1" si="71"/>
        <v>D9:Aa9</v>
      </c>
    </row>
    <row r="403" spans="1:16">
      <c r="A403" t="str">
        <f t="shared" si="65"/>
        <v>08</v>
      </c>
      <c r="B403" t="str">
        <f t="shared" ca="1" si="66"/>
        <v>WOOD</v>
      </c>
      <c r="C403" t="str">
        <f t="shared" si="67"/>
        <v>L11-W</v>
      </c>
      <c r="D403" t="s">
        <v>515</v>
      </c>
      <c r="E403">
        <f t="shared" ca="1" si="68"/>
        <v>0</v>
      </c>
      <c r="H403" t="str">
        <f t="shared" ca="1" si="69"/>
        <v>'LYNX PLYWOOD'!</v>
      </c>
      <c r="I403">
        <f t="shared" ca="1" si="72"/>
        <v>0</v>
      </c>
      <c r="J403" t="str">
        <f t="shared" ca="1" si="64"/>
        <v>'LYNX PLYWOOD'!</v>
      </c>
      <c r="K403">
        <f t="shared" ca="1" si="64"/>
        <v>0</v>
      </c>
      <c r="L403">
        <f t="shared" ca="1" si="64"/>
        <v>0</v>
      </c>
      <c r="M403">
        <f t="shared" ca="1" si="63"/>
        <v>0</v>
      </c>
      <c r="N403">
        <f t="shared" ca="1" si="63"/>
        <v>0</v>
      </c>
      <c r="O403" t="str">
        <f t="shared" ca="1" si="70"/>
        <v>D:Aa</v>
      </c>
      <c r="P403" t="str">
        <f t="shared" ca="1" si="71"/>
        <v>D9:Aa9</v>
      </c>
    </row>
    <row r="404" spans="1:16">
      <c r="A404" t="str">
        <f t="shared" si="65"/>
        <v>09</v>
      </c>
      <c r="B404" t="str">
        <f t="shared" ca="1" si="66"/>
        <v>WOOD</v>
      </c>
      <c r="C404" t="str">
        <f t="shared" si="67"/>
        <v>L11-W</v>
      </c>
      <c r="D404" t="s">
        <v>516</v>
      </c>
      <c r="E404">
        <f t="shared" ca="1" si="68"/>
        <v>0</v>
      </c>
      <c r="H404" t="str">
        <f t="shared" ca="1" si="69"/>
        <v>'LYNX PLYWOOD'!</v>
      </c>
      <c r="I404">
        <f t="shared" ca="1" si="72"/>
        <v>0</v>
      </c>
      <c r="J404" t="str">
        <f t="shared" ca="1" si="64"/>
        <v>'LYNX PLYWOOD'!</v>
      </c>
      <c r="K404">
        <f t="shared" ca="1" si="64"/>
        <v>0</v>
      </c>
      <c r="L404">
        <f t="shared" ca="1" si="64"/>
        <v>0</v>
      </c>
      <c r="M404">
        <f t="shared" ca="1" si="63"/>
        <v>0</v>
      </c>
      <c r="N404">
        <f t="shared" ca="1" si="63"/>
        <v>0</v>
      </c>
      <c r="O404" t="str">
        <f t="shared" ca="1" si="70"/>
        <v>D:Aa</v>
      </c>
      <c r="P404" t="str">
        <f t="shared" ca="1" si="71"/>
        <v>D9:Aa9</v>
      </c>
    </row>
    <row r="405" spans="1:16">
      <c r="A405" t="str">
        <f t="shared" si="65"/>
        <v>10</v>
      </c>
      <c r="B405" t="str">
        <f t="shared" ca="1" si="66"/>
        <v>WOOD</v>
      </c>
      <c r="C405" t="str">
        <f t="shared" si="67"/>
        <v>L11-W</v>
      </c>
      <c r="D405" t="s">
        <v>517</v>
      </c>
      <c r="E405">
        <f t="shared" ca="1" si="68"/>
        <v>0</v>
      </c>
      <c r="H405" t="str">
        <f t="shared" ca="1" si="69"/>
        <v>'LYNX PLYWOOD'!</v>
      </c>
      <c r="I405">
        <f t="shared" ca="1" si="72"/>
        <v>0</v>
      </c>
      <c r="J405" t="str">
        <f t="shared" ca="1" si="64"/>
        <v>'LYNX PLYWOOD'!</v>
      </c>
      <c r="K405">
        <f t="shared" ca="1" si="64"/>
        <v>0</v>
      </c>
      <c r="L405">
        <f t="shared" ca="1" si="64"/>
        <v>0</v>
      </c>
      <c r="M405">
        <f t="shared" ca="1" si="63"/>
        <v>0</v>
      </c>
      <c r="N405">
        <f t="shared" ca="1" si="63"/>
        <v>0</v>
      </c>
      <c r="O405" t="str">
        <f t="shared" ca="1" si="70"/>
        <v>D:Aa</v>
      </c>
      <c r="P405" t="str">
        <f t="shared" ca="1" si="71"/>
        <v>D9:Aa9</v>
      </c>
    </row>
    <row r="406" spans="1:16">
      <c r="A406" t="str">
        <f t="shared" si="65"/>
        <v>100</v>
      </c>
      <c r="B406" t="str">
        <f t="shared" ca="1" si="66"/>
        <v>WOOD</v>
      </c>
      <c r="C406" t="str">
        <f t="shared" si="67"/>
        <v>L11-W</v>
      </c>
      <c r="D406" t="s">
        <v>521</v>
      </c>
      <c r="E406">
        <f t="shared" ca="1" si="68"/>
        <v>0</v>
      </c>
      <c r="H406" t="str">
        <f t="shared" ca="1" si="69"/>
        <v>'LYNX PLYWOOD'!</v>
      </c>
      <c r="I406">
        <f t="shared" ca="1" si="72"/>
        <v>0</v>
      </c>
      <c r="J406" t="str">
        <f t="shared" ca="1" si="64"/>
        <v>'LYNX PLYWOOD'!</v>
      </c>
      <c r="K406">
        <f t="shared" ca="1" si="64"/>
        <v>0</v>
      </c>
      <c r="L406">
        <f t="shared" ca="1" si="64"/>
        <v>0</v>
      </c>
      <c r="M406">
        <f t="shared" ca="1" si="63"/>
        <v>0</v>
      </c>
      <c r="N406">
        <f t="shared" ca="1" si="63"/>
        <v>0</v>
      </c>
      <c r="O406" t="str">
        <f t="shared" ca="1" si="70"/>
        <v>D:Aa</v>
      </c>
      <c r="P406" t="str">
        <f t="shared" ca="1" si="71"/>
        <v>D9:Aa9</v>
      </c>
    </row>
    <row r="407" spans="1:16">
      <c r="A407" t="str">
        <f t="shared" si="65"/>
        <v>11</v>
      </c>
      <c r="B407" t="str">
        <f t="shared" ca="1" si="66"/>
        <v>WOOD</v>
      </c>
      <c r="C407" t="str">
        <f t="shared" si="67"/>
        <v>L11-W</v>
      </c>
      <c r="D407" t="s">
        <v>518</v>
      </c>
      <c r="E407">
        <f t="shared" ca="1" si="68"/>
        <v>0</v>
      </c>
      <c r="H407" t="str">
        <f t="shared" ca="1" si="69"/>
        <v>'LYNX PLYWOOD'!</v>
      </c>
      <c r="I407">
        <f t="shared" ca="1" si="72"/>
        <v>0</v>
      </c>
      <c r="J407" t="str">
        <f t="shared" ca="1" si="64"/>
        <v>'LYNX PLYWOOD'!</v>
      </c>
      <c r="K407">
        <f t="shared" ca="1" si="64"/>
        <v>0</v>
      </c>
      <c r="L407">
        <f t="shared" ca="1" si="64"/>
        <v>0</v>
      </c>
      <c r="M407">
        <f t="shared" ca="1" si="63"/>
        <v>0</v>
      </c>
      <c r="N407">
        <f t="shared" ca="1" si="63"/>
        <v>0</v>
      </c>
      <c r="O407" t="str">
        <f t="shared" ca="1" si="70"/>
        <v>D:Aa</v>
      </c>
      <c r="P407" t="str">
        <f t="shared" ca="1" si="71"/>
        <v>D9:Aa9</v>
      </c>
    </row>
    <row r="408" spans="1:16">
      <c r="A408" t="str">
        <f t="shared" si="65"/>
        <v>12</v>
      </c>
      <c r="B408" t="str">
        <f t="shared" ca="1" si="66"/>
        <v>WOOD</v>
      </c>
      <c r="C408" t="str">
        <f t="shared" si="67"/>
        <v>L11-W</v>
      </c>
      <c r="D408" t="s">
        <v>519</v>
      </c>
      <c r="E408">
        <f t="shared" ca="1" si="68"/>
        <v>0</v>
      </c>
      <c r="H408" t="str">
        <f t="shared" ca="1" si="69"/>
        <v>'LYNX PLYWOOD'!</v>
      </c>
      <c r="I408">
        <f t="shared" ca="1" si="72"/>
        <v>0</v>
      </c>
      <c r="J408" t="str">
        <f t="shared" ca="1" si="64"/>
        <v>'LYNX PLYWOOD'!</v>
      </c>
      <c r="K408">
        <f t="shared" ca="1" si="64"/>
        <v>0</v>
      </c>
      <c r="L408">
        <f t="shared" ca="1" si="64"/>
        <v>0</v>
      </c>
      <c r="M408">
        <f t="shared" ca="1" si="63"/>
        <v>0</v>
      </c>
      <c r="N408">
        <f t="shared" ca="1" si="63"/>
        <v>0</v>
      </c>
      <c r="O408" t="str">
        <f t="shared" ca="1" si="70"/>
        <v>D:Aa</v>
      </c>
      <c r="P408" t="str">
        <f t="shared" ca="1" si="71"/>
        <v>D9:Aa9</v>
      </c>
    </row>
    <row r="409" spans="1:16">
      <c r="A409" t="str">
        <f t="shared" si="65"/>
        <v>13</v>
      </c>
      <c r="B409" t="str">
        <f t="shared" ca="1" si="66"/>
        <v>WOOD</v>
      </c>
      <c r="C409" t="str">
        <f t="shared" si="67"/>
        <v>L11-W</v>
      </c>
      <c r="D409" t="s">
        <v>520</v>
      </c>
      <c r="E409">
        <f t="shared" ca="1" si="68"/>
        <v>0</v>
      </c>
      <c r="H409" t="str">
        <f t="shared" ca="1" si="69"/>
        <v>'LYNX PLYWOOD'!</v>
      </c>
      <c r="I409">
        <f t="shared" ca="1" si="72"/>
        <v>0</v>
      </c>
      <c r="J409" t="str">
        <f t="shared" ca="1" si="64"/>
        <v>'LYNX PLYWOOD'!</v>
      </c>
      <c r="K409">
        <f t="shared" ca="1" si="64"/>
        <v>0</v>
      </c>
      <c r="L409">
        <f t="shared" ca="1" si="64"/>
        <v>0</v>
      </c>
      <c r="M409">
        <f t="shared" ca="1" si="63"/>
        <v>0</v>
      </c>
      <c r="N409">
        <f t="shared" ca="1" si="63"/>
        <v>0</v>
      </c>
      <c r="O409" t="str">
        <f t="shared" ca="1" si="70"/>
        <v>D:Aa</v>
      </c>
      <c r="P409" t="str">
        <f t="shared" ca="1" si="71"/>
        <v>D9:Aa9</v>
      </c>
    </row>
    <row r="410" spans="1:16">
      <c r="A410" t="str">
        <f t="shared" si="65"/>
        <v>15</v>
      </c>
      <c r="B410" t="str">
        <f t="shared" ca="1" si="66"/>
        <v>WOOD</v>
      </c>
      <c r="C410" t="str">
        <f t="shared" si="67"/>
        <v>L11-W</v>
      </c>
      <c r="D410" t="s">
        <v>1525</v>
      </c>
      <c r="E410">
        <f t="shared" ca="1" si="68"/>
        <v>0</v>
      </c>
      <c r="H410" t="str">
        <f t="shared" ca="1" si="69"/>
        <v>'LYNX PLYWOOD'!</v>
      </c>
      <c r="I410">
        <f t="shared" ca="1" si="72"/>
        <v>0</v>
      </c>
      <c r="J410" t="str">
        <f t="shared" ca="1" si="64"/>
        <v>'LYNX PLYWOOD'!</v>
      </c>
      <c r="K410">
        <f t="shared" ca="1" si="64"/>
        <v>0</v>
      </c>
      <c r="L410">
        <f t="shared" ca="1" si="64"/>
        <v>0</v>
      </c>
      <c r="M410">
        <f t="shared" ca="1" si="63"/>
        <v>0</v>
      </c>
      <c r="N410">
        <f t="shared" ca="1" si="63"/>
        <v>0</v>
      </c>
      <c r="O410" t="str">
        <f t="shared" ca="1" si="70"/>
        <v>D:Aa</v>
      </c>
      <c r="P410" t="str">
        <f t="shared" ca="1" si="71"/>
        <v>D9:Aa9</v>
      </c>
    </row>
    <row r="411" spans="1:16">
      <c r="A411" t="str">
        <f t="shared" si="65"/>
        <v>01</v>
      </c>
      <c r="B411" t="str">
        <f t="shared" ca="1" si="66"/>
        <v>WH</v>
      </c>
      <c r="C411" t="str">
        <f t="shared" si="67"/>
        <v>L11-WH-N-DT</v>
      </c>
      <c r="D411" t="s">
        <v>1681</v>
      </c>
      <c r="E411">
        <f t="shared" ca="1" si="68"/>
        <v>0</v>
      </c>
      <c r="H411" t="str">
        <f t="shared" ca="1" si="69"/>
        <v>'Lynx WOODEN HOLDS'!</v>
      </c>
      <c r="I411">
        <f t="shared" ca="1" si="72"/>
        <v>0</v>
      </c>
      <c r="J411">
        <f t="shared" ca="1" si="64"/>
        <v>0</v>
      </c>
      <c r="K411">
        <f t="shared" ca="1" si="64"/>
        <v>0</v>
      </c>
      <c r="L411" t="str">
        <f t="shared" ca="1" si="64"/>
        <v>'Lynx WOODEN HOLDS'!</v>
      </c>
      <c r="M411">
        <f t="shared" ca="1" si="63"/>
        <v>0</v>
      </c>
      <c r="N411">
        <f t="shared" ca="1" si="63"/>
        <v>0</v>
      </c>
      <c r="O411" t="str">
        <f t="shared" ca="1" si="70"/>
        <v>D:z</v>
      </c>
      <c r="P411" t="str">
        <f t="shared" ca="1" si="71"/>
        <v>D9:Z9</v>
      </c>
    </row>
    <row r="412" spans="1:16">
      <c r="A412" t="str">
        <f t="shared" si="65"/>
        <v>02</v>
      </c>
      <c r="B412" t="str">
        <f t="shared" ca="1" si="66"/>
        <v>WH</v>
      </c>
      <c r="C412" t="str">
        <f t="shared" si="67"/>
        <v>L11-WH-N-DT</v>
      </c>
      <c r="D412" t="s">
        <v>1704</v>
      </c>
      <c r="E412">
        <f t="shared" ca="1" si="68"/>
        <v>0</v>
      </c>
      <c r="H412" t="str">
        <f t="shared" ca="1" si="69"/>
        <v>'Lynx WOODEN HOLDS'!</v>
      </c>
      <c r="I412">
        <f t="shared" ca="1" si="72"/>
        <v>0</v>
      </c>
      <c r="J412">
        <f t="shared" ca="1" si="64"/>
        <v>0</v>
      </c>
      <c r="K412">
        <f t="shared" ca="1" si="64"/>
        <v>0</v>
      </c>
      <c r="L412" t="str">
        <f t="shared" ca="1" si="64"/>
        <v>'Lynx WOODEN HOLDS'!</v>
      </c>
      <c r="M412">
        <f t="shared" ca="1" si="63"/>
        <v>0</v>
      </c>
      <c r="N412">
        <f t="shared" ca="1" si="63"/>
        <v>0</v>
      </c>
      <c r="O412" t="str">
        <f t="shared" ca="1" si="70"/>
        <v>D:z</v>
      </c>
      <c r="P412" t="str">
        <f t="shared" ca="1" si="71"/>
        <v>D9:Z9</v>
      </c>
    </row>
    <row r="413" spans="1:16">
      <c r="A413" t="str">
        <f t="shared" si="65"/>
        <v>03</v>
      </c>
      <c r="B413" t="str">
        <f t="shared" ca="1" si="66"/>
        <v>WH</v>
      </c>
      <c r="C413" t="str">
        <f t="shared" si="67"/>
        <v>L11-WH-N-DT</v>
      </c>
      <c r="D413" t="s">
        <v>1727</v>
      </c>
      <c r="E413">
        <f t="shared" ca="1" si="68"/>
        <v>0</v>
      </c>
      <c r="H413" t="str">
        <f t="shared" ca="1" si="69"/>
        <v>'Lynx WOODEN HOLDS'!</v>
      </c>
      <c r="I413">
        <f t="shared" ca="1" si="72"/>
        <v>0</v>
      </c>
      <c r="J413">
        <f t="shared" ca="1" si="64"/>
        <v>0</v>
      </c>
      <c r="K413">
        <f t="shared" ca="1" si="64"/>
        <v>0</v>
      </c>
      <c r="L413" t="str">
        <f t="shared" ca="1" si="64"/>
        <v>'Lynx WOODEN HOLDS'!</v>
      </c>
      <c r="M413">
        <f t="shared" ca="1" si="63"/>
        <v>0</v>
      </c>
      <c r="N413">
        <f t="shared" ca="1" si="63"/>
        <v>0</v>
      </c>
      <c r="O413" t="str">
        <f t="shared" ca="1" si="70"/>
        <v>D:z</v>
      </c>
      <c r="P413" t="str">
        <f t="shared" ca="1" si="71"/>
        <v>D9:Z9</v>
      </c>
    </row>
    <row r="414" spans="1:16">
      <c r="A414" t="str">
        <f t="shared" si="65"/>
        <v>04</v>
      </c>
      <c r="B414" t="str">
        <f t="shared" ca="1" si="66"/>
        <v>WH</v>
      </c>
      <c r="C414" t="str">
        <f t="shared" si="67"/>
        <v>L11-WH-N-DT</v>
      </c>
      <c r="D414" t="s">
        <v>1750</v>
      </c>
      <c r="E414">
        <f t="shared" ca="1" si="68"/>
        <v>0</v>
      </c>
      <c r="H414" t="str">
        <f t="shared" ca="1" si="69"/>
        <v>'Lynx WOODEN HOLDS'!</v>
      </c>
      <c r="I414">
        <f t="shared" ca="1" si="72"/>
        <v>0</v>
      </c>
      <c r="J414">
        <f t="shared" ca="1" si="64"/>
        <v>0</v>
      </c>
      <c r="K414">
        <f t="shared" ca="1" si="64"/>
        <v>0</v>
      </c>
      <c r="L414" t="str">
        <f t="shared" ca="1" si="64"/>
        <v>'Lynx WOODEN HOLDS'!</v>
      </c>
      <c r="M414">
        <f t="shared" ca="1" si="64"/>
        <v>0</v>
      </c>
      <c r="N414">
        <f t="shared" ca="1" si="64"/>
        <v>0</v>
      </c>
      <c r="O414" t="str">
        <f t="shared" ca="1" si="70"/>
        <v>D:z</v>
      </c>
      <c r="P414" t="str">
        <f t="shared" ca="1" si="71"/>
        <v>D9:Z9</v>
      </c>
    </row>
    <row r="415" spans="1:16">
      <c r="A415" t="str">
        <f t="shared" si="65"/>
        <v>05</v>
      </c>
      <c r="B415" t="str">
        <f t="shared" ca="1" si="66"/>
        <v>WH</v>
      </c>
      <c r="C415" t="str">
        <f t="shared" si="67"/>
        <v>L11-WH-N-DT</v>
      </c>
      <c r="D415" t="s">
        <v>1773</v>
      </c>
      <c r="E415">
        <f t="shared" ca="1" si="68"/>
        <v>0</v>
      </c>
      <c r="H415" t="str">
        <f t="shared" ca="1" si="69"/>
        <v>'Lynx WOODEN HOLDS'!</v>
      </c>
      <c r="I415">
        <f t="shared" ca="1" si="72"/>
        <v>0</v>
      </c>
      <c r="J415">
        <f t="shared" ref="J415:M478" ca="1" si="73">IF(IFERROR(VLOOKUP($C415,INDIRECT(J$14&amp;"D:D"),1,FALSE),0)&lt;&gt;0,J$14,0)</f>
        <v>0</v>
      </c>
      <c r="K415">
        <f t="shared" ca="1" si="73"/>
        <v>0</v>
      </c>
      <c r="L415" t="str">
        <f t="shared" ca="1" si="73"/>
        <v>'Lynx WOODEN HOLDS'!</v>
      </c>
      <c r="M415">
        <f t="shared" ca="1" si="73"/>
        <v>0</v>
      </c>
      <c r="N415">
        <f t="shared" ref="N415:N478" ca="1" si="74">IF(IFERROR(VLOOKUP($C415,INDIRECT(N$14&amp;"D:D"),1,FALSE),0)&lt;&gt;0,N$14,0)</f>
        <v>0</v>
      </c>
      <c r="O415" t="str">
        <f t="shared" ca="1" si="70"/>
        <v>D:z</v>
      </c>
      <c r="P415" t="str">
        <f t="shared" ca="1" si="71"/>
        <v>D9:Z9</v>
      </c>
    </row>
    <row r="416" spans="1:16">
      <c r="A416" t="str">
        <f t="shared" si="65"/>
        <v>06</v>
      </c>
      <c r="B416" t="str">
        <f t="shared" ca="1" si="66"/>
        <v>WH</v>
      </c>
      <c r="C416" t="str">
        <f t="shared" si="67"/>
        <v>L11-WH-N-DT</v>
      </c>
      <c r="D416" t="s">
        <v>1796</v>
      </c>
      <c r="E416">
        <f t="shared" ca="1" si="68"/>
        <v>0</v>
      </c>
      <c r="H416" t="str">
        <f t="shared" ca="1" si="69"/>
        <v>'Lynx WOODEN HOLDS'!</v>
      </c>
      <c r="I416">
        <f t="shared" ca="1" si="72"/>
        <v>0</v>
      </c>
      <c r="J416">
        <f t="shared" ca="1" si="73"/>
        <v>0</v>
      </c>
      <c r="K416">
        <f t="shared" ca="1" si="73"/>
        <v>0</v>
      </c>
      <c r="L416" t="str">
        <f t="shared" ca="1" si="73"/>
        <v>'Lynx WOODEN HOLDS'!</v>
      </c>
      <c r="M416">
        <f t="shared" ca="1" si="73"/>
        <v>0</v>
      </c>
      <c r="N416">
        <f t="shared" ca="1" si="74"/>
        <v>0</v>
      </c>
      <c r="O416" t="str">
        <f t="shared" ca="1" si="70"/>
        <v>D:z</v>
      </c>
      <c r="P416" t="str">
        <f t="shared" ca="1" si="71"/>
        <v>D9:Z9</v>
      </c>
    </row>
    <row r="417" spans="1:16">
      <c r="A417" t="str">
        <f t="shared" si="65"/>
        <v>07</v>
      </c>
      <c r="B417" t="str">
        <f t="shared" ca="1" si="66"/>
        <v>WH</v>
      </c>
      <c r="C417" t="str">
        <f t="shared" si="67"/>
        <v>L11-WH-N-DT</v>
      </c>
      <c r="D417" t="s">
        <v>1819</v>
      </c>
      <c r="E417">
        <f t="shared" ca="1" si="68"/>
        <v>0</v>
      </c>
      <c r="H417" t="str">
        <f t="shared" ca="1" si="69"/>
        <v>'Lynx WOODEN HOLDS'!</v>
      </c>
      <c r="I417">
        <f t="shared" ca="1" si="72"/>
        <v>0</v>
      </c>
      <c r="J417">
        <f t="shared" ca="1" si="73"/>
        <v>0</v>
      </c>
      <c r="K417">
        <f t="shared" ca="1" si="73"/>
        <v>0</v>
      </c>
      <c r="L417" t="str">
        <f t="shared" ca="1" si="73"/>
        <v>'Lynx WOODEN HOLDS'!</v>
      </c>
      <c r="M417">
        <f t="shared" ca="1" si="73"/>
        <v>0</v>
      </c>
      <c r="N417">
        <f t="shared" ca="1" si="74"/>
        <v>0</v>
      </c>
      <c r="O417" t="str">
        <f t="shared" ca="1" si="70"/>
        <v>D:z</v>
      </c>
      <c r="P417" t="str">
        <f t="shared" ca="1" si="71"/>
        <v>D9:Z9</v>
      </c>
    </row>
    <row r="418" spans="1:16">
      <c r="A418" t="str">
        <f t="shared" si="65"/>
        <v>08</v>
      </c>
      <c r="B418" t="str">
        <f t="shared" ca="1" si="66"/>
        <v>WH</v>
      </c>
      <c r="C418" t="str">
        <f t="shared" si="67"/>
        <v>L11-WH-N-DT</v>
      </c>
      <c r="D418" t="s">
        <v>1842</v>
      </c>
      <c r="E418">
        <f t="shared" ca="1" si="68"/>
        <v>0</v>
      </c>
      <c r="H418" t="str">
        <f t="shared" ca="1" si="69"/>
        <v>'Lynx WOODEN HOLDS'!</v>
      </c>
      <c r="I418">
        <f t="shared" ca="1" si="72"/>
        <v>0</v>
      </c>
      <c r="J418">
        <f t="shared" ca="1" si="73"/>
        <v>0</v>
      </c>
      <c r="K418">
        <f t="shared" ca="1" si="73"/>
        <v>0</v>
      </c>
      <c r="L418" t="str">
        <f t="shared" ca="1" si="73"/>
        <v>'Lynx WOODEN HOLDS'!</v>
      </c>
      <c r="M418">
        <f t="shared" ca="1" si="73"/>
        <v>0</v>
      </c>
      <c r="N418">
        <f t="shared" ca="1" si="74"/>
        <v>0</v>
      </c>
      <c r="O418" t="str">
        <f t="shared" ca="1" si="70"/>
        <v>D:z</v>
      </c>
      <c r="P418" t="str">
        <f t="shared" ca="1" si="71"/>
        <v>D9:Z9</v>
      </c>
    </row>
    <row r="419" spans="1:16">
      <c r="A419" t="str">
        <f t="shared" si="65"/>
        <v>09</v>
      </c>
      <c r="B419" t="str">
        <f t="shared" ca="1" si="66"/>
        <v>WH</v>
      </c>
      <c r="C419" t="str">
        <f t="shared" si="67"/>
        <v>L11-WH-N-DT</v>
      </c>
      <c r="D419" t="s">
        <v>1865</v>
      </c>
      <c r="E419">
        <f t="shared" ca="1" si="68"/>
        <v>0</v>
      </c>
      <c r="H419" t="str">
        <f t="shared" ca="1" si="69"/>
        <v>'Lynx WOODEN HOLDS'!</v>
      </c>
      <c r="I419">
        <f t="shared" ca="1" si="72"/>
        <v>0</v>
      </c>
      <c r="J419">
        <f t="shared" ca="1" si="73"/>
        <v>0</v>
      </c>
      <c r="K419">
        <f t="shared" ca="1" si="73"/>
        <v>0</v>
      </c>
      <c r="L419" t="str">
        <f t="shared" ca="1" si="73"/>
        <v>'Lynx WOODEN HOLDS'!</v>
      </c>
      <c r="M419">
        <f t="shared" ca="1" si="73"/>
        <v>0</v>
      </c>
      <c r="N419">
        <f t="shared" ca="1" si="74"/>
        <v>0</v>
      </c>
      <c r="O419" t="str">
        <f t="shared" ca="1" si="70"/>
        <v>D:z</v>
      </c>
      <c r="P419" t="str">
        <f t="shared" ca="1" si="71"/>
        <v>D9:Z9</v>
      </c>
    </row>
    <row r="420" spans="1:16">
      <c r="A420" t="str">
        <f t="shared" si="65"/>
        <v>10</v>
      </c>
      <c r="B420" t="str">
        <f t="shared" ca="1" si="66"/>
        <v>WH</v>
      </c>
      <c r="C420" t="str">
        <f t="shared" si="67"/>
        <v>L11-WH-N-DT</v>
      </c>
      <c r="D420" t="s">
        <v>1888</v>
      </c>
      <c r="E420">
        <f t="shared" ca="1" si="68"/>
        <v>0</v>
      </c>
      <c r="H420" t="str">
        <f t="shared" ca="1" si="69"/>
        <v>'Lynx WOODEN HOLDS'!</v>
      </c>
      <c r="I420">
        <f t="shared" ca="1" si="72"/>
        <v>0</v>
      </c>
      <c r="J420">
        <f t="shared" ca="1" si="73"/>
        <v>0</v>
      </c>
      <c r="K420">
        <f t="shared" ca="1" si="73"/>
        <v>0</v>
      </c>
      <c r="L420" t="str">
        <f t="shared" ca="1" si="73"/>
        <v>'Lynx WOODEN HOLDS'!</v>
      </c>
      <c r="M420">
        <f t="shared" ca="1" si="73"/>
        <v>0</v>
      </c>
      <c r="N420">
        <f t="shared" ca="1" si="74"/>
        <v>0</v>
      </c>
      <c r="O420" t="str">
        <f t="shared" ca="1" si="70"/>
        <v>D:z</v>
      </c>
      <c r="P420" t="str">
        <f t="shared" ca="1" si="71"/>
        <v>D9:Z9</v>
      </c>
    </row>
    <row r="421" spans="1:16">
      <c r="A421" t="str">
        <f t="shared" si="65"/>
        <v>11</v>
      </c>
      <c r="B421" t="str">
        <f t="shared" ca="1" si="66"/>
        <v>WH</v>
      </c>
      <c r="C421" t="str">
        <f t="shared" si="67"/>
        <v>L11-WH-N-DT</v>
      </c>
      <c r="D421" t="s">
        <v>1911</v>
      </c>
      <c r="E421">
        <f t="shared" ca="1" si="68"/>
        <v>0</v>
      </c>
      <c r="H421" t="str">
        <f t="shared" ca="1" si="69"/>
        <v>'Lynx WOODEN HOLDS'!</v>
      </c>
      <c r="I421">
        <f t="shared" ca="1" si="72"/>
        <v>0</v>
      </c>
      <c r="J421">
        <f t="shared" ca="1" si="73"/>
        <v>0</v>
      </c>
      <c r="K421">
        <f t="shared" ca="1" si="73"/>
        <v>0</v>
      </c>
      <c r="L421" t="str">
        <f t="shared" ca="1" si="73"/>
        <v>'Lynx WOODEN HOLDS'!</v>
      </c>
      <c r="M421">
        <f t="shared" ca="1" si="73"/>
        <v>0</v>
      </c>
      <c r="N421">
        <f t="shared" ca="1" si="74"/>
        <v>0</v>
      </c>
      <c r="O421" t="str">
        <f t="shared" ca="1" si="70"/>
        <v>D:z</v>
      </c>
      <c r="P421" t="str">
        <f t="shared" ca="1" si="71"/>
        <v>D9:Z9</v>
      </c>
    </row>
    <row r="422" spans="1:16">
      <c r="A422" t="str">
        <f t="shared" si="65"/>
        <v>12</v>
      </c>
      <c r="B422" t="str">
        <f t="shared" ca="1" si="66"/>
        <v>WH</v>
      </c>
      <c r="C422" t="str">
        <f t="shared" si="67"/>
        <v>L11-WH-N-DT</v>
      </c>
      <c r="D422" t="s">
        <v>1934</v>
      </c>
      <c r="E422">
        <f t="shared" ca="1" si="68"/>
        <v>0</v>
      </c>
      <c r="H422" t="str">
        <f t="shared" ca="1" si="69"/>
        <v>'Lynx WOODEN HOLDS'!</v>
      </c>
      <c r="I422">
        <f t="shared" ca="1" si="72"/>
        <v>0</v>
      </c>
      <c r="J422">
        <f t="shared" ca="1" si="73"/>
        <v>0</v>
      </c>
      <c r="K422">
        <f t="shared" ca="1" si="73"/>
        <v>0</v>
      </c>
      <c r="L422" t="str">
        <f t="shared" ca="1" si="73"/>
        <v>'Lynx WOODEN HOLDS'!</v>
      </c>
      <c r="M422">
        <f t="shared" ca="1" si="73"/>
        <v>0</v>
      </c>
      <c r="N422">
        <f t="shared" ca="1" si="74"/>
        <v>0</v>
      </c>
      <c r="O422" t="str">
        <f t="shared" ca="1" si="70"/>
        <v>D:z</v>
      </c>
      <c r="P422" t="str">
        <f t="shared" ca="1" si="71"/>
        <v>D9:Z9</v>
      </c>
    </row>
    <row r="423" spans="1:16">
      <c r="A423" t="str">
        <f t="shared" si="65"/>
        <v>13</v>
      </c>
      <c r="B423" t="str">
        <f t="shared" ca="1" si="66"/>
        <v>WH</v>
      </c>
      <c r="C423" t="str">
        <f t="shared" si="67"/>
        <v>L11-WH-N-DT</v>
      </c>
      <c r="D423" t="s">
        <v>1957</v>
      </c>
      <c r="E423">
        <f t="shared" ca="1" si="68"/>
        <v>0</v>
      </c>
      <c r="H423" t="str">
        <f t="shared" ca="1" si="69"/>
        <v>'Lynx WOODEN HOLDS'!</v>
      </c>
      <c r="I423">
        <f t="shared" ca="1" si="72"/>
        <v>0</v>
      </c>
      <c r="J423">
        <f t="shared" ca="1" si="73"/>
        <v>0</v>
      </c>
      <c r="K423">
        <f t="shared" ca="1" si="73"/>
        <v>0</v>
      </c>
      <c r="L423" t="str">
        <f t="shared" ca="1" si="73"/>
        <v>'Lynx WOODEN HOLDS'!</v>
      </c>
      <c r="M423">
        <f t="shared" ca="1" si="73"/>
        <v>0</v>
      </c>
      <c r="N423">
        <f t="shared" ca="1" si="74"/>
        <v>0</v>
      </c>
      <c r="O423" t="str">
        <f t="shared" ca="1" si="70"/>
        <v>D:z</v>
      </c>
      <c r="P423" t="str">
        <f t="shared" ca="1" si="71"/>
        <v>D9:Z9</v>
      </c>
    </row>
    <row r="424" spans="1:16">
      <c r="A424" t="str">
        <f t="shared" si="65"/>
        <v>15</v>
      </c>
      <c r="B424" t="str">
        <f t="shared" ca="1" si="66"/>
        <v>WH</v>
      </c>
      <c r="C424" t="str">
        <f t="shared" si="67"/>
        <v>L11-WH-N-DT</v>
      </c>
      <c r="D424" t="s">
        <v>1980</v>
      </c>
      <c r="E424">
        <f t="shared" ca="1" si="68"/>
        <v>0</v>
      </c>
      <c r="H424" t="str">
        <f t="shared" ca="1" si="69"/>
        <v>'Lynx WOODEN HOLDS'!</v>
      </c>
      <c r="I424">
        <f t="shared" ca="1" si="72"/>
        <v>0</v>
      </c>
      <c r="J424">
        <f t="shared" ca="1" si="73"/>
        <v>0</v>
      </c>
      <c r="K424">
        <f t="shared" ca="1" si="73"/>
        <v>0</v>
      </c>
      <c r="L424" t="str">
        <f t="shared" ca="1" si="73"/>
        <v>'Lynx WOODEN HOLDS'!</v>
      </c>
      <c r="M424">
        <f t="shared" ca="1" si="73"/>
        <v>0</v>
      </c>
      <c r="N424">
        <f t="shared" ca="1" si="74"/>
        <v>0</v>
      </c>
      <c r="O424" t="str">
        <f t="shared" ca="1" si="70"/>
        <v>D:z</v>
      </c>
      <c r="P424" t="str">
        <f t="shared" ca="1" si="71"/>
        <v>D9:Z9</v>
      </c>
    </row>
    <row r="425" spans="1:16">
      <c r="A425" t="str">
        <f t="shared" si="65"/>
        <v>01</v>
      </c>
      <c r="B425" t="str">
        <f t="shared" ca="1" si="66"/>
        <v>GRP</v>
      </c>
      <c r="C425" t="str">
        <f t="shared" si="67"/>
        <v>L111-GRP</v>
      </c>
      <c r="D425" t="s">
        <v>2484</v>
      </c>
      <c r="E425">
        <f t="shared" ca="1" si="68"/>
        <v>0</v>
      </c>
      <c r="H425" t="str">
        <f t="shared" ca="1" si="69"/>
        <v>'LYNX GRP'!</v>
      </c>
      <c r="I425" t="str">
        <f t="shared" ca="1" si="72"/>
        <v>'LYNX GRP'!</v>
      </c>
      <c r="J425">
        <f t="shared" ca="1" si="73"/>
        <v>0</v>
      </c>
      <c r="K425">
        <f t="shared" ca="1" si="73"/>
        <v>0</v>
      </c>
      <c r="L425">
        <f t="shared" ca="1" si="73"/>
        <v>0</v>
      </c>
      <c r="M425">
        <f t="shared" ca="1" si="73"/>
        <v>0</v>
      </c>
      <c r="N425">
        <f t="shared" ca="1" si="74"/>
        <v>0</v>
      </c>
      <c r="O425" t="str">
        <f t="shared" ca="1" si="70"/>
        <v>D:AC</v>
      </c>
      <c r="P425" t="str">
        <f t="shared" ca="1" si="71"/>
        <v>D9:AC9</v>
      </c>
    </row>
    <row r="426" spans="1:16">
      <c r="A426" t="str">
        <f t="shared" si="65"/>
        <v>02</v>
      </c>
      <c r="B426" t="str">
        <f t="shared" ca="1" si="66"/>
        <v>GRP</v>
      </c>
      <c r="C426" t="str">
        <f t="shared" si="67"/>
        <v>L111-GRP</v>
      </c>
      <c r="D426" t="s">
        <v>2485</v>
      </c>
      <c r="E426">
        <f t="shared" ca="1" si="68"/>
        <v>0</v>
      </c>
      <c r="H426" t="str">
        <f t="shared" ca="1" si="69"/>
        <v>'LYNX GRP'!</v>
      </c>
      <c r="I426" t="str">
        <f t="shared" ca="1" si="72"/>
        <v>'LYNX GRP'!</v>
      </c>
      <c r="J426">
        <f t="shared" ca="1" si="73"/>
        <v>0</v>
      </c>
      <c r="K426">
        <f t="shared" ca="1" si="73"/>
        <v>0</v>
      </c>
      <c r="L426">
        <f t="shared" ca="1" si="73"/>
        <v>0</v>
      </c>
      <c r="M426">
        <f t="shared" ca="1" si="73"/>
        <v>0</v>
      </c>
      <c r="N426">
        <f t="shared" ca="1" si="74"/>
        <v>0</v>
      </c>
      <c r="O426" t="str">
        <f t="shared" ca="1" si="70"/>
        <v>D:AC</v>
      </c>
      <c r="P426" t="str">
        <f t="shared" ca="1" si="71"/>
        <v>D9:AC9</v>
      </c>
    </row>
    <row r="427" spans="1:16">
      <c r="A427" t="str">
        <f t="shared" si="65"/>
        <v>03</v>
      </c>
      <c r="B427" t="str">
        <f t="shared" ca="1" si="66"/>
        <v>GRP</v>
      </c>
      <c r="C427" t="str">
        <f t="shared" si="67"/>
        <v>L111-GRP</v>
      </c>
      <c r="D427" t="s">
        <v>2486</v>
      </c>
      <c r="E427">
        <f t="shared" ca="1" si="68"/>
        <v>0</v>
      </c>
      <c r="H427" t="str">
        <f t="shared" ca="1" si="69"/>
        <v>'LYNX GRP'!</v>
      </c>
      <c r="I427" t="str">
        <f t="shared" ca="1" si="72"/>
        <v>'LYNX GRP'!</v>
      </c>
      <c r="J427">
        <f t="shared" ca="1" si="73"/>
        <v>0</v>
      </c>
      <c r="K427">
        <f t="shared" ca="1" si="73"/>
        <v>0</v>
      </c>
      <c r="L427">
        <f t="shared" ca="1" si="73"/>
        <v>0</v>
      </c>
      <c r="M427">
        <f t="shared" ca="1" si="73"/>
        <v>0</v>
      </c>
      <c r="N427">
        <f t="shared" ca="1" si="74"/>
        <v>0</v>
      </c>
      <c r="O427" t="str">
        <f t="shared" ca="1" si="70"/>
        <v>D:AC</v>
      </c>
      <c r="P427" t="str">
        <f t="shared" ca="1" si="71"/>
        <v>D9:AC9</v>
      </c>
    </row>
    <row r="428" spans="1:16">
      <c r="A428" t="str">
        <f t="shared" si="65"/>
        <v>04</v>
      </c>
      <c r="B428" t="str">
        <f t="shared" ca="1" si="66"/>
        <v>GRP</v>
      </c>
      <c r="C428" t="str">
        <f t="shared" si="67"/>
        <v>L111-GRP</v>
      </c>
      <c r="D428" t="s">
        <v>2487</v>
      </c>
      <c r="E428">
        <f t="shared" ca="1" si="68"/>
        <v>0</v>
      </c>
      <c r="H428" t="str">
        <f t="shared" ca="1" si="69"/>
        <v>'LYNX GRP'!</v>
      </c>
      <c r="I428" t="str">
        <f t="shared" ca="1" si="72"/>
        <v>'LYNX GRP'!</v>
      </c>
      <c r="J428">
        <f t="shared" ca="1" si="73"/>
        <v>0</v>
      </c>
      <c r="K428">
        <f t="shared" ca="1" si="73"/>
        <v>0</v>
      </c>
      <c r="L428">
        <f t="shared" ca="1" si="73"/>
        <v>0</v>
      </c>
      <c r="M428">
        <f t="shared" ca="1" si="73"/>
        <v>0</v>
      </c>
      <c r="N428">
        <f t="shared" ca="1" si="74"/>
        <v>0</v>
      </c>
      <c r="O428" t="str">
        <f t="shared" ca="1" si="70"/>
        <v>D:AC</v>
      </c>
      <c r="P428" t="str">
        <f t="shared" ca="1" si="71"/>
        <v>D9:AC9</v>
      </c>
    </row>
    <row r="429" spans="1:16">
      <c r="A429" t="str">
        <f t="shared" si="65"/>
        <v>05</v>
      </c>
      <c r="B429" t="str">
        <f t="shared" ca="1" si="66"/>
        <v>GRP</v>
      </c>
      <c r="C429" t="str">
        <f t="shared" si="67"/>
        <v>L111-GRP</v>
      </c>
      <c r="D429" t="s">
        <v>2488</v>
      </c>
      <c r="E429">
        <f t="shared" ca="1" si="68"/>
        <v>0</v>
      </c>
      <c r="H429" t="str">
        <f t="shared" ca="1" si="69"/>
        <v>'LYNX GRP'!</v>
      </c>
      <c r="I429" t="str">
        <f t="shared" ca="1" si="72"/>
        <v>'LYNX GRP'!</v>
      </c>
      <c r="J429">
        <f t="shared" ca="1" si="73"/>
        <v>0</v>
      </c>
      <c r="K429">
        <f t="shared" ca="1" si="73"/>
        <v>0</v>
      </c>
      <c r="L429">
        <f t="shared" ca="1" si="73"/>
        <v>0</v>
      </c>
      <c r="M429">
        <f t="shared" ca="1" si="73"/>
        <v>0</v>
      </c>
      <c r="N429">
        <f t="shared" ca="1" si="74"/>
        <v>0</v>
      </c>
      <c r="O429" t="str">
        <f t="shared" ca="1" si="70"/>
        <v>D:AC</v>
      </c>
      <c r="P429" t="str">
        <f t="shared" ca="1" si="71"/>
        <v>D9:AC9</v>
      </c>
    </row>
    <row r="430" spans="1:16">
      <c r="A430" t="str">
        <f t="shared" si="65"/>
        <v>06</v>
      </c>
      <c r="B430" t="str">
        <f t="shared" ca="1" si="66"/>
        <v>GRP</v>
      </c>
      <c r="C430" t="str">
        <f t="shared" si="67"/>
        <v>L111-GRP</v>
      </c>
      <c r="D430" t="s">
        <v>2489</v>
      </c>
      <c r="E430">
        <f t="shared" ca="1" si="68"/>
        <v>0</v>
      </c>
      <c r="H430" t="str">
        <f t="shared" ca="1" si="69"/>
        <v>'LYNX GRP'!</v>
      </c>
      <c r="I430" t="str">
        <f t="shared" ca="1" si="72"/>
        <v>'LYNX GRP'!</v>
      </c>
      <c r="J430">
        <f t="shared" ca="1" si="73"/>
        <v>0</v>
      </c>
      <c r="K430">
        <f t="shared" ca="1" si="73"/>
        <v>0</v>
      </c>
      <c r="L430">
        <f t="shared" ca="1" si="73"/>
        <v>0</v>
      </c>
      <c r="M430">
        <f t="shared" ca="1" si="73"/>
        <v>0</v>
      </c>
      <c r="N430">
        <f t="shared" ca="1" si="74"/>
        <v>0</v>
      </c>
      <c r="O430" t="str">
        <f t="shared" ca="1" si="70"/>
        <v>D:AC</v>
      </c>
      <c r="P430" t="str">
        <f t="shared" ca="1" si="71"/>
        <v>D9:AC9</v>
      </c>
    </row>
    <row r="431" spans="1:16">
      <c r="A431" t="str">
        <f t="shared" si="65"/>
        <v>07</v>
      </c>
      <c r="B431" t="str">
        <f t="shared" ca="1" si="66"/>
        <v>GRP</v>
      </c>
      <c r="C431" t="str">
        <f t="shared" si="67"/>
        <v>L111-GRP</v>
      </c>
      <c r="D431" t="s">
        <v>2490</v>
      </c>
      <c r="E431">
        <f t="shared" ca="1" si="68"/>
        <v>0</v>
      </c>
      <c r="H431" t="str">
        <f t="shared" ca="1" si="69"/>
        <v>'LYNX GRP'!</v>
      </c>
      <c r="I431" t="str">
        <f t="shared" ca="1" si="72"/>
        <v>'LYNX GRP'!</v>
      </c>
      <c r="J431">
        <f t="shared" ca="1" si="73"/>
        <v>0</v>
      </c>
      <c r="K431">
        <f t="shared" ca="1" si="73"/>
        <v>0</v>
      </c>
      <c r="L431">
        <f t="shared" ca="1" si="73"/>
        <v>0</v>
      </c>
      <c r="M431">
        <f t="shared" ca="1" si="73"/>
        <v>0</v>
      </c>
      <c r="N431">
        <f t="shared" ca="1" si="74"/>
        <v>0</v>
      </c>
      <c r="O431" t="str">
        <f t="shared" ca="1" si="70"/>
        <v>D:AC</v>
      </c>
      <c r="P431" t="str">
        <f t="shared" ca="1" si="71"/>
        <v>D9:AC9</v>
      </c>
    </row>
    <row r="432" spans="1:16">
      <c r="A432" t="str">
        <f t="shared" si="65"/>
        <v>08</v>
      </c>
      <c r="B432" t="str">
        <f t="shared" ca="1" si="66"/>
        <v>GRP</v>
      </c>
      <c r="C432" t="str">
        <f t="shared" si="67"/>
        <v>L111-GRP</v>
      </c>
      <c r="D432" t="s">
        <v>2491</v>
      </c>
      <c r="E432">
        <f t="shared" ca="1" si="68"/>
        <v>0</v>
      </c>
      <c r="H432" t="str">
        <f t="shared" ca="1" si="69"/>
        <v>'LYNX GRP'!</v>
      </c>
      <c r="I432" t="str">
        <f t="shared" ca="1" si="72"/>
        <v>'LYNX GRP'!</v>
      </c>
      <c r="J432">
        <f t="shared" ca="1" si="73"/>
        <v>0</v>
      </c>
      <c r="K432">
        <f t="shared" ca="1" si="73"/>
        <v>0</v>
      </c>
      <c r="L432">
        <f t="shared" ca="1" si="73"/>
        <v>0</v>
      </c>
      <c r="M432">
        <f t="shared" ca="1" si="73"/>
        <v>0</v>
      </c>
      <c r="N432">
        <f t="shared" ca="1" si="74"/>
        <v>0</v>
      </c>
      <c r="O432" t="str">
        <f t="shared" ca="1" si="70"/>
        <v>D:AC</v>
      </c>
      <c r="P432" t="str">
        <f t="shared" ca="1" si="71"/>
        <v>D9:AC9</v>
      </c>
    </row>
    <row r="433" spans="1:16">
      <c r="A433" t="str">
        <f t="shared" si="65"/>
        <v>09</v>
      </c>
      <c r="B433" t="str">
        <f t="shared" ca="1" si="66"/>
        <v>GRP</v>
      </c>
      <c r="C433" t="str">
        <f t="shared" si="67"/>
        <v>L111-GRP</v>
      </c>
      <c r="D433" t="s">
        <v>2492</v>
      </c>
      <c r="E433">
        <f t="shared" ca="1" si="68"/>
        <v>0</v>
      </c>
      <c r="H433" t="str">
        <f t="shared" ca="1" si="69"/>
        <v>'LYNX GRP'!</v>
      </c>
      <c r="I433" t="str">
        <f t="shared" ca="1" si="72"/>
        <v>'LYNX GRP'!</v>
      </c>
      <c r="J433">
        <f t="shared" ca="1" si="73"/>
        <v>0</v>
      </c>
      <c r="K433">
        <f t="shared" ca="1" si="73"/>
        <v>0</v>
      </c>
      <c r="L433">
        <f t="shared" ca="1" si="73"/>
        <v>0</v>
      </c>
      <c r="M433">
        <f t="shared" ca="1" si="73"/>
        <v>0</v>
      </c>
      <c r="N433">
        <f t="shared" ca="1" si="74"/>
        <v>0</v>
      </c>
      <c r="O433" t="str">
        <f t="shared" ca="1" si="70"/>
        <v>D:AC</v>
      </c>
      <c r="P433" t="str">
        <f t="shared" ca="1" si="71"/>
        <v>D9:AC9</v>
      </c>
    </row>
    <row r="434" spans="1:16">
      <c r="A434" t="str">
        <f t="shared" si="65"/>
        <v>10</v>
      </c>
      <c r="B434" t="str">
        <f t="shared" ca="1" si="66"/>
        <v>GRP</v>
      </c>
      <c r="C434" t="str">
        <f t="shared" si="67"/>
        <v>L111-GRP</v>
      </c>
      <c r="D434" t="s">
        <v>2493</v>
      </c>
      <c r="E434">
        <f t="shared" ca="1" si="68"/>
        <v>0</v>
      </c>
      <c r="H434" t="str">
        <f t="shared" ca="1" si="69"/>
        <v>'LYNX GRP'!</v>
      </c>
      <c r="I434" t="str">
        <f t="shared" ca="1" si="72"/>
        <v>'LYNX GRP'!</v>
      </c>
      <c r="J434">
        <f t="shared" ca="1" si="73"/>
        <v>0</v>
      </c>
      <c r="K434">
        <f t="shared" ca="1" si="73"/>
        <v>0</v>
      </c>
      <c r="L434">
        <f t="shared" ca="1" si="73"/>
        <v>0</v>
      </c>
      <c r="M434">
        <f t="shared" ca="1" si="73"/>
        <v>0</v>
      </c>
      <c r="N434">
        <f t="shared" ca="1" si="74"/>
        <v>0</v>
      </c>
      <c r="O434" t="str">
        <f t="shared" ca="1" si="70"/>
        <v>D:AC</v>
      </c>
      <c r="P434" t="str">
        <f t="shared" ca="1" si="71"/>
        <v>D9:AC9</v>
      </c>
    </row>
    <row r="435" spans="1:16">
      <c r="A435" t="str">
        <f t="shared" si="65"/>
        <v>11</v>
      </c>
      <c r="B435" t="str">
        <f t="shared" ca="1" si="66"/>
        <v>GRP</v>
      </c>
      <c r="C435" t="str">
        <f t="shared" si="67"/>
        <v>L111-GRP</v>
      </c>
      <c r="D435" t="s">
        <v>2494</v>
      </c>
      <c r="E435">
        <f t="shared" ca="1" si="68"/>
        <v>0</v>
      </c>
      <c r="H435" t="str">
        <f t="shared" ca="1" si="69"/>
        <v>'LYNX GRP'!</v>
      </c>
      <c r="I435" t="str">
        <f t="shared" ca="1" si="72"/>
        <v>'LYNX GRP'!</v>
      </c>
      <c r="J435">
        <f t="shared" ca="1" si="73"/>
        <v>0</v>
      </c>
      <c r="K435">
        <f t="shared" ca="1" si="73"/>
        <v>0</v>
      </c>
      <c r="L435">
        <f t="shared" ca="1" si="73"/>
        <v>0</v>
      </c>
      <c r="M435">
        <f t="shared" ca="1" si="73"/>
        <v>0</v>
      </c>
      <c r="N435">
        <f t="shared" ca="1" si="74"/>
        <v>0</v>
      </c>
      <c r="O435" t="str">
        <f t="shared" ca="1" si="70"/>
        <v>D:AC</v>
      </c>
      <c r="P435" t="str">
        <f t="shared" ca="1" si="71"/>
        <v>D9:AC9</v>
      </c>
    </row>
    <row r="436" spans="1:16">
      <c r="A436" t="str">
        <f t="shared" si="65"/>
        <v>12</v>
      </c>
      <c r="B436" t="str">
        <f t="shared" ca="1" si="66"/>
        <v>GRP</v>
      </c>
      <c r="C436" t="str">
        <f t="shared" si="67"/>
        <v>L111-GRP</v>
      </c>
      <c r="D436" t="s">
        <v>2495</v>
      </c>
      <c r="E436">
        <f t="shared" ca="1" si="68"/>
        <v>0</v>
      </c>
      <c r="H436" t="str">
        <f t="shared" ca="1" si="69"/>
        <v>'LYNX GRP'!</v>
      </c>
      <c r="I436" t="str">
        <f t="shared" ca="1" si="72"/>
        <v>'LYNX GRP'!</v>
      </c>
      <c r="J436">
        <f t="shared" ca="1" si="73"/>
        <v>0</v>
      </c>
      <c r="K436">
        <f t="shared" ca="1" si="73"/>
        <v>0</v>
      </c>
      <c r="L436">
        <f t="shared" ca="1" si="73"/>
        <v>0</v>
      </c>
      <c r="M436">
        <f t="shared" ca="1" si="73"/>
        <v>0</v>
      </c>
      <c r="N436">
        <f t="shared" ca="1" si="74"/>
        <v>0</v>
      </c>
      <c r="O436" t="str">
        <f t="shared" ca="1" si="70"/>
        <v>D:AC</v>
      </c>
      <c r="P436" t="str">
        <f t="shared" ca="1" si="71"/>
        <v>D9:AC9</v>
      </c>
    </row>
    <row r="437" spans="1:16">
      <c r="A437" t="str">
        <f t="shared" si="65"/>
        <v>13</v>
      </c>
      <c r="B437" t="str">
        <f t="shared" ca="1" si="66"/>
        <v>GRP</v>
      </c>
      <c r="C437" t="str">
        <f t="shared" si="67"/>
        <v>L111-GRP</v>
      </c>
      <c r="D437" t="s">
        <v>2496</v>
      </c>
      <c r="E437">
        <f t="shared" ca="1" si="68"/>
        <v>0</v>
      </c>
      <c r="H437" t="str">
        <f t="shared" ca="1" si="69"/>
        <v>'LYNX GRP'!</v>
      </c>
      <c r="I437" t="str">
        <f t="shared" ca="1" si="72"/>
        <v>'LYNX GRP'!</v>
      </c>
      <c r="J437">
        <f t="shared" ca="1" si="73"/>
        <v>0</v>
      </c>
      <c r="K437">
        <f t="shared" ca="1" si="73"/>
        <v>0</v>
      </c>
      <c r="L437">
        <f t="shared" ca="1" si="73"/>
        <v>0</v>
      </c>
      <c r="M437">
        <f t="shared" ca="1" si="73"/>
        <v>0</v>
      </c>
      <c r="N437">
        <f t="shared" ca="1" si="74"/>
        <v>0</v>
      </c>
      <c r="O437" t="str">
        <f t="shared" ca="1" si="70"/>
        <v>D:AC</v>
      </c>
      <c r="P437" t="str">
        <f t="shared" ca="1" si="71"/>
        <v>D9:AC9</v>
      </c>
    </row>
    <row r="438" spans="1:16">
      <c r="A438" t="str">
        <f t="shared" si="65"/>
        <v>15</v>
      </c>
      <c r="B438" t="str">
        <f t="shared" ca="1" si="66"/>
        <v>GRP</v>
      </c>
      <c r="C438" t="str">
        <f t="shared" si="67"/>
        <v>L111-GRP</v>
      </c>
      <c r="D438" t="s">
        <v>2497</v>
      </c>
      <c r="E438">
        <f t="shared" ca="1" si="68"/>
        <v>0</v>
      </c>
      <c r="H438" t="str">
        <f t="shared" ca="1" si="69"/>
        <v>'LYNX GRP'!</v>
      </c>
      <c r="I438" t="str">
        <f t="shared" ca="1" si="72"/>
        <v>'LYNX GRP'!</v>
      </c>
      <c r="J438">
        <f t="shared" ca="1" si="73"/>
        <v>0</v>
      </c>
      <c r="K438">
        <f t="shared" ca="1" si="73"/>
        <v>0</v>
      </c>
      <c r="L438">
        <f t="shared" ca="1" si="73"/>
        <v>0</v>
      </c>
      <c r="M438">
        <f t="shared" ca="1" si="73"/>
        <v>0</v>
      </c>
      <c r="N438">
        <f t="shared" ca="1" si="74"/>
        <v>0</v>
      </c>
      <c r="O438" t="str">
        <f t="shared" ca="1" si="70"/>
        <v>D:AC</v>
      </c>
      <c r="P438" t="str">
        <f t="shared" ca="1" si="71"/>
        <v>D9:AC9</v>
      </c>
    </row>
    <row r="439" spans="1:16">
      <c r="A439" t="str">
        <f t="shared" si="65"/>
        <v>19</v>
      </c>
      <c r="B439" t="str">
        <f t="shared" ca="1" si="66"/>
        <v>GRP</v>
      </c>
      <c r="C439" t="str">
        <f t="shared" si="67"/>
        <v>L111-GRP</v>
      </c>
      <c r="D439" t="s">
        <v>2498</v>
      </c>
      <c r="E439">
        <f t="shared" ca="1" si="68"/>
        <v>0</v>
      </c>
      <c r="H439" t="str">
        <f t="shared" ca="1" si="69"/>
        <v>'LYNX GRP'!</v>
      </c>
      <c r="I439" t="str">
        <f t="shared" ca="1" si="72"/>
        <v>'LYNX GRP'!</v>
      </c>
      <c r="J439">
        <f t="shared" ca="1" si="73"/>
        <v>0</v>
      </c>
      <c r="K439">
        <f t="shared" ca="1" si="73"/>
        <v>0</v>
      </c>
      <c r="L439">
        <f t="shared" ca="1" si="73"/>
        <v>0</v>
      </c>
      <c r="M439">
        <f t="shared" ca="1" si="73"/>
        <v>0</v>
      </c>
      <c r="N439">
        <f t="shared" ca="1" si="74"/>
        <v>0</v>
      </c>
      <c r="O439" t="str">
        <f t="shared" ca="1" si="70"/>
        <v>D:AC</v>
      </c>
      <c r="P439" t="str">
        <f t="shared" ca="1" si="71"/>
        <v>D9:AC9</v>
      </c>
    </row>
    <row r="440" spans="1:16">
      <c r="A440" t="str">
        <f t="shared" si="65"/>
        <v>34</v>
      </c>
      <c r="B440" t="str">
        <f t="shared" ca="1" si="66"/>
        <v>GRP</v>
      </c>
      <c r="C440" t="str">
        <f t="shared" si="67"/>
        <v>L111-GRP</v>
      </c>
      <c r="D440" t="s">
        <v>2499</v>
      </c>
      <c r="E440">
        <f t="shared" ca="1" si="68"/>
        <v>0</v>
      </c>
      <c r="H440" t="str">
        <f t="shared" ca="1" si="69"/>
        <v>'LYNX GRP'!</v>
      </c>
      <c r="I440" t="str">
        <f t="shared" ca="1" si="72"/>
        <v>'LYNX GRP'!</v>
      </c>
      <c r="J440">
        <f t="shared" ca="1" si="73"/>
        <v>0</v>
      </c>
      <c r="K440">
        <f t="shared" ca="1" si="73"/>
        <v>0</v>
      </c>
      <c r="L440">
        <f t="shared" ca="1" si="73"/>
        <v>0</v>
      </c>
      <c r="M440">
        <f t="shared" ca="1" si="73"/>
        <v>0</v>
      </c>
      <c r="N440">
        <f t="shared" ca="1" si="74"/>
        <v>0</v>
      </c>
      <c r="O440" t="str">
        <f t="shared" ca="1" si="70"/>
        <v>D:AC</v>
      </c>
      <c r="P440" t="str">
        <f t="shared" ca="1" si="71"/>
        <v>D9:AC9</v>
      </c>
    </row>
    <row r="441" spans="1:16">
      <c r="A441" t="str">
        <f t="shared" si="65"/>
        <v>35</v>
      </c>
      <c r="B441" t="str">
        <f t="shared" ca="1" si="66"/>
        <v>GRP</v>
      </c>
      <c r="C441" t="str">
        <f t="shared" si="67"/>
        <v>L111-GRP</v>
      </c>
      <c r="D441" t="s">
        <v>2500</v>
      </c>
      <c r="E441">
        <f t="shared" ca="1" si="68"/>
        <v>0</v>
      </c>
      <c r="H441" t="str">
        <f t="shared" ca="1" si="69"/>
        <v>'LYNX GRP'!</v>
      </c>
      <c r="I441" t="str">
        <f t="shared" ca="1" si="72"/>
        <v>'LYNX GRP'!</v>
      </c>
      <c r="J441">
        <f t="shared" ca="1" si="73"/>
        <v>0</v>
      </c>
      <c r="K441">
        <f t="shared" ca="1" si="73"/>
        <v>0</v>
      </c>
      <c r="L441">
        <f t="shared" ca="1" si="73"/>
        <v>0</v>
      </c>
      <c r="M441">
        <f t="shared" ca="1" si="73"/>
        <v>0</v>
      </c>
      <c r="N441">
        <f t="shared" ca="1" si="74"/>
        <v>0</v>
      </c>
      <c r="O441" t="str">
        <f t="shared" ca="1" si="70"/>
        <v>D:AC</v>
      </c>
      <c r="P441" t="str">
        <f t="shared" ca="1" si="71"/>
        <v>D9:AC9</v>
      </c>
    </row>
    <row r="442" spans="1:16">
      <c r="A442" t="str">
        <f t="shared" si="65"/>
        <v>36</v>
      </c>
      <c r="B442" t="str">
        <f t="shared" ca="1" si="66"/>
        <v>GRP</v>
      </c>
      <c r="C442" t="str">
        <f t="shared" si="67"/>
        <v>L111-GRP</v>
      </c>
      <c r="D442" t="s">
        <v>2501</v>
      </c>
      <c r="E442">
        <f t="shared" ca="1" si="68"/>
        <v>0</v>
      </c>
      <c r="H442" t="str">
        <f t="shared" ca="1" si="69"/>
        <v>'LYNX GRP'!</v>
      </c>
      <c r="I442" t="str">
        <f t="shared" ca="1" si="72"/>
        <v>'LYNX GRP'!</v>
      </c>
      <c r="J442">
        <f t="shared" ca="1" si="73"/>
        <v>0</v>
      </c>
      <c r="K442">
        <f t="shared" ca="1" si="73"/>
        <v>0</v>
      </c>
      <c r="L442">
        <f t="shared" ca="1" si="73"/>
        <v>0</v>
      </c>
      <c r="M442">
        <f t="shared" ca="1" si="73"/>
        <v>0</v>
      </c>
      <c r="N442">
        <f t="shared" ca="1" si="74"/>
        <v>0</v>
      </c>
      <c r="O442" t="str">
        <f t="shared" ca="1" si="70"/>
        <v>D:AC</v>
      </c>
      <c r="P442" t="str">
        <f t="shared" ca="1" si="71"/>
        <v>D9:AC9</v>
      </c>
    </row>
    <row r="443" spans="1:16">
      <c r="A443" t="str">
        <f t="shared" si="65"/>
        <v>01</v>
      </c>
      <c r="B443" t="str">
        <f t="shared" ca="1" si="66"/>
        <v>GRP</v>
      </c>
      <c r="C443" t="str">
        <f t="shared" si="67"/>
        <v>L112-GRP</v>
      </c>
      <c r="D443" t="s">
        <v>2502</v>
      </c>
      <c r="E443">
        <f t="shared" ca="1" si="68"/>
        <v>0</v>
      </c>
      <c r="H443" t="str">
        <f t="shared" ca="1" si="69"/>
        <v>'LYNX GRP'!</v>
      </c>
      <c r="I443" t="str">
        <f t="shared" ca="1" si="72"/>
        <v>'LYNX GRP'!</v>
      </c>
      <c r="J443">
        <f t="shared" ca="1" si="73"/>
        <v>0</v>
      </c>
      <c r="K443">
        <f t="shared" ca="1" si="73"/>
        <v>0</v>
      </c>
      <c r="L443">
        <f t="shared" ca="1" si="73"/>
        <v>0</v>
      </c>
      <c r="M443">
        <f t="shared" ca="1" si="73"/>
        <v>0</v>
      </c>
      <c r="N443">
        <f t="shared" ca="1" si="74"/>
        <v>0</v>
      </c>
      <c r="O443" t="str">
        <f t="shared" ca="1" si="70"/>
        <v>D:AC</v>
      </c>
      <c r="P443" t="str">
        <f t="shared" ca="1" si="71"/>
        <v>D9:AC9</v>
      </c>
    </row>
    <row r="444" spans="1:16">
      <c r="A444" t="str">
        <f t="shared" si="65"/>
        <v>02</v>
      </c>
      <c r="B444" t="str">
        <f t="shared" ca="1" si="66"/>
        <v>GRP</v>
      </c>
      <c r="C444" t="str">
        <f t="shared" si="67"/>
        <v>L112-GRP</v>
      </c>
      <c r="D444" t="s">
        <v>2503</v>
      </c>
      <c r="E444">
        <f t="shared" ca="1" si="68"/>
        <v>0</v>
      </c>
      <c r="H444" t="str">
        <f t="shared" ca="1" si="69"/>
        <v>'LYNX GRP'!</v>
      </c>
      <c r="I444" t="str">
        <f t="shared" ca="1" si="72"/>
        <v>'LYNX GRP'!</v>
      </c>
      <c r="J444">
        <f t="shared" ca="1" si="73"/>
        <v>0</v>
      </c>
      <c r="K444">
        <f t="shared" ca="1" si="73"/>
        <v>0</v>
      </c>
      <c r="L444">
        <f t="shared" ca="1" si="73"/>
        <v>0</v>
      </c>
      <c r="M444">
        <f t="shared" ca="1" si="73"/>
        <v>0</v>
      </c>
      <c r="N444">
        <f t="shared" ca="1" si="74"/>
        <v>0</v>
      </c>
      <c r="O444" t="str">
        <f t="shared" ca="1" si="70"/>
        <v>D:AC</v>
      </c>
      <c r="P444" t="str">
        <f t="shared" ca="1" si="71"/>
        <v>D9:AC9</v>
      </c>
    </row>
    <row r="445" spans="1:16">
      <c r="A445" t="str">
        <f t="shared" si="65"/>
        <v>03</v>
      </c>
      <c r="B445" t="str">
        <f t="shared" ca="1" si="66"/>
        <v>GRP</v>
      </c>
      <c r="C445" t="str">
        <f t="shared" si="67"/>
        <v>L112-GRP</v>
      </c>
      <c r="D445" t="s">
        <v>2504</v>
      </c>
      <c r="E445">
        <f t="shared" ca="1" si="68"/>
        <v>0</v>
      </c>
      <c r="H445" t="str">
        <f t="shared" ca="1" si="69"/>
        <v>'LYNX GRP'!</v>
      </c>
      <c r="I445" t="str">
        <f t="shared" ca="1" si="72"/>
        <v>'LYNX GRP'!</v>
      </c>
      <c r="J445">
        <f t="shared" ca="1" si="73"/>
        <v>0</v>
      </c>
      <c r="K445">
        <f t="shared" ca="1" si="73"/>
        <v>0</v>
      </c>
      <c r="L445">
        <f t="shared" ca="1" si="73"/>
        <v>0</v>
      </c>
      <c r="M445">
        <f t="shared" ca="1" si="73"/>
        <v>0</v>
      </c>
      <c r="N445">
        <f t="shared" ca="1" si="74"/>
        <v>0</v>
      </c>
      <c r="O445" t="str">
        <f t="shared" ca="1" si="70"/>
        <v>D:AC</v>
      </c>
      <c r="P445" t="str">
        <f t="shared" ca="1" si="71"/>
        <v>D9:AC9</v>
      </c>
    </row>
    <row r="446" spans="1:16">
      <c r="A446" t="str">
        <f t="shared" si="65"/>
        <v>04</v>
      </c>
      <c r="B446" t="str">
        <f t="shared" ca="1" si="66"/>
        <v>GRP</v>
      </c>
      <c r="C446" t="str">
        <f t="shared" si="67"/>
        <v>L112-GRP</v>
      </c>
      <c r="D446" t="s">
        <v>2505</v>
      </c>
      <c r="E446">
        <f t="shared" ca="1" si="68"/>
        <v>0</v>
      </c>
      <c r="H446" t="str">
        <f t="shared" ca="1" si="69"/>
        <v>'LYNX GRP'!</v>
      </c>
      <c r="I446" t="str">
        <f t="shared" ca="1" si="72"/>
        <v>'LYNX GRP'!</v>
      </c>
      <c r="J446">
        <f t="shared" ca="1" si="73"/>
        <v>0</v>
      </c>
      <c r="K446">
        <f t="shared" ca="1" si="73"/>
        <v>0</v>
      </c>
      <c r="L446">
        <f t="shared" ca="1" si="73"/>
        <v>0</v>
      </c>
      <c r="M446">
        <f t="shared" ca="1" si="73"/>
        <v>0</v>
      </c>
      <c r="N446">
        <f t="shared" ca="1" si="74"/>
        <v>0</v>
      </c>
      <c r="O446" t="str">
        <f t="shared" ca="1" si="70"/>
        <v>D:AC</v>
      </c>
      <c r="P446" t="str">
        <f t="shared" ca="1" si="71"/>
        <v>D9:AC9</v>
      </c>
    </row>
    <row r="447" spans="1:16">
      <c r="A447" t="str">
        <f t="shared" si="65"/>
        <v>05</v>
      </c>
      <c r="B447" t="str">
        <f t="shared" ca="1" si="66"/>
        <v>GRP</v>
      </c>
      <c r="C447" t="str">
        <f t="shared" si="67"/>
        <v>L112-GRP</v>
      </c>
      <c r="D447" t="s">
        <v>2506</v>
      </c>
      <c r="E447">
        <f t="shared" ca="1" si="68"/>
        <v>0</v>
      </c>
      <c r="H447" t="str">
        <f t="shared" ca="1" si="69"/>
        <v>'LYNX GRP'!</v>
      </c>
      <c r="I447" t="str">
        <f t="shared" ca="1" si="72"/>
        <v>'LYNX GRP'!</v>
      </c>
      <c r="J447">
        <f t="shared" ca="1" si="73"/>
        <v>0</v>
      </c>
      <c r="K447">
        <f t="shared" ca="1" si="73"/>
        <v>0</v>
      </c>
      <c r="L447">
        <f t="shared" ca="1" si="73"/>
        <v>0</v>
      </c>
      <c r="M447">
        <f t="shared" ca="1" si="73"/>
        <v>0</v>
      </c>
      <c r="N447">
        <f t="shared" ca="1" si="74"/>
        <v>0</v>
      </c>
      <c r="O447" t="str">
        <f t="shared" ca="1" si="70"/>
        <v>D:AC</v>
      </c>
      <c r="P447" t="str">
        <f t="shared" ca="1" si="71"/>
        <v>D9:AC9</v>
      </c>
    </row>
    <row r="448" spans="1:16">
      <c r="A448" t="str">
        <f t="shared" si="65"/>
        <v>06</v>
      </c>
      <c r="B448" t="str">
        <f t="shared" ca="1" si="66"/>
        <v>GRP</v>
      </c>
      <c r="C448" t="str">
        <f t="shared" si="67"/>
        <v>L112-GRP</v>
      </c>
      <c r="D448" t="s">
        <v>2507</v>
      </c>
      <c r="E448">
        <f t="shared" ca="1" si="68"/>
        <v>0</v>
      </c>
      <c r="H448" t="str">
        <f t="shared" ca="1" si="69"/>
        <v>'LYNX GRP'!</v>
      </c>
      <c r="I448" t="str">
        <f t="shared" ca="1" si="72"/>
        <v>'LYNX GRP'!</v>
      </c>
      <c r="J448">
        <f t="shared" ca="1" si="73"/>
        <v>0</v>
      </c>
      <c r="K448">
        <f t="shared" ca="1" si="73"/>
        <v>0</v>
      </c>
      <c r="L448">
        <f t="shared" ca="1" si="73"/>
        <v>0</v>
      </c>
      <c r="M448">
        <f t="shared" ca="1" si="73"/>
        <v>0</v>
      </c>
      <c r="N448">
        <f t="shared" ca="1" si="74"/>
        <v>0</v>
      </c>
      <c r="O448" t="str">
        <f t="shared" ca="1" si="70"/>
        <v>D:AC</v>
      </c>
      <c r="P448" t="str">
        <f t="shared" ca="1" si="71"/>
        <v>D9:AC9</v>
      </c>
    </row>
    <row r="449" spans="1:16">
      <c r="A449" t="str">
        <f t="shared" si="65"/>
        <v>07</v>
      </c>
      <c r="B449" t="str">
        <f t="shared" ca="1" si="66"/>
        <v>GRP</v>
      </c>
      <c r="C449" t="str">
        <f t="shared" si="67"/>
        <v>L112-GRP</v>
      </c>
      <c r="D449" t="s">
        <v>2508</v>
      </c>
      <c r="E449">
        <f t="shared" ca="1" si="68"/>
        <v>0</v>
      </c>
      <c r="H449" t="str">
        <f t="shared" ca="1" si="69"/>
        <v>'LYNX GRP'!</v>
      </c>
      <c r="I449" t="str">
        <f t="shared" ca="1" si="72"/>
        <v>'LYNX GRP'!</v>
      </c>
      <c r="J449">
        <f t="shared" ca="1" si="73"/>
        <v>0</v>
      </c>
      <c r="K449">
        <f t="shared" ca="1" si="73"/>
        <v>0</v>
      </c>
      <c r="L449">
        <f t="shared" ca="1" si="73"/>
        <v>0</v>
      </c>
      <c r="M449">
        <f t="shared" ca="1" si="73"/>
        <v>0</v>
      </c>
      <c r="N449">
        <f t="shared" ca="1" si="74"/>
        <v>0</v>
      </c>
      <c r="O449" t="str">
        <f t="shared" ca="1" si="70"/>
        <v>D:AC</v>
      </c>
      <c r="P449" t="str">
        <f t="shared" ca="1" si="71"/>
        <v>D9:AC9</v>
      </c>
    </row>
    <row r="450" spans="1:16">
      <c r="A450" t="str">
        <f t="shared" si="65"/>
        <v>08</v>
      </c>
      <c r="B450" t="str">
        <f t="shared" ca="1" si="66"/>
        <v>GRP</v>
      </c>
      <c r="C450" t="str">
        <f t="shared" si="67"/>
        <v>L112-GRP</v>
      </c>
      <c r="D450" t="s">
        <v>2509</v>
      </c>
      <c r="E450">
        <f t="shared" ca="1" si="68"/>
        <v>0</v>
      </c>
      <c r="H450" t="str">
        <f t="shared" ca="1" si="69"/>
        <v>'LYNX GRP'!</v>
      </c>
      <c r="I450" t="str">
        <f t="shared" ca="1" si="72"/>
        <v>'LYNX GRP'!</v>
      </c>
      <c r="J450">
        <f t="shared" ca="1" si="73"/>
        <v>0</v>
      </c>
      <c r="K450">
        <f t="shared" ca="1" si="73"/>
        <v>0</v>
      </c>
      <c r="L450">
        <f t="shared" ca="1" si="73"/>
        <v>0</v>
      </c>
      <c r="M450">
        <f t="shared" ca="1" si="73"/>
        <v>0</v>
      </c>
      <c r="N450">
        <f t="shared" ca="1" si="74"/>
        <v>0</v>
      </c>
      <c r="O450" t="str">
        <f t="shared" ca="1" si="70"/>
        <v>D:AC</v>
      </c>
      <c r="P450" t="str">
        <f t="shared" ca="1" si="71"/>
        <v>D9:AC9</v>
      </c>
    </row>
    <row r="451" spans="1:16">
      <c r="A451" t="str">
        <f t="shared" si="65"/>
        <v>09</v>
      </c>
      <c r="B451" t="str">
        <f t="shared" ca="1" si="66"/>
        <v>GRP</v>
      </c>
      <c r="C451" t="str">
        <f t="shared" si="67"/>
        <v>L112-GRP</v>
      </c>
      <c r="D451" t="s">
        <v>2510</v>
      </c>
      <c r="E451">
        <f t="shared" ca="1" si="68"/>
        <v>0</v>
      </c>
      <c r="H451" t="str">
        <f t="shared" ca="1" si="69"/>
        <v>'LYNX GRP'!</v>
      </c>
      <c r="I451" t="str">
        <f t="shared" ca="1" si="72"/>
        <v>'LYNX GRP'!</v>
      </c>
      <c r="J451">
        <f t="shared" ca="1" si="73"/>
        <v>0</v>
      </c>
      <c r="K451">
        <f t="shared" ca="1" si="73"/>
        <v>0</v>
      </c>
      <c r="L451">
        <f t="shared" ca="1" si="73"/>
        <v>0</v>
      </c>
      <c r="M451">
        <f t="shared" ca="1" si="73"/>
        <v>0</v>
      </c>
      <c r="N451">
        <f t="shared" ca="1" si="74"/>
        <v>0</v>
      </c>
      <c r="O451" t="str">
        <f t="shared" ca="1" si="70"/>
        <v>D:AC</v>
      </c>
      <c r="P451" t="str">
        <f t="shared" ca="1" si="71"/>
        <v>D9:AC9</v>
      </c>
    </row>
    <row r="452" spans="1:16">
      <c r="A452" t="str">
        <f t="shared" si="65"/>
        <v>10</v>
      </c>
      <c r="B452" t="str">
        <f t="shared" ca="1" si="66"/>
        <v>GRP</v>
      </c>
      <c r="C452" t="str">
        <f t="shared" si="67"/>
        <v>L112-GRP</v>
      </c>
      <c r="D452" t="s">
        <v>2511</v>
      </c>
      <c r="E452">
        <f t="shared" ca="1" si="68"/>
        <v>0</v>
      </c>
      <c r="H452" t="str">
        <f t="shared" ca="1" si="69"/>
        <v>'LYNX GRP'!</v>
      </c>
      <c r="I452" t="str">
        <f t="shared" ca="1" si="72"/>
        <v>'LYNX GRP'!</v>
      </c>
      <c r="J452">
        <f t="shared" ca="1" si="73"/>
        <v>0</v>
      </c>
      <c r="K452">
        <f t="shared" ca="1" si="73"/>
        <v>0</v>
      </c>
      <c r="L452">
        <f t="shared" ca="1" si="73"/>
        <v>0</v>
      </c>
      <c r="M452">
        <f t="shared" ca="1" si="73"/>
        <v>0</v>
      </c>
      <c r="N452">
        <f t="shared" ca="1" si="74"/>
        <v>0</v>
      </c>
      <c r="O452" t="str">
        <f t="shared" ca="1" si="70"/>
        <v>D:AC</v>
      </c>
      <c r="P452" t="str">
        <f t="shared" ca="1" si="71"/>
        <v>D9:AC9</v>
      </c>
    </row>
    <row r="453" spans="1:16">
      <c r="A453" t="str">
        <f t="shared" si="65"/>
        <v>11</v>
      </c>
      <c r="B453" t="str">
        <f t="shared" ca="1" si="66"/>
        <v>GRP</v>
      </c>
      <c r="C453" t="str">
        <f t="shared" si="67"/>
        <v>L112-GRP</v>
      </c>
      <c r="D453" t="s">
        <v>2512</v>
      </c>
      <c r="E453">
        <f t="shared" ca="1" si="68"/>
        <v>0</v>
      </c>
      <c r="H453" t="str">
        <f t="shared" ca="1" si="69"/>
        <v>'LYNX GRP'!</v>
      </c>
      <c r="I453" t="str">
        <f t="shared" ca="1" si="72"/>
        <v>'LYNX GRP'!</v>
      </c>
      <c r="J453">
        <f t="shared" ca="1" si="73"/>
        <v>0</v>
      </c>
      <c r="K453">
        <f t="shared" ca="1" si="73"/>
        <v>0</v>
      </c>
      <c r="L453">
        <f t="shared" ca="1" si="73"/>
        <v>0</v>
      </c>
      <c r="M453">
        <f t="shared" ca="1" si="73"/>
        <v>0</v>
      </c>
      <c r="N453">
        <f t="shared" ca="1" si="74"/>
        <v>0</v>
      </c>
      <c r="O453" t="str">
        <f t="shared" ca="1" si="70"/>
        <v>D:AC</v>
      </c>
      <c r="P453" t="str">
        <f t="shared" ca="1" si="71"/>
        <v>D9:AC9</v>
      </c>
    </row>
    <row r="454" spans="1:16">
      <c r="A454" t="str">
        <f t="shared" si="65"/>
        <v>12</v>
      </c>
      <c r="B454" t="str">
        <f t="shared" ca="1" si="66"/>
        <v>GRP</v>
      </c>
      <c r="C454" t="str">
        <f t="shared" si="67"/>
        <v>L112-GRP</v>
      </c>
      <c r="D454" t="s">
        <v>2513</v>
      </c>
      <c r="E454">
        <f t="shared" ca="1" si="68"/>
        <v>0</v>
      </c>
      <c r="H454" t="str">
        <f t="shared" ca="1" si="69"/>
        <v>'LYNX GRP'!</v>
      </c>
      <c r="I454" t="str">
        <f t="shared" ca="1" si="72"/>
        <v>'LYNX GRP'!</v>
      </c>
      <c r="J454">
        <f t="shared" ca="1" si="73"/>
        <v>0</v>
      </c>
      <c r="K454">
        <f t="shared" ca="1" si="73"/>
        <v>0</v>
      </c>
      <c r="L454">
        <f t="shared" ca="1" si="73"/>
        <v>0</v>
      </c>
      <c r="M454">
        <f t="shared" ca="1" si="73"/>
        <v>0</v>
      </c>
      <c r="N454">
        <f t="shared" ca="1" si="74"/>
        <v>0</v>
      </c>
      <c r="O454" t="str">
        <f t="shared" ca="1" si="70"/>
        <v>D:AC</v>
      </c>
      <c r="P454" t="str">
        <f t="shared" ca="1" si="71"/>
        <v>D9:AC9</v>
      </c>
    </row>
    <row r="455" spans="1:16">
      <c r="A455" t="str">
        <f t="shared" si="65"/>
        <v>13</v>
      </c>
      <c r="B455" t="str">
        <f t="shared" ca="1" si="66"/>
        <v>GRP</v>
      </c>
      <c r="C455" t="str">
        <f t="shared" si="67"/>
        <v>L112-GRP</v>
      </c>
      <c r="D455" t="s">
        <v>2514</v>
      </c>
      <c r="E455">
        <f t="shared" ca="1" si="68"/>
        <v>0</v>
      </c>
      <c r="H455" t="str">
        <f t="shared" ca="1" si="69"/>
        <v>'LYNX GRP'!</v>
      </c>
      <c r="I455" t="str">
        <f t="shared" ca="1" si="72"/>
        <v>'LYNX GRP'!</v>
      </c>
      <c r="J455">
        <f t="shared" ca="1" si="73"/>
        <v>0</v>
      </c>
      <c r="K455">
        <f t="shared" ca="1" si="73"/>
        <v>0</v>
      </c>
      <c r="L455">
        <f t="shared" ca="1" si="73"/>
        <v>0</v>
      </c>
      <c r="M455">
        <f t="shared" ca="1" si="73"/>
        <v>0</v>
      </c>
      <c r="N455">
        <f t="shared" ca="1" si="74"/>
        <v>0</v>
      </c>
      <c r="O455" t="str">
        <f t="shared" ca="1" si="70"/>
        <v>D:AC</v>
      </c>
      <c r="P455" t="str">
        <f t="shared" ca="1" si="71"/>
        <v>D9:AC9</v>
      </c>
    </row>
    <row r="456" spans="1:16">
      <c r="A456" t="str">
        <f t="shared" si="65"/>
        <v>15</v>
      </c>
      <c r="B456" t="str">
        <f t="shared" ca="1" si="66"/>
        <v>GRP</v>
      </c>
      <c r="C456" t="str">
        <f t="shared" si="67"/>
        <v>L112-GRP</v>
      </c>
      <c r="D456" t="s">
        <v>2515</v>
      </c>
      <c r="E456">
        <f t="shared" ca="1" si="68"/>
        <v>0</v>
      </c>
      <c r="H456" t="str">
        <f t="shared" ca="1" si="69"/>
        <v>'LYNX GRP'!</v>
      </c>
      <c r="I456" t="str">
        <f t="shared" ca="1" si="72"/>
        <v>'LYNX GRP'!</v>
      </c>
      <c r="J456">
        <f t="shared" ca="1" si="73"/>
        <v>0</v>
      </c>
      <c r="K456">
        <f t="shared" ca="1" si="73"/>
        <v>0</v>
      </c>
      <c r="L456">
        <f t="shared" ca="1" si="73"/>
        <v>0</v>
      </c>
      <c r="M456">
        <f t="shared" ca="1" si="73"/>
        <v>0</v>
      </c>
      <c r="N456">
        <f t="shared" ca="1" si="74"/>
        <v>0</v>
      </c>
      <c r="O456" t="str">
        <f t="shared" ca="1" si="70"/>
        <v>D:AC</v>
      </c>
      <c r="P456" t="str">
        <f t="shared" ca="1" si="71"/>
        <v>D9:AC9</v>
      </c>
    </row>
    <row r="457" spans="1:16">
      <c r="A457" t="str">
        <f t="shared" si="65"/>
        <v>19</v>
      </c>
      <c r="B457" t="str">
        <f t="shared" ca="1" si="66"/>
        <v>GRP</v>
      </c>
      <c r="C457" t="str">
        <f t="shared" si="67"/>
        <v>L112-GRP</v>
      </c>
      <c r="D457" t="s">
        <v>2516</v>
      </c>
      <c r="E457">
        <f t="shared" ca="1" si="68"/>
        <v>0</v>
      </c>
      <c r="H457" t="str">
        <f t="shared" ca="1" si="69"/>
        <v>'LYNX GRP'!</v>
      </c>
      <c r="I457" t="str">
        <f t="shared" ca="1" si="72"/>
        <v>'LYNX GRP'!</v>
      </c>
      <c r="J457">
        <f t="shared" ca="1" si="73"/>
        <v>0</v>
      </c>
      <c r="K457">
        <f t="shared" ca="1" si="73"/>
        <v>0</v>
      </c>
      <c r="L457">
        <f t="shared" ca="1" si="73"/>
        <v>0</v>
      </c>
      <c r="M457">
        <f t="shared" ca="1" si="73"/>
        <v>0</v>
      </c>
      <c r="N457">
        <f t="shared" ca="1" si="74"/>
        <v>0</v>
      </c>
      <c r="O457" t="str">
        <f t="shared" ca="1" si="70"/>
        <v>D:AC</v>
      </c>
      <c r="P457" t="str">
        <f t="shared" ca="1" si="71"/>
        <v>D9:AC9</v>
      </c>
    </row>
    <row r="458" spans="1:16">
      <c r="A458" t="str">
        <f t="shared" si="65"/>
        <v>34</v>
      </c>
      <c r="B458" t="str">
        <f t="shared" ca="1" si="66"/>
        <v>GRP</v>
      </c>
      <c r="C458" t="str">
        <f t="shared" si="67"/>
        <v>L112-GRP</v>
      </c>
      <c r="D458" t="s">
        <v>2517</v>
      </c>
      <c r="E458">
        <f t="shared" ca="1" si="68"/>
        <v>0</v>
      </c>
      <c r="H458" t="str">
        <f t="shared" ca="1" si="69"/>
        <v>'LYNX GRP'!</v>
      </c>
      <c r="I458" t="str">
        <f t="shared" ca="1" si="72"/>
        <v>'LYNX GRP'!</v>
      </c>
      <c r="J458">
        <f t="shared" ca="1" si="73"/>
        <v>0</v>
      </c>
      <c r="K458">
        <f t="shared" ca="1" si="73"/>
        <v>0</v>
      </c>
      <c r="L458">
        <f t="shared" ca="1" si="73"/>
        <v>0</v>
      </c>
      <c r="M458">
        <f t="shared" ca="1" si="73"/>
        <v>0</v>
      </c>
      <c r="N458">
        <f t="shared" ca="1" si="74"/>
        <v>0</v>
      </c>
      <c r="O458" t="str">
        <f t="shared" ca="1" si="70"/>
        <v>D:AC</v>
      </c>
      <c r="P458" t="str">
        <f t="shared" ca="1" si="71"/>
        <v>D9:AC9</v>
      </c>
    </row>
    <row r="459" spans="1:16">
      <c r="A459" t="str">
        <f t="shared" si="65"/>
        <v>35</v>
      </c>
      <c r="B459" t="str">
        <f t="shared" ca="1" si="66"/>
        <v>GRP</v>
      </c>
      <c r="C459" t="str">
        <f t="shared" si="67"/>
        <v>L112-GRP</v>
      </c>
      <c r="D459" t="s">
        <v>2518</v>
      </c>
      <c r="E459">
        <f t="shared" ca="1" si="68"/>
        <v>0</v>
      </c>
      <c r="H459" t="str">
        <f t="shared" ca="1" si="69"/>
        <v>'LYNX GRP'!</v>
      </c>
      <c r="I459" t="str">
        <f t="shared" ca="1" si="72"/>
        <v>'LYNX GRP'!</v>
      </c>
      <c r="J459">
        <f t="shared" ca="1" si="73"/>
        <v>0</v>
      </c>
      <c r="K459">
        <f t="shared" ca="1" si="73"/>
        <v>0</v>
      </c>
      <c r="L459">
        <f t="shared" ca="1" si="73"/>
        <v>0</v>
      </c>
      <c r="M459">
        <f t="shared" ca="1" si="73"/>
        <v>0</v>
      </c>
      <c r="N459">
        <f t="shared" ca="1" si="74"/>
        <v>0</v>
      </c>
      <c r="O459" t="str">
        <f t="shared" ca="1" si="70"/>
        <v>D:AC</v>
      </c>
      <c r="P459" t="str">
        <f t="shared" ca="1" si="71"/>
        <v>D9:AC9</v>
      </c>
    </row>
    <row r="460" spans="1:16">
      <c r="A460" t="str">
        <f t="shared" si="65"/>
        <v>36</v>
      </c>
      <c r="B460" t="str">
        <f t="shared" ca="1" si="66"/>
        <v>GRP</v>
      </c>
      <c r="C460" t="str">
        <f t="shared" si="67"/>
        <v>L112-GRP</v>
      </c>
      <c r="D460" t="s">
        <v>2519</v>
      </c>
      <c r="E460">
        <f t="shared" ca="1" si="68"/>
        <v>0</v>
      </c>
      <c r="H460" t="str">
        <f t="shared" ca="1" si="69"/>
        <v>'LYNX GRP'!</v>
      </c>
      <c r="I460" t="str">
        <f t="shared" ca="1" si="72"/>
        <v>'LYNX GRP'!</v>
      </c>
      <c r="J460">
        <f t="shared" ca="1" si="73"/>
        <v>0</v>
      </c>
      <c r="K460">
        <f t="shared" ca="1" si="73"/>
        <v>0</v>
      </c>
      <c r="L460">
        <f t="shared" ca="1" si="73"/>
        <v>0</v>
      </c>
      <c r="M460">
        <f t="shared" ca="1" si="73"/>
        <v>0</v>
      </c>
      <c r="N460">
        <f t="shared" ca="1" si="74"/>
        <v>0</v>
      </c>
      <c r="O460" t="str">
        <f t="shared" ca="1" si="70"/>
        <v>D:AC</v>
      </c>
      <c r="P460" t="str">
        <f t="shared" ca="1" si="71"/>
        <v>D9:AC9</v>
      </c>
    </row>
    <row r="461" spans="1:16">
      <c r="A461" t="str">
        <f t="shared" si="65"/>
        <v>01</v>
      </c>
      <c r="B461" t="str">
        <f t="shared" ca="1" si="66"/>
        <v>GRP</v>
      </c>
      <c r="C461" t="str">
        <f t="shared" si="67"/>
        <v>L113-GRP</v>
      </c>
      <c r="D461" t="s">
        <v>2520</v>
      </c>
      <c r="E461">
        <f t="shared" ca="1" si="68"/>
        <v>0</v>
      </c>
      <c r="H461" t="str">
        <f t="shared" ca="1" si="69"/>
        <v>'LYNX GRP'!</v>
      </c>
      <c r="I461" t="str">
        <f t="shared" ca="1" si="72"/>
        <v>'LYNX GRP'!</v>
      </c>
      <c r="J461">
        <f t="shared" ca="1" si="73"/>
        <v>0</v>
      </c>
      <c r="K461">
        <f t="shared" ca="1" si="73"/>
        <v>0</v>
      </c>
      <c r="L461">
        <f t="shared" ca="1" si="73"/>
        <v>0</v>
      </c>
      <c r="M461">
        <f t="shared" ca="1" si="73"/>
        <v>0</v>
      </c>
      <c r="N461">
        <f t="shared" ca="1" si="74"/>
        <v>0</v>
      </c>
      <c r="O461" t="str">
        <f t="shared" ca="1" si="70"/>
        <v>D:AC</v>
      </c>
      <c r="P461" t="str">
        <f t="shared" ca="1" si="71"/>
        <v>D9:AC9</v>
      </c>
    </row>
    <row r="462" spans="1:16">
      <c r="A462" t="str">
        <f t="shared" si="65"/>
        <v>02</v>
      </c>
      <c r="B462" t="str">
        <f t="shared" ca="1" si="66"/>
        <v>GRP</v>
      </c>
      <c r="C462" t="str">
        <f t="shared" si="67"/>
        <v>L113-GRP</v>
      </c>
      <c r="D462" t="s">
        <v>2521</v>
      </c>
      <c r="E462">
        <f t="shared" ca="1" si="68"/>
        <v>0</v>
      </c>
      <c r="H462" t="str">
        <f t="shared" ca="1" si="69"/>
        <v>'LYNX GRP'!</v>
      </c>
      <c r="I462" t="str">
        <f t="shared" ca="1" si="72"/>
        <v>'LYNX GRP'!</v>
      </c>
      <c r="J462">
        <f t="shared" ca="1" si="73"/>
        <v>0</v>
      </c>
      <c r="K462">
        <f t="shared" ca="1" si="73"/>
        <v>0</v>
      </c>
      <c r="L462">
        <f t="shared" ca="1" si="73"/>
        <v>0</v>
      </c>
      <c r="M462">
        <f t="shared" ca="1" si="73"/>
        <v>0</v>
      </c>
      <c r="N462">
        <f t="shared" ca="1" si="74"/>
        <v>0</v>
      </c>
      <c r="O462" t="str">
        <f t="shared" ca="1" si="70"/>
        <v>D:AC</v>
      </c>
      <c r="P462" t="str">
        <f t="shared" ca="1" si="71"/>
        <v>D9:AC9</v>
      </c>
    </row>
    <row r="463" spans="1:16">
      <c r="A463" t="str">
        <f t="shared" si="65"/>
        <v>03</v>
      </c>
      <c r="B463" t="str">
        <f t="shared" ca="1" si="66"/>
        <v>GRP</v>
      </c>
      <c r="C463" t="str">
        <f t="shared" si="67"/>
        <v>L113-GRP</v>
      </c>
      <c r="D463" t="s">
        <v>2522</v>
      </c>
      <c r="E463">
        <f t="shared" ca="1" si="68"/>
        <v>0</v>
      </c>
      <c r="H463" t="str">
        <f t="shared" ca="1" si="69"/>
        <v>'LYNX GRP'!</v>
      </c>
      <c r="I463" t="str">
        <f t="shared" ca="1" si="72"/>
        <v>'LYNX GRP'!</v>
      </c>
      <c r="J463">
        <f t="shared" ca="1" si="73"/>
        <v>0</v>
      </c>
      <c r="K463">
        <f t="shared" ca="1" si="73"/>
        <v>0</v>
      </c>
      <c r="L463">
        <f t="shared" ca="1" si="73"/>
        <v>0</v>
      </c>
      <c r="M463">
        <f t="shared" ca="1" si="73"/>
        <v>0</v>
      </c>
      <c r="N463">
        <f t="shared" ca="1" si="74"/>
        <v>0</v>
      </c>
      <c r="O463" t="str">
        <f t="shared" ca="1" si="70"/>
        <v>D:AC</v>
      </c>
      <c r="P463" t="str">
        <f t="shared" ca="1" si="71"/>
        <v>D9:AC9</v>
      </c>
    </row>
    <row r="464" spans="1:16">
      <c r="A464" t="str">
        <f t="shared" ref="A464:A527" si="75">MID(D464,LEN(C464)+2,LEN(D464)-LEN(C464))</f>
        <v>04</v>
      </c>
      <c r="B464" t="str">
        <f t="shared" ref="B464:B527" ca="1" si="76">VLOOKUP(H464,$A$1:$K$6,11,FALSE)</f>
        <v>GRP</v>
      </c>
      <c r="C464" t="str">
        <f t="shared" ref="C464:C527" si="77">IF(RIGHT(LEFT(D464,LEN(D464)-3),1)="-",LEFT(D464,LEN(D464)-4),LEFT(D464,LEN(D464)-3))</f>
        <v>L113-GRP</v>
      </c>
      <c r="D464" t="s">
        <v>2523</v>
      </c>
      <c r="E464">
        <f t="shared" ref="E464:E527" ca="1" si="78">IFERROR(VLOOKUP(C464,INDIRECT($H464&amp;$O464),MATCH($A464,INDIRECT($H464&amp;$P464),0),FALSE),0)</f>
        <v>0</v>
      </c>
      <c r="H464" t="str">
        <f t="shared" ref="H464:H527" ca="1" si="79">IF(I464&lt;&gt;0,I464,IF(J464&lt;&gt;0,J464,IF(K464&lt;&gt;0,K464,IF(L464&lt;&gt;0,L464,IF(M464&lt;&gt;0,M464,N464)))))</f>
        <v>'LYNX GRP'!</v>
      </c>
      <c r="I464" t="str">
        <f t="shared" ca="1" si="72"/>
        <v>'LYNX GRP'!</v>
      </c>
      <c r="J464">
        <f t="shared" ca="1" si="73"/>
        <v>0</v>
      </c>
      <c r="K464">
        <f t="shared" ca="1" si="73"/>
        <v>0</v>
      </c>
      <c r="L464">
        <f t="shared" ca="1" si="73"/>
        <v>0</v>
      </c>
      <c r="M464">
        <f t="shared" ca="1" si="73"/>
        <v>0</v>
      </c>
      <c r="N464">
        <f t="shared" ca="1" si="74"/>
        <v>0</v>
      </c>
      <c r="O464" t="str">
        <f t="shared" ref="O464:O527" ca="1" si="80">VLOOKUP($H464,$G$8:$I$13,2,FALSE)</f>
        <v>D:AC</v>
      </c>
      <c r="P464" t="str">
        <f t="shared" ref="P464:P527" ca="1" si="81">VLOOKUP($H464,$G$8:$I$13,3,FALSE)</f>
        <v>D9:AC9</v>
      </c>
    </row>
    <row r="465" spans="1:16">
      <c r="A465" t="str">
        <f t="shared" si="75"/>
        <v>05</v>
      </c>
      <c r="B465" t="str">
        <f t="shared" ca="1" si="76"/>
        <v>GRP</v>
      </c>
      <c r="C465" t="str">
        <f t="shared" si="77"/>
        <v>L113-GRP</v>
      </c>
      <c r="D465" t="s">
        <v>2524</v>
      </c>
      <c r="E465">
        <f t="shared" ca="1" si="78"/>
        <v>0</v>
      </c>
      <c r="H465" t="str">
        <f t="shared" ca="1" si="79"/>
        <v>'LYNX GRP'!</v>
      </c>
      <c r="I465" t="str">
        <f t="shared" ref="I465:I528" ca="1" si="82">IF(IFERROR(VLOOKUP(C465,INDIRECT($I$14&amp;"D:D"),1,FALSE),0)&lt;&gt;0,I$14,0)</f>
        <v>'LYNX GRP'!</v>
      </c>
      <c r="J465">
        <f t="shared" ca="1" si="73"/>
        <v>0</v>
      </c>
      <c r="K465">
        <f t="shared" ca="1" si="73"/>
        <v>0</v>
      </c>
      <c r="L465">
        <f t="shared" ca="1" si="73"/>
        <v>0</v>
      </c>
      <c r="M465">
        <f t="shared" ca="1" si="73"/>
        <v>0</v>
      </c>
      <c r="N465">
        <f t="shared" ca="1" si="74"/>
        <v>0</v>
      </c>
      <c r="O465" t="str">
        <f t="shared" ca="1" si="80"/>
        <v>D:AC</v>
      </c>
      <c r="P465" t="str">
        <f t="shared" ca="1" si="81"/>
        <v>D9:AC9</v>
      </c>
    </row>
    <row r="466" spans="1:16">
      <c r="A466" t="str">
        <f t="shared" si="75"/>
        <v>06</v>
      </c>
      <c r="B466" t="str">
        <f t="shared" ca="1" si="76"/>
        <v>GRP</v>
      </c>
      <c r="C466" t="str">
        <f t="shared" si="77"/>
        <v>L113-GRP</v>
      </c>
      <c r="D466" t="s">
        <v>2525</v>
      </c>
      <c r="E466">
        <f t="shared" ca="1" si="78"/>
        <v>0</v>
      </c>
      <c r="H466" t="str">
        <f t="shared" ca="1" si="79"/>
        <v>'LYNX GRP'!</v>
      </c>
      <c r="I466" t="str">
        <f t="shared" ca="1" si="82"/>
        <v>'LYNX GRP'!</v>
      </c>
      <c r="J466">
        <f t="shared" ca="1" si="73"/>
        <v>0</v>
      </c>
      <c r="K466">
        <f t="shared" ca="1" si="73"/>
        <v>0</v>
      </c>
      <c r="L466">
        <f t="shared" ca="1" si="73"/>
        <v>0</v>
      </c>
      <c r="M466">
        <f t="shared" ca="1" si="73"/>
        <v>0</v>
      </c>
      <c r="N466">
        <f t="shared" ca="1" si="74"/>
        <v>0</v>
      </c>
      <c r="O466" t="str">
        <f t="shared" ca="1" si="80"/>
        <v>D:AC</v>
      </c>
      <c r="P466" t="str">
        <f t="shared" ca="1" si="81"/>
        <v>D9:AC9</v>
      </c>
    </row>
    <row r="467" spans="1:16">
      <c r="A467" t="str">
        <f t="shared" si="75"/>
        <v>07</v>
      </c>
      <c r="B467" t="str">
        <f t="shared" ca="1" si="76"/>
        <v>GRP</v>
      </c>
      <c r="C467" t="str">
        <f t="shared" si="77"/>
        <v>L113-GRP</v>
      </c>
      <c r="D467" t="s">
        <v>2526</v>
      </c>
      <c r="E467">
        <f t="shared" ca="1" si="78"/>
        <v>0</v>
      </c>
      <c r="H467" t="str">
        <f t="shared" ca="1" si="79"/>
        <v>'LYNX GRP'!</v>
      </c>
      <c r="I467" t="str">
        <f t="shared" ca="1" si="82"/>
        <v>'LYNX GRP'!</v>
      </c>
      <c r="J467">
        <f t="shared" ca="1" si="73"/>
        <v>0</v>
      </c>
      <c r="K467">
        <f t="shared" ca="1" si="73"/>
        <v>0</v>
      </c>
      <c r="L467">
        <f t="shared" ca="1" si="73"/>
        <v>0</v>
      </c>
      <c r="M467">
        <f t="shared" ca="1" si="73"/>
        <v>0</v>
      </c>
      <c r="N467">
        <f t="shared" ca="1" si="74"/>
        <v>0</v>
      </c>
      <c r="O467" t="str">
        <f t="shared" ca="1" si="80"/>
        <v>D:AC</v>
      </c>
      <c r="P467" t="str">
        <f t="shared" ca="1" si="81"/>
        <v>D9:AC9</v>
      </c>
    </row>
    <row r="468" spans="1:16">
      <c r="A468" t="str">
        <f t="shared" si="75"/>
        <v>08</v>
      </c>
      <c r="B468" t="str">
        <f t="shared" ca="1" si="76"/>
        <v>GRP</v>
      </c>
      <c r="C468" t="str">
        <f t="shared" si="77"/>
        <v>L113-GRP</v>
      </c>
      <c r="D468" t="s">
        <v>2527</v>
      </c>
      <c r="E468">
        <f t="shared" ca="1" si="78"/>
        <v>0</v>
      </c>
      <c r="H468" t="str">
        <f t="shared" ca="1" si="79"/>
        <v>'LYNX GRP'!</v>
      </c>
      <c r="I468" t="str">
        <f t="shared" ca="1" si="82"/>
        <v>'LYNX GRP'!</v>
      </c>
      <c r="J468">
        <f t="shared" ca="1" si="73"/>
        <v>0</v>
      </c>
      <c r="K468">
        <f t="shared" ca="1" si="73"/>
        <v>0</v>
      </c>
      <c r="L468">
        <f t="shared" ca="1" si="73"/>
        <v>0</v>
      </c>
      <c r="M468">
        <f t="shared" ca="1" si="73"/>
        <v>0</v>
      </c>
      <c r="N468">
        <f t="shared" ca="1" si="74"/>
        <v>0</v>
      </c>
      <c r="O468" t="str">
        <f t="shared" ca="1" si="80"/>
        <v>D:AC</v>
      </c>
      <c r="P468" t="str">
        <f t="shared" ca="1" si="81"/>
        <v>D9:AC9</v>
      </c>
    </row>
    <row r="469" spans="1:16">
      <c r="A469" t="str">
        <f t="shared" si="75"/>
        <v>09</v>
      </c>
      <c r="B469" t="str">
        <f t="shared" ca="1" si="76"/>
        <v>GRP</v>
      </c>
      <c r="C469" t="str">
        <f t="shared" si="77"/>
        <v>L113-GRP</v>
      </c>
      <c r="D469" t="s">
        <v>2528</v>
      </c>
      <c r="E469">
        <f t="shared" ca="1" si="78"/>
        <v>0</v>
      </c>
      <c r="H469" t="str">
        <f t="shared" ca="1" si="79"/>
        <v>'LYNX GRP'!</v>
      </c>
      <c r="I469" t="str">
        <f t="shared" ca="1" si="82"/>
        <v>'LYNX GRP'!</v>
      </c>
      <c r="J469">
        <f t="shared" ca="1" si="73"/>
        <v>0</v>
      </c>
      <c r="K469">
        <f t="shared" ca="1" si="73"/>
        <v>0</v>
      </c>
      <c r="L469">
        <f t="shared" ca="1" si="73"/>
        <v>0</v>
      </c>
      <c r="M469">
        <f t="shared" ca="1" si="73"/>
        <v>0</v>
      </c>
      <c r="N469">
        <f t="shared" ca="1" si="74"/>
        <v>0</v>
      </c>
      <c r="O469" t="str">
        <f t="shared" ca="1" si="80"/>
        <v>D:AC</v>
      </c>
      <c r="P469" t="str">
        <f t="shared" ca="1" si="81"/>
        <v>D9:AC9</v>
      </c>
    </row>
    <row r="470" spans="1:16">
      <c r="A470" t="str">
        <f t="shared" si="75"/>
        <v>10</v>
      </c>
      <c r="B470" t="str">
        <f t="shared" ca="1" si="76"/>
        <v>GRP</v>
      </c>
      <c r="C470" t="str">
        <f t="shared" si="77"/>
        <v>L113-GRP</v>
      </c>
      <c r="D470" t="s">
        <v>2529</v>
      </c>
      <c r="E470">
        <f t="shared" ca="1" si="78"/>
        <v>0</v>
      </c>
      <c r="H470" t="str">
        <f t="shared" ca="1" si="79"/>
        <v>'LYNX GRP'!</v>
      </c>
      <c r="I470" t="str">
        <f t="shared" ca="1" si="82"/>
        <v>'LYNX GRP'!</v>
      </c>
      <c r="J470">
        <f t="shared" ca="1" si="73"/>
        <v>0</v>
      </c>
      <c r="K470">
        <f t="shared" ca="1" si="73"/>
        <v>0</v>
      </c>
      <c r="L470">
        <f t="shared" ca="1" si="73"/>
        <v>0</v>
      </c>
      <c r="M470">
        <f t="shared" ca="1" si="73"/>
        <v>0</v>
      </c>
      <c r="N470">
        <f t="shared" ca="1" si="74"/>
        <v>0</v>
      </c>
      <c r="O470" t="str">
        <f t="shared" ca="1" si="80"/>
        <v>D:AC</v>
      </c>
      <c r="P470" t="str">
        <f t="shared" ca="1" si="81"/>
        <v>D9:AC9</v>
      </c>
    </row>
    <row r="471" spans="1:16">
      <c r="A471" t="str">
        <f t="shared" si="75"/>
        <v>11</v>
      </c>
      <c r="B471" t="str">
        <f t="shared" ca="1" si="76"/>
        <v>GRP</v>
      </c>
      <c r="C471" t="str">
        <f t="shared" si="77"/>
        <v>L113-GRP</v>
      </c>
      <c r="D471" t="s">
        <v>2530</v>
      </c>
      <c r="E471">
        <f t="shared" ca="1" si="78"/>
        <v>0</v>
      </c>
      <c r="H471" t="str">
        <f t="shared" ca="1" si="79"/>
        <v>'LYNX GRP'!</v>
      </c>
      <c r="I471" t="str">
        <f t="shared" ca="1" si="82"/>
        <v>'LYNX GRP'!</v>
      </c>
      <c r="J471">
        <f t="shared" ca="1" si="73"/>
        <v>0</v>
      </c>
      <c r="K471">
        <f t="shared" ca="1" si="73"/>
        <v>0</v>
      </c>
      <c r="L471">
        <f t="shared" ca="1" si="73"/>
        <v>0</v>
      </c>
      <c r="M471">
        <f t="shared" ca="1" si="73"/>
        <v>0</v>
      </c>
      <c r="N471">
        <f t="shared" ca="1" si="74"/>
        <v>0</v>
      </c>
      <c r="O471" t="str">
        <f t="shared" ca="1" si="80"/>
        <v>D:AC</v>
      </c>
      <c r="P471" t="str">
        <f t="shared" ca="1" si="81"/>
        <v>D9:AC9</v>
      </c>
    </row>
    <row r="472" spans="1:16">
      <c r="A472" t="str">
        <f t="shared" si="75"/>
        <v>12</v>
      </c>
      <c r="B472" t="str">
        <f t="shared" ca="1" si="76"/>
        <v>GRP</v>
      </c>
      <c r="C472" t="str">
        <f t="shared" si="77"/>
        <v>L113-GRP</v>
      </c>
      <c r="D472" t="s">
        <v>2531</v>
      </c>
      <c r="E472">
        <f t="shared" ca="1" si="78"/>
        <v>0</v>
      </c>
      <c r="H472" t="str">
        <f t="shared" ca="1" si="79"/>
        <v>'LYNX GRP'!</v>
      </c>
      <c r="I472" t="str">
        <f t="shared" ca="1" si="82"/>
        <v>'LYNX GRP'!</v>
      </c>
      <c r="J472">
        <f t="shared" ca="1" si="73"/>
        <v>0</v>
      </c>
      <c r="K472">
        <f t="shared" ca="1" si="73"/>
        <v>0</v>
      </c>
      <c r="L472">
        <f t="shared" ca="1" si="73"/>
        <v>0</v>
      </c>
      <c r="M472">
        <f t="shared" ca="1" si="73"/>
        <v>0</v>
      </c>
      <c r="N472">
        <f t="shared" ca="1" si="74"/>
        <v>0</v>
      </c>
      <c r="O472" t="str">
        <f t="shared" ca="1" si="80"/>
        <v>D:AC</v>
      </c>
      <c r="P472" t="str">
        <f t="shared" ca="1" si="81"/>
        <v>D9:AC9</v>
      </c>
    </row>
    <row r="473" spans="1:16">
      <c r="A473" t="str">
        <f t="shared" si="75"/>
        <v>13</v>
      </c>
      <c r="B473" t="str">
        <f t="shared" ca="1" si="76"/>
        <v>GRP</v>
      </c>
      <c r="C473" t="str">
        <f t="shared" si="77"/>
        <v>L113-GRP</v>
      </c>
      <c r="D473" t="s">
        <v>2532</v>
      </c>
      <c r="E473">
        <f t="shared" ca="1" si="78"/>
        <v>0</v>
      </c>
      <c r="H473" t="str">
        <f t="shared" ca="1" si="79"/>
        <v>'LYNX GRP'!</v>
      </c>
      <c r="I473" t="str">
        <f t="shared" ca="1" si="82"/>
        <v>'LYNX GRP'!</v>
      </c>
      <c r="J473">
        <f t="shared" ca="1" si="73"/>
        <v>0</v>
      </c>
      <c r="K473">
        <f t="shared" ca="1" si="73"/>
        <v>0</v>
      </c>
      <c r="L473">
        <f t="shared" ca="1" si="73"/>
        <v>0</v>
      </c>
      <c r="M473">
        <f t="shared" ca="1" si="73"/>
        <v>0</v>
      </c>
      <c r="N473">
        <f t="shared" ca="1" si="74"/>
        <v>0</v>
      </c>
      <c r="O473" t="str">
        <f t="shared" ca="1" si="80"/>
        <v>D:AC</v>
      </c>
      <c r="P473" t="str">
        <f t="shared" ca="1" si="81"/>
        <v>D9:AC9</v>
      </c>
    </row>
    <row r="474" spans="1:16">
      <c r="A474" t="str">
        <f t="shared" si="75"/>
        <v>15</v>
      </c>
      <c r="B474" t="str">
        <f t="shared" ca="1" si="76"/>
        <v>GRP</v>
      </c>
      <c r="C474" t="str">
        <f t="shared" si="77"/>
        <v>L113-GRP</v>
      </c>
      <c r="D474" t="s">
        <v>2533</v>
      </c>
      <c r="E474">
        <f t="shared" ca="1" si="78"/>
        <v>0</v>
      </c>
      <c r="H474" t="str">
        <f t="shared" ca="1" si="79"/>
        <v>'LYNX GRP'!</v>
      </c>
      <c r="I474" t="str">
        <f t="shared" ca="1" si="82"/>
        <v>'LYNX GRP'!</v>
      </c>
      <c r="J474">
        <f t="shared" ca="1" si="73"/>
        <v>0</v>
      </c>
      <c r="K474">
        <f t="shared" ca="1" si="73"/>
        <v>0</v>
      </c>
      <c r="L474">
        <f t="shared" ca="1" si="73"/>
        <v>0</v>
      </c>
      <c r="M474">
        <f t="shared" ca="1" si="73"/>
        <v>0</v>
      </c>
      <c r="N474">
        <f t="shared" ca="1" si="74"/>
        <v>0</v>
      </c>
      <c r="O474" t="str">
        <f t="shared" ca="1" si="80"/>
        <v>D:AC</v>
      </c>
      <c r="P474" t="str">
        <f t="shared" ca="1" si="81"/>
        <v>D9:AC9</v>
      </c>
    </row>
    <row r="475" spans="1:16">
      <c r="A475" t="str">
        <f t="shared" si="75"/>
        <v>19</v>
      </c>
      <c r="B475" t="str">
        <f t="shared" ca="1" si="76"/>
        <v>GRP</v>
      </c>
      <c r="C475" t="str">
        <f t="shared" si="77"/>
        <v>L113-GRP</v>
      </c>
      <c r="D475" t="s">
        <v>2534</v>
      </c>
      <c r="E475">
        <f t="shared" ca="1" si="78"/>
        <v>0</v>
      </c>
      <c r="H475" t="str">
        <f t="shared" ca="1" si="79"/>
        <v>'LYNX GRP'!</v>
      </c>
      <c r="I475" t="str">
        <f t="shared" ca="1" si="82"/>
        <v>'LYNX GRP'!</v>
      </c>
      <c r="J475">
        <f t="shared" ca="1" si="73"/>
        <v>0</v>
      </c>
      <c r="K475">
        <f t="shared" ca="1" si="73"/>
        <v>0</v>
      </c>
      <c r="L475">
        <f t="shared" ca="1" si="73"/>
        <v>0</v>
      </c>
      <c r="M475">
        <f t="shared" ca="1" si="73"/>
        <v>0</v>
      </c>
      <c r="N475">
        <f t="shared" ca="1" si="74"/>
        <v>0</v>
      </c>
      <c r="O475" t="str">
        <f t="shared" ca="1" si="80"/>
        <v>D:AC</v>
      </c>
      <c r="P475" t="str">
        <f t="shared" ca="1" si="81"/>
        <v>D9:AC9</v>
      </c>
    </row>
    <row r="476" spans="1:16">
      <c r="A476" t="str">
        <f t="shared" si="75"/>
        <v>34</v>
      </c>
      <c r="B476" t="str">
        <f t="shared" ca="1" si="76"/>
        <v>GRP</v>
      </c>
      <c r="C476" t="str">
        <f t="shared" si="77"/>
        <v>L113-GRP</v>
      </c>
      <c r="D476" t="s">
        <v>2535</v>
      </c>
      <c r="E476">
        <f t="shared" ca="1" si="78"/>
        <v>0</v>
      </c>
      <c r="H476" t="str">
        <f t="shared" ca="1" si="79"/>
        <v>'LYNX GRP'!</v>
      </c>
      <c r="I476" t="str">
        <f t="shared" ca="1" si="82"/>
        <v>'LYNX GRP'!</v>
      </c>
      <c r="J476">
        <f t="shared" ca="1" si="73"/>
        <v>0</v>
      </c>
      <c r="K476">
        <f t="shared" ca="1" si="73"/>
        <v>0</v>
      </c>
      <c r="L476">
        <f t="shared" ca="1" si="73"/>
        <v>0</v>
      </c>
      <c r="M476">
        <f t="shared" ca="1" si="73"/>
        <v>0</v>
      </c>
      <c r="N476">
        <f t="shared" ca="1" si="74"/>
        <v>0</v>
      </c>
      <c r="O476" t="str">
        <f t="shared" ca="1" si="80"/>
        <v>D:AC</v>
      </c>
      <c r="P476" t="str">
        <f t="shared" ca="1" si="81"/>
        <v>D9:AC9</v>
      </c>
    </row>
    <row r="477" spans="1:16">
      <c r="A477" t="str">
        <f t="shared" si="75"/>
        <v>35</v>
      </c>
      <c r="B477" t="str">
        <f t="shared" ca="1" si="76"/>
        <v>GRP</v>
      </c>
      <c r="C477" t="str">
        <f t="shared" si="77"/>
        <v>L113-GRP</v>
      </c>
      <c r="D477" t="s">
        <v>2536</v>
      </c>
      <c r="E477">
        <f t="shared" ca="1" si="78"/>
        <v>0</v>
      </c>
      <c r="H477" t="str">
        <f t="shared" ca="1" si="79"/>
        <v>'LYNX GRP'!</v>
      </c>
      <c r="I477" t="str">
        <f t="shared" ca="1" si="82"/>
        <v>'LYNX GRP'!</v>
      </c>
      <c r="J477">
        <f t="shared" ca="1" si="73"/>
        <v>0</v>
      </c>
      <c r="K477">
        <f t="shared" ca="1" si="73"/>
        <v>0</v>
      </c>
      <c r="L477">
        <f t="shared" ca="1" si="73"/>
        <v>0</v>
      </c>
      <c r="M477">
        <f t="shared" ca="1" si="73"/>
        <v>0</v>
      </c>
      <c r="N477">
        <f t="shared" ca="1" si="74"/>
        <v>0</v>
      </c>
      <c r="O477" t="str">
        <f t="shared" ca="1" si="80"/>
        <v>D:AC</v>
      </c>
      <c r="P477" t="str">
        <f t="shared" ca="1" si="81"/>
        <v>D9:AC9</v>
      </c>
    </row>
    <row r="478" spans="1:16">
      <c r="A478" t="str">
        <f t="shared" si="75"/>
        <v>36</v>
      </c>
      <c r="B478" t="str">
        <f t="shared" ca="1" si="76"/>
        <v>GRP</v>
      </c>
      <c r="C478" t="str">
        <f t="shared" si="77"/>
        <v>L113-GRP</v>
      </c>
      <c r="D478" t="s">
        <v>2537</v>
      </c>
      <c r="E478">
        <f t="shared" ca="1" si="78"/>
        <v>0</v>
      </c>
      <c r="H478" t="str">
        <f t="shared" ca="1" si="79"/>
        <v>'LYNX GRP'!</v>
      </c>
      <c r="I478" t="str">
        <f t="shared" ca="1" si="82"/>
        <v>'LYNX GRP'!</v>
      </c>
      <c r="J478">
        <f t="shared" ca="1" si="73"/>
        <v>0</v>
      </c>
      <c r="K478">
        <f t="shared" ca="1" si="73"/>
        <v>0</v>
      </c>
      <c r="L478">
        <f t="shared" ca="1" si="73"/>
        <v>0</v>
      </c>
      <c r="M478">
        <f t="shared" ref="M478:N541" ca="1" si="83">IF(IFERROR(VLOOKUP($C478,INDIRECT(M$14&amp;"D:D"),1,FALSE),0)&lt;&gt;0,M$14,0)</f>
        <v>0</v>
      </c>
      <c r="N478">
        <f t="shared" ca="1" si="74"/>
        <v>0</v>
      </c>
      <c r="O478" t="str">
        <f t="shared" ca="1" si="80"/>
        <v>D:AC</v>
      </c>
      <c r="P478" t="str">
        <f t="shared" ca="1" si="81"/>
        <v>D9:AC9</v>
      </c>
    </row>
    <row r="479" spans="1:16">
      <c r="A479" t="str">
        <f t="shared" si="75"/>
        <v>01</v>
      </c>
      <c r="B479" t="str">
        <f t="shared" ca="1" si="76"/>
        <v>GRP</v>
      </c>
      <c r="C479" t="str">
        <f t="shared" si="77"/>
        <v>L114-GRP</v>
      </c>
      <c r="D479" t="s">
        <v>2538</v>
      </c>
      <c r="E479">
        <f t="shared" ca="1" si="78"/>
        <v>0</v>
      </c>
      <c r="H479" t="str">
        <f t="shared" ca="1" si="79"/>
        <v>'LYNX GRP'!</v>
      </c>
      <c r="I479" t="str">
        <f t="shared" ca="1" si="82"/>
        <v>'LYNX GRP'!</v>
      </c>
      <c r="J479">
        <f t="shared" ref="J479:N542" ca="1" si="84">IF(IFERROR(VLOOKUP($C479,INDIRECT(J$14&amp;"D:D"),1,FALSE),0)&lt;&gt;0,J$14,0)</f>
        <v>0</v>
      </c>
      <c r="K479">
        <f t="shared" ca="1" si="84"/>
        <v>0</v>
      </c>
      <c r="L479">
        <f t="shared" ca="1" si="84"/>
        <v>0</v>
      </c>
      <c r="M479">
        <f t="shared" ca="1" si="83"/>
        <v>0</v>
      </c>
      <c r="N479">
        <f t="shared" ca="1" si="83"/>
        <v>0</v>
      </c>
      <c r="O479" t="str">
        <f t="shared" ca="1" si="80"/>
        <v>D:AC</v>
      </c>
      <c r="P479" t="str">
        <f t="shared" ca="1" si="81"/>
        <v>D9:AC9</v>
      </c>
    </row>
    <row r="480" spans="1:16">
      <c r="A480" t="str">
        <f t="shared" si="75"/>
        <v>02</v>
      </c>
      <c r="B480" t="str">
        <f t="shared" ca="1" si="76"/>
        <v>GRP</v>
      </c>
      <c r="C480" t="str">
        <f t="shared" si="77"/>
        <v>L114-GRP</v>
      </c>
      <c r="D480" t="s">
        <v>2539</v>
      </c>
      <c r="E480">
        <f t="shared" ca="1" si="78"/>
        <v>0</v>
      </c>
      <c r="H480" t="str">
        <f t="shared" ca="1" si="79"/>
        <v>'LYNX GRP'!</v>
      </c>
      <c r="I480" t="str">
        <f t="shared" ca="1" si="82"/>
        <v>'LYNX GRP'!</v>
      </c>
      <c r="J480">
        <f t="shared" ca="1" si="84"/>
        <v>0</v>
      </c>
      <c r="K480">
        <f t="shared" ca="1" si="84"/>
        <v>0</v>
      </c>
      <c r="L480">
        <f t="shared" ca="1" si="84"/>
        <v>0</v>
      </c>
      <c r="M480">
        <f t="shared" ca="1" si="83"/>
        <v>0</v>
      </c>
      <c r="N480">
        <f t="shared" ca="1" si="83"/>
        <v>0</v>
      </c>
      <c r="O480" t="str">
        <f t="shared" ca="1" si="80"/>
        <v>D:AC</v>
      </c>
      <c r="P480" t="str">
        <f t="shared" ca="1" si="81"/>
        <v>D9:AC9</v>
      </c>
    </row>
    <row r="481" spans="1:16">
      <c r="A481" t="str">
        <f t="shared" si="75"/>
        <v>03</v>
      </c>
      <c r="B481" t="str">
        <f t="shared" ca="1" si="76"/>
        <v>GRP</v>
      </c>
      <c r="C481" t="str">
        <f t="shared" si="77"/>
        <v>L114-GRP</v>
      </c>
      <c r="D481" t="s">
        <v>2540</v>
      </c>
      <c r="E481">
        <f t="shared" ca="1" si="78"/>
        <v>0</v>
      </c>
      <c r="H481" t="str">
        <f t="shared" ca="1" si="79"/>
        <v>'LYNX GRP'!</v>
      </c>
      <c r="I481" t="str">
        <f t="shared" ca="1" si="82"/>
        <v>'LYNX GRP'!</v>
      </c>
      <c r="J481">
        <f t="shared" ca="1" si="84"/>
        <v>0</v>
      </c>
      <c r="K481">
        <f t="shared" ca="1" si="84"/>
        <v>0</v>
      </c>
      <c r="L481">
        <f t="shared" ca="1" si="84"/>
        <v>0</v>
      </c>
      <c r="M481">
        <f t="shared" ca="1" si="83"/>
        <v>0</v>
      </c>
      <c r="N481">
        <f t="shared" ca="1" si="83"/>
        <v>0</v>
      </c>
      <c r="O481" t="str">
        <f t="shared" ca="1" si="80"/>
        <v>D:AC</v>
      </c>
      <c r="P481" t="str">
        <f t="shared" ca="1" si="81"/>
        <v>D9:AC9</v>
      </c>
    </row>
    <row r="482" spans="1:16">
      <c r="A482" t="str">
        <f t="shared" si="75"/>
        <v>04</v>
      </c>
      <c r="B482" t="str">
        <f t="shared" ca="1" si="76"/>
        <v>GRP</v>
      </c>
      <c r="C482" t="str">
        <f t="shared" si="77"/>
        <v>L114-GRP</v>
      </c>
      <c r="D482" t="s">
        <v>2541</v>
      </c>
      <c r="E482">
        <f t="shared" ca="1" si="78"/>
        <v>0</v>
      </c>
      <c r="H482" t="str">
        <f t="shared" ca="1" si="79"/>
        <v>'LYNX GRP'!</v>
      </c>
      <c r="I482" t="str">
        <f t="shared" ca="1" si="82"/>
        <v>'LYNX GRP'!</v>
      </c>
      <c r="J482">
        <f t="shared" ca="1" si="84"/>
        <v>0</v>
      </c>
      <c r="K482">
        <f t="shared" ca="1" si="84"/>
        <v>0</v>
      </c>
      <c r="L482">
        <f t="shared" ca="1" si="84"/>
        <v>0</v>
      </c>
      <c r="M482">
        <f t="shared" ca="1" si="83"/>
        <v>0</v>
      </c>
      <c r="N482">
        <f t="shared" ca="1" si="83"/>
        <v>0</v>
      </c>
      <c r="O482" t="str">
        <f t="shared" ca="1" si="80"/>
        <v>D:AC</v>
      </c>
      <c r="P482" t="str">
        <f t="shared" ca="1" si="81"/>
        <v>D9:AC9</v>
      </c>
    </row>
    <row r="483" spans="1:16">
      <c r="A483" t="str">
        <f t="shared" si="75"/>
        <v>05</v>
      </c>
      <c r="B483" t="str">
        <f t="shared" ca="1" si="76"/>
        <v>GRP</v>
      </c>
      <c r="C483" t="str">
        <f t="shared" si="77"/>
        <v>L114-GRP</v>
      </c>
      <c r="D483" t="s">
        <v>2542</v>
      </c>
      <c r="E483">
        <f t="shared" ca="1" si="78"/>
        <v>0</v>
      </c>
      <c r="H483" t="str">
        <f t="shared" ca="1" si="79"/>
        <v>'LYNX GRP'!</v>
      </c>
      <c r="I483" t="str">
        <f t="shared" ca="1" si="82"/>
        <v>'LYNX GRP'!</v>
      </c>
      <c r="J483">
        <f t="shared" ca="1" si="84"/>
        <v>0</v>
      </c>
      <c r="K483">
        <f t="shared" ca="1" si="84"/>
        <v>0</v>
      </c>
      <c r="L483">
        <f t="shared" ca="1" si="84"/>
        <v>0</v>
      </c>
      <c r="M483">
        <f t="shared" ca="1" si="83"/>
        <v>0</v>
      </c>
      <c r="N483">
        <f t="shared" ca="1" si="83"/>
        <v>0</v>
      </c>
      <c r="O483" t="str">
        <f t="shared" ca="1" si="80"/>
        <v>D:AC</v>
      </c>
      <c r="P483" t="str">
        <f t="shared" ca="1" si="81"/>
        <v>D9:AC9</v>
      </c>
    </row>
    <row r="484" spans="1:16">
      <c r="A484" t="str">
        <f t="shared" si="75"/>
        <v>06</v>
      </c>
      <c r="B484" t="str">
        <f t="shared" ca="1" si="76"/>
        <v>GRP</v>
      </c>
      <c r="C484" t="str">
        <f t="shared" si="77"/>
        <v>L114-GRP</v>
      </c>
      <c r="D484" t="s">
        <v>2543</v>
      </c>
      <c r="E484">
        <f t="shared" ca="1" si="78"/>
        <v>0</v>
      </c>
      <c r="H484" t="str">
        <f t="shared" ca="1" si="79"/>
        <v>'LYNX GRP'!</v>
      </c>
      <c r="I484" t="str">
        <f t="shared" ca="1" si="82"/>
        <v>'LYNX GRP'!</v>
      </c>
      <c r="J484">
        <f t="shared" ca="1" si="84"/>
        <v>0</v>
      </c>
      <c r="K484">
        <f t="shared" ca="1" si="84"/>
        <v>0</v>
      </c>
      <c r="L484">
        <f t="shared" ca="1" si="84"/>
        <v>0</v>
      </c>
      <c r="M484">
        <f t="shared" ca="1" si="83"/>
        <v>0</v>
      </c>
      <c r="N484">
        <f t="shared" ca="1" si="83"/>
        <v>0</v>
      </c>
      <c r="O484" t="str">
        <f t="shared" ca="1" si="80"/>
        <v>D:AC</v>
      </c>
      <c r="P484" t="str">
        <f t="shared" ca="1" si="81"/>
        <v>D9:AC9</v>
      </c>
    </row>
    <row r="485" spans="1:16">
      <c r="A485" t="str">
        <f t="shared" si="75"/>
        <v>07</v>
      </c>
      <c r="B485" t="str">
        <f t="shared" ca="1" si="76"/>
        <v>GRP</v>
      </c>
      <c r="C485" t="str">
        <f t="shared" si="77"/>
        <v>L114-GRP</v>
      </c>
      <c r="D485" t="s">
        <v>2544</v>
      </c>
      <c r="E485">
        <f t="shared" ca="1" si="78"/>
        <v>0</v>
      </c>
      <c r="H485" t="str">
        <f t="shared" ca="1" si="79"/>
        <v>'LYNX GRP'!</v>
      </c>
      <c r="I485" t="str">
        <f t="shared" ca="1" si="82"/>
        <v>'LYNX GRP'!</v>
      </c>
      <c r="J485">
        <f t="shared" ca="1" si="84"/>
        <v>0</v>
      </c>
      <c r="K485">
        <f t="shared" ca="1" si="84"/>
        <v>0</v>
      </c>
      <c r="L485">
        <f t="shared" ca="1" si="84"/>
        <v>0</v>
      </c>
      <c r="M485">
        <f t="shared" ca="1" si="83"/>
        <v>0</v>
      </c>
      <c r="N485">
        <f t="shared" ca="1" si="83"/>
        <v>0</v>
      </c>
      <c r="O485" t="str">
        <f t="shared" ca="1" si="80"/>
        <v>D:AC</v>
      </c>
      <c r="P485" t="str">
        <f t="shared" ca="1" si="81"/>
        <v>D9:AC9</v>
      </c>
    </row>
    <row r="486" spans="1:16">
      <c r="A486" t="str">
        <f t="shared" si="75"/>
        <v>08</v>
      </c>
      <c r="B486" t="str">
        <f t="shared" ca="1" si="76"/>
        <v>GRP</v>
      </c>
      <c r="C486" t="str">
        <f t="shared" si="77"/>
        <v>L114-GRP</v>
      </c>
      <c r="D486" t="s">
        <v>2545</v>
      </c>
      <c r="E486">
        <f t="shared" ca="1" si="78"/>
        <v>0</v>
      </c>
      <c r="H486" t="str">
        <f t="shared" ca="1" si="79"/>
        <v>'LYNX GRP'!</v>
      </c>
      <c r="I486" t="str">
        <f t="shared" ca="1" si="82"/>
        <v>'LYNX GRP'!</v>
      </c>
      <c r="J486">
        <f t="shared" ca="1" si="84"/>
        <v>0</v>
      </c>
      <c r="K486">
        <f t="shared" ca="1" si="84"/>
        <v>0</v>
      </c>
      <c r="L486">
        <f t="shared" ca="1" si="84"/>
        <v>0</v>
      </c>
      <c r="M486">
        <f t="shared" ca="1" si="83"/>
        <v>0</v>
      </c>
      <c r="N486">
        <f t="shared" ca="1" si="83"/>
        <v>0</v>
      </c>
      <c r="O486" t="str">
        <f t="shared" ca="1" si="80"/>
        <v>D:AC</v>
      </c>
      <c r="P486" t="str">
        <f t="shared" ca="1" si="81"/>
        <v>D9:AC9</v>
      </c>
    </row>
    <row r="487" spans="1:16">
      <c r="A487" t="str">
        <f t="shared" si="75"/>
        <v>09</v>
      </c>
      <c r="B487" t="str">
        <f t="shared" ca="1" si="76"/>
        <v>GRP</v>
      </c>
      <c r="C487" t="str">
        <f t="shared" si="77"/>
        <v>L114-GRP</v>
      </c>
      <c r="D487" t="s">
        <v>2546</v>
      </c>
      <c r="E487">
        <f t="shared" ca="1" si="78"/>
        <v>0</v>
      </c>
      <c r="H487" t="str">
        <f t="shared" ca="1" si="79"/>
        <v>'LYNX GRP'!</v>
      </c>
      <c r="I487" t="str">
        <f t="shared" ca="1" si="82"/>
        <v>'LYNX GRP'!</v>
      </c>
      <c r="J487">
        <f t="shared" ca="1" si="84"/>
        <v>0</v>
      </c>
      <c r="K487">
        <f t="shared" ca="1" si="84"/>
        <v>0</v>
      </c>
      <c r="L487">
        <f t="shared" ca="1" si="84"/>
        <v>0</v>
      </c>
      <c r="M487">
        <f t="shared" ca="1" si="83"/>
        <v>0</v>
      </c>
      <c r="N487">
        <f t="shared" ca="1" si="83"/>
        <v>0</v>
      </c>
      <c r="O487" t="str">
        <f t="shared" ca="1" si="80"/>
        <v>D:AC</v>
      </c>
      <c r="P487" t="str">
        <f t="shared" ca="1" si="81"/>
        <v>D9:AC9</v>
      </c>
    </row>
    <row r="488" spans="1:16">
      <c r="A488" t="str">
        <f t="shared" si="75"/>
        <v>10</v>
      </c>
      <c r="B488" t="str">
        <f t="shared" ca="1" si="76"/>
        <v>GRP</v>
      </c>
      <c r="C488" t="str">
        <f t="shared" si="77"/>
        <v>L114-GRP</v>
      </c>
      <c r="D488" t="s">
        <v>2547</v>
      </c>
      <c r="E488">
        <f t="shared" ca="1" si="78"/>
        <v>0</v>
      </c>
      <c r="H488" t="str">
        <f t="shared" ca="1" si="79"/>
        <v>'LYNX GRP'!</v>
      </c>
      <c r="I488" t="str">
        <f t="shared" ca="1" si="82"/>
        <v>'LYNX GRP'!</v>
      </c>
      <c r="J488">
        <f t="shared" ca="1" si="84"/>
        <v>0</v>
      </c>
      <c r="K488">
        <f t="shared" ca="1" si="84"/>
        <v>0</v>
      </c>
      <c r="L488">
        <f t="shared" ca="1" si="84"/>
        <v>0</v>
      </c>
      <c r="M488">
        <f t="shared" ca="1" si="83"/>
        <v>0</v>
      </c>
      <c r="N488">
        <f t="shared" ca="1" si="83"/>
        <v>0</v>
      </c>
      <c r="O488" t="str">
        <f t="shared" ca="1" si="80"/>
        <v>D:AC</v>
      </c>
      <c r="P488" t="str">
        <f t="shared" ca="1" si="81"/>
        <v>D9:AC9</v>
      </c>
    </row>
    <row r="489" spans="1:16">
      <c r="A489" t="str">
        <f t="shared" si="75"/>
        <v>11</v>
      </c>
      <c r="B489" t="str">
        <f t="shared" ca="1" si="76"/>
        <v>GRP</v>
      </c>
      <c r="C489" t="str">
        <f t="shared" si="77"/>
        <v>L114-GRP</v>
      </c>
      <c r="D489" t="s">
        <v>2548</v>
      </c>
      <c r="E489">
        <f t="shared" ca="1" si="78"/>
        <v>0</v>
      </c>
      <c r="H489" t="str">
        <f t="shared" ca="1" si="79"/>
        <v>'LYNX GRP'!</v>
      </c>
      <c r="I489" t="str">
        <f t="shared" ca="1" si="82"/>
        <v>'LYNX GRP'!</v>
      </c>
      <c r="J489">
        <f t="shared" ca="1" si="84"/>
        <v>0</v>
      </c>
      <c r="K489">
        <f t="shared" ca="1" si="84"/>
        <v>0</v>
      </c>
      <c r="L489">
        <f t="shared" ca="1" si="84"/>
        <v>0</v>
      </c>
      <c r="M489">
        <f t="shared" ca="1" si="83"/>
        <v>0</v>
      </c>
      <c r="N489">
        <f t="shared" ca="1" si="83"/>
        <v>0</v>
      </c>
      <c r="O489" t="str">
        <f t="shared" ca="1" si="80"/>
        <v>D:AC</v>
      </c>
      <c r="P489" t="str">
        <f t="shared" ca="1" si="81"/>
        <v>D9:AC9</v>
      </c>
    </row>
    <row r="490" spans="1:16">
      <c r="A490" t="str">
        <f t="shared" si="75"/>
        <v>12</v>
      </c>
      <c r="B490" t="str">
        <f t="shared" ca="1" si="76"/>
        <v>GRP</v>
      </c>
      <c r="C490" t="str">
        <f t="shared" si="77"/>
        <v>L114-GRP</v>
      </c>
      <c r="D490" t="s">
        <v>2549</v>
      </c>
      <c r="E490">
        <f t="shared" ca="1" si="78"/>
        <v>0</v>
      </c>
      <c r="H490" t="str">
        <f t="shared" ca="1" si="79"/>
        <v>'LYNX GRP'!</v>
      </c>
      <c r="I490" t="str">
        <f t="shared" ca="1" si="82"/>
        <v>'LYNX GRP'!</v>
      </c>
      <c r="J490">
        <f t="shared" ca="1" si="84"/>
        <v>0</v>
      </c>
      <c r="K490">
        <f t="shared" ca="1" si="84"/>
        <v>0</v>
      </c>
      <c r="L490">
        <f t="shared" ca="1" si="84"/>
        <v>0</v>
      </c>
      <c r="M490">
        <f t="shared" ca="1" si="83"/>
        <v>0</v>
      </c>
      <c r="N490">
        <f t="shared" ca="1" si="83"/>
        <v>0</v>
      </c>
      <c r="O490" t="str">
        <f t="shared" ca="1" si="80"/>
        <v>D:AC</v>
      </c>
      <c r="P490" t="str">
        <f t="shared" ca="1" si="81"/>
        <v>D9:AC9</v>
      </c>
    </row>
    <row r="491" spans="1:16">
      <c r="A491" t="str">
        <f t="shared" si="75"/>
        <v>13</v>
      </c>
      <c r="B491" t="str">
        <f t="shared" ca="1" si="76"/>
        <v>GRP</v>
      </c>
      <c r="C491" t="str">
        <f t="shared" si="77"/>
        <v>L114-GRP</v>
      </c>
      <c r="D491" t="s">
        <v>2550</v>
      </c>
      <c r="E491">
        <f t="shared" ca="1" si="78"/>
        <v>0</v>
      </c>
      <c r="H491" t="str">
        <f t="shared" ca="1" si="79"/>
        <v>'LYNX GRP'!</v>
      </c>
      <c r="I491" t="str">
        <f t="shared" ca="1" si="82"/>
        <v>'LYNX GRP'!</v>
      </c>
      <c r="J491">
        <f t="shared" ca="1" si="84"/>
        <v>0</v>
      </c>
      <c r="K491">
        <f t="shared" ca="1" si="84"/>
        <v>0</v>
      </c>
      <c r="L491">
        <f t="shared" ca="1" si="84"/>
        <v>0</v>
      </c>
      <c r="M491">
        <f t="shared" ca="1" si="83"/>
        <v>0</v>
      </c>
      <c r="N491">
        <f t="shared" ca="1" si="83"/>
        <v>0</v>
      </c>
      <c r="O491" t="str">
        <f t="shared" ca="1" si="80"/>
        <v>D:AC</v>
      </c>
      <c r="P491" t="str">
        <f t="shared" ca="1" si="81"/>
        <v>D9:AC9</v>
      </c>
    </row>
    <row r="492" spans="1:16">
      <c r="A492" t="str">
        <f t="shared" si="75"/>
        <v>15</v>
      </c>
      <c r="B492" t="str">
        <f t="shared" ca="1" si="76"/>
        <v>GRP</v>
      </c>
      <c r="C492" t="str">
        <f t="shared" si="77"/>
        <v>L114-GRP</v>
      </c>
      <c r="D492" t="s">
        <v>2551</v>
      </c>
      <c r="E492">
        <f t="shared" ca="1" si="78"/>
        <v>0</v>
      </c>
      <c r="H492" t="str">
        <f t="shared" ca="1" si="79"/>
        <v>'LYNX GRP'!</v>
      </c>
      <c r="I492" t="str">
        <f t="shared" ca="1" si="82"/>
        <v>'LYNX GRP'!</v>
      </c>
      <c r="J492">
        <f t="shared" ca="1" si="84"/>
        <v>0</v>
      </c>
      <c r="K492">
        <f t="shared" ca="1" si="84"/>
        <v>0</v>
      </c>
      <c r="L492">
        <f t="shared" ca="1" si="84"/>
        <v>0</v>
      </c>
      <c r="M492">
        <f t="shared" ca="1" si="83"/>
        <v>0</v>
      </c>
      <c r="N492">
        <f t="shared" ca="1" si="83"/>
        <v>0</v>
      </c>
      <c r="O492" t="str">
        <f t="shared" ca="1" si="80"/>
        <v>D:AC</v>
      </c>
      <c r="P492" t="str">
        <f t="shared" ca="1" si="81"/>
        <v>D9:AC9</v>
      </c>
    </row>
    <row r="493" spans="1:16">
      <c r="A493" t="str">
        <f t="shared" si="75"/>
        <v>19</v>
      </c>
      <c r="B493" t="str">
        <f t="shared" ca="1" si="76"/>
        <v>GRP</v>
      </c>
      <c r="C493" t="str">
        <f t="shared" si="77"/>
        <v>L114-GRP</v>
      </c>
      <c r="D493" t="s">
        <v>2552</v>
      </c>
      <c r="E493">
        <f t="shared" ca="1" si="78"/>
        <v>0</v>
      </c>
      <c r="H493" t="str">
        <f t="shared" ca="1" si="79"/>
        <v>'LYNX GRP'!</v>
      </c>
      <c r="I493" t="str">
        <f t="shared" ca="1" si="82"/>
        <v>'LYNX GRP'!</v>
      </c>
      <c r="J493">
        <f t="shared" ca="1" si="84"/>
        <v>0</v>
      </c>
      <c r="K493">
        <f t="shared" ca="1" si="84"/>
        <v>0</v>
      </c>
      <c r="L493">
        <f t="shared" ca="1" si="84"/>
        <v>0</v>
      </c>
      <c r="M493">
        <f t="shared" ca="1" si="83"/>
        <v>0</v>
      </c>
      <c r="N493">
        <f t="shared" ca="1" si="83"/>
        <v>0</v>
      </c>
      <c r="O493" t="str">
        <f t="shared" ca="1" si="80"/>
        <v>D:AC</v>
      </c>
      <c r="P493" t="str">
        <f t="shared" ca="1" si="81"/>
        <v>D9:AC9</v>
      </c>
    </row>
    <row r="494" spans="1:16">
      <c r="A494" t="str">
        <f t="shared" si="75"/>
        <v>34</v>
      </c>
      <c r="B494" t="str">
        <f t="shared" ca="1" si="76"/>
        <v>GRP</v>
      </c>
      <c r="C494" t="str">
        <f t="shared" si="77"/>
        <v>L114-GRP</v>
      </c>
      <c r="D494" t="s">
        <v>2553</v>
      </c>
      <c r="E494">
        <f t="shared" ca="1" si="78"/>
        <v>0</v>
      </c>
      <c r="H494" t="str">
        <f t="shared" ca="1" si="79"/>
        <v>'LYNX GRP'!</v>
      </c>
      <c r="I494" t="str">
        <f t="shared" ca="1" si="82"/>
        <v>'LYNX GRP'!</v>
      </c>
      <c r="J494">
        <f t="shared" ca="1" si="84"/>
        <v>0</v>
      </c>
      <c r="K494">
        <f t="shared" ca="1" si="84"/>
        <v>0</v>
      </c>
      <c r="L494">
        <f t="shared" ca="1" si="84"/>
        <v>0</v>
      </c>
      <c r="M494">
        <f t="shared" ca="1" si="83"/>
        <v>0</v>
      </c>
      <c r="N494">
        <f t="shared" ca="1" si="83"/>
        <v>0</v>
      </c>
      <c r="O494" t="str">
        <f t="shared" ca="1" si="80"/>
        <v>D:AC</v>
      </c>
      <c r="P494" t="str">
        <f t="shared" ca="1" si="81"/>
        <v>D9:AC9</v>
      </c>
    </row>
    <row r="495" spans="1:16">
      <c r="A495" t="str">
        <f t="shared" si="75"/>
        <v>35</v>
      </c>
      <c r="B495" t="str">
        <f t="shared" ca="1" si="76"/>
        <v>GRP</v>
      </c>
      <c r="C495" t="str">
        <f t="shared" si="77"/>
        <v>L114-GRP</v>
      </c>
      <c r="D495" t="s">
        <v>2554</v>
      </c>
      <c r="E495">
        <f t="shared" ca="1" si="78"/>
        <v>0</v>
      </c>
      <c r="H495" t="str">
        <f t="shared" ca="1" si="79"/>
        <v>'LYNX GRP'!</v>
      </c>
      <c r="I495" t="str">
        <f t="shared" ca="1" si="82"/>
        <v>'LYNX GRP'!</v>
      </c>
      <c r="J495">
        <f t="shared" ca="1" si="84"/>
        <v>0</v>
      </c>
      <c r="K495">
        <f t="shared" ca="1" si="84"/>
        <v>0</v>
      </c>
      <c r="L495">
        <f t="shared" ca="1" si="84"/>
        <v>0</v>
      </c>
      <c r="M495">
        <f t="shared" ca="1" si="83"/>
        <v>0</v>
      </c>
      <c r="N495">
        <f t="shared" ca="1" si="83"/>
        <v>0</v>
      </c>
      <c r="O495" t="str">
        <f t="shared" ca="1" si="80"/>
        <v>D:AC</v>
      </c>
      <c r="P495" t="str">
        <f t="shared" ca="1" si="81"/>
        <v>D9:AC9</v>
      </c>
    </row>
    <row r="496" spans="1:16">
      <c r="A496" t="str">
        <f t="shared" si="75"/>
        <v>36</v>
      </c>
      <c r="B496" t="str">
        <f t="shared" ca="1" si="76"/>
        <v>GRP</v>
      </c>
      <c r="C496" t="str">
        <f t="shared" si="77"/>
        <v>L114-GRP</v>
      </c>
      <c r="D496" t="s">
        <v>2555</v>
      </c>
      <c r="E496">
        <f t="shared" ca="1" si="78"/>
        <v>0</v>
      </c>
      <c r="H496" t="str">
        <f t="shared" ca="1" si="79"/>
        <v>'LYNX GRP'!</v>
      </c>
      <c r="I496" t="str">
        <f t="shared" ca="1" si="82"/>
        <v>'LYNX GRP'!</v>
      </c>
      <c r="J496">
        <f t="shared" ca="1" si="84"/>
        <v>0</v>
      </c>
      <c r="K496">
        <f t="shared" ca="1" si="84"/>
        <v>0</v>
      </c>
      <c r="L496">
        <f t="shared" ca="1" si="84"/>
        <v>0</v>
      </c>
      <c r="M496">
        <f t="shared" ca="1" si="83"/>
        <v>0</v>
      </c>
      <c r="N496">
        <f t="shared" ca="1" si="83"/>
        <v>0</v>
      </c>
      <c r="O496" t="str">
        <f t="shared" ca="1" si="80"/>
        <v>D:AC</v>
      </c>
      <c r="P496" t="str">
        <f t="shared" ca="1" si="81"/>
        <v>D9:AC9</v>
      </c>
    </row>
    <row r="497" spans="1:16">
      <c r="A497" t="str">
        <f t="shared" si="75"/>
        <v>01</v>
      </c>
      <c r="B497" t="str">
        <f t="shared" ca="1" si="76"/>
        <v>GRP</v>
      </c>
      <c r="C497" t="str">
        <f t="shared" si="77"/>
        <v>L12-GRP-DT</v>
      </c>
      <c r="D497" t="s">
        <v>340</v>
      </c>
      <c r="E497">
        <f t="shared" ca="1" si="78"/>
        <v>0</v>
      </c>
      <c r="H497" t="str">
        <f t="shared" ca="1" si="79"/>
        <v>'LYNX GRP'!</v>
      </c>
      <c r="I497" t="str">
        <f t="shared" ca="1" si="82"/>
        <v>'LYNX GRP'!</v>
      </c>
      <c r="J497">
        <f t="shared" ca="1" si="84"/>
        <v>0</v>
      </c>
      <c r="K497">
        <f t="shared" ca="1" si="84"/>
        <v>0</v>
      </c>
      <c r="L497">
        <f t="shared" ca="1" si="84"/>
        <v>0</v>
      </c>
      <c r="M497">
        <f t="shared" ca="1" si="83"/>
        <v>0</v>
      </c>
      <c r="N497">
        <f t="shared" ca="1" si="83"/>
        <v>0</v>
      </c>
      <c r="O497" t="str">
        <f t="shared" ca="1" si="80"/>
        <v>D:AC</v>
      </c>
      <c r="P497" t="str">
        <f t="shared" ca="1" si="81"/>
        <v>D9:AC9</v>
      </c>
    </row>
    <row r="498" spans="1:16">
      <c r="A498" t="str">
        <f t="shared" si="75"/>
        <v>02</v>
      </c>
      <c r="B498" t="str">
        <f t="shared" ca="1" si="76"/>
        <v>GRP</v>
      </c>
      <c r="C498" t="str">
        <f t="shared" si="77"/>
        <v>L12-GRP-DT</v>
      </c>
      <c r="D498" t="s">
        <v>341</v>
      </c>
      <c r="E498">
        <f t="shared" ca="1" si="78"/>
        <v>0</v>
      </c>
      <c r="H498" t="str">
        <f t="shared" ca="1" si="79"/>
        <v>'LYNX GRP'!</v>
      </c>
      <c r="I498" t="str">
        <f t="shared" ca="1" si="82"/>
        <v>'LYNX GRP'!</v>
      </c>
      <c r="J498">
        <f t="shared" ca="1" si="84"/>
        <v>0</v>
      </c>
      <c r="K498">
        <f t="shared" ca="1" si="84"/>
        <v>0</v>
      </c>
      <c r="L498">
        <f t="shared" ca="1" si="84"/>
        <v>0</v>
      </c>
      <c r="M498">
        <f t="shared" ca="1" si="83"/>
        <v>0</v>
      </c>
      <c r="N498">
        <f t="shared" ca="1" si="83"/>
        <v>0</v>
      </c>
      <c r="O498" t="str">
        <f t="shared" ca="1" si="80"/>
        <v>D:AC</v>
      </c>
      <c r="P498" t="str">
        <f t="shared" ca="1" si="81"/>
        <v>D9:AC9</v>
      </c>
    </row>
    <row r="499" spans="1:16">
      <c r="A499" t="str">
        <f t="shared" si="75"/>
        <v>03</v>
      </c>
      <c r="B499" t="str">
        <f t="shared" ca="1" si="76"/>
        <v>GRP</v>
      </c>
      <c r="C499" t="str">
        <f t="shared" si="77"/>
        <v>L12-GRP-DT</v>
      </c>
      <c r="D499" t="s">
        <v>342</v>
      </c>
      <c r="E499">
        <f t="shared" ca="1" si="78"/>
        <v>0</v>
      </c>
      <c r="H499" t="str">
        <f t="shared" ca="1" si="79"/>
        <v>'LYNX GRP'!</v>
      </c>
      <c r="I499" t="str">
        <f t="shared" ca="1" si="82"/>
        <v>'LYNX GRP'!</v>
      </c>
      <c r="J499">
        <f t="shared" ca="1" si="84"/>
        <v>0</v>
      </c>
      <c r="K499">
        <f t="shared" ca="1" si="84"/>
        <v>0</v>
      </c>
      <c r="L499">
        <f t="shared" ca="1" si="84"/>
        <v>0</v>
      </c>
      <c r="M499">
        <f t="shared" ca="1" si="83"/>
        <v>0</v>
      </c>
      <c r="N499">
        <f t="shared" ca="1" si="83"/>
        <v>0</v>
      </c>
      <c r="O499" t="str">
        <f t="shared" ca="1" si="80"/>
        <v>D:AC</v>
      </c>
      <c r="P499" t="str">
        <f t="shared" ca="1" si="81"/>
        <v>D9:AC9</v>
      </c>
    </row>
    <row r="500" spans="1:16">
      <c r="A500" t="str">
        <f t="shared" si="75"/>
        <v>04</v>
      </c>
      <c r="B500" t="str">
        <f t="shared" ca="1" si="76"/>
        <v>GRP</v>
      </c>
      <c r="C500" t="str">
        <f t="shared" si="77"/>
        <v>L12-GRP-DT</v>
      </c>
      <c r="D500" t="s">
        <v>343</v>
      </c>
      <c r="E500">
        <f t="shared" ca="1" si="78"/>
        <v>0</v>
      </c>
      <c r="H500" t="str">
        <f t="shared" ca="1" si="79"/>
        <v>'LYNX GRP'!</v>
      </c>
      <c r="I500" t="str">
        <f t="shared" ca="1" si="82"/>
        <v>'LYNX GRP'!</v>
      </c>
      <c r="J500">
        <f t="shared" ca="1" si="84"/>
        <v>0</v>
      </c>
      <c r="K500">
        <f t="shared" ca="1" si="84"/>
        <v>0</v>
      </c>
      <c r="L500">
        <f t="shared" ca="1" si="84"/>
        <v>0</v>
      </c>
      <c r="M500">
        <f t="shared" ca="1" si="83"/>
        <v>0</v>
      </c>
      <c r="N500">
        <f t="shared" ca="1" si="83"/>
        <v>0</v>
      </c>
      <c r="O500" t="str">
        <f t="shared" ca="1" si="80"/>
        <v>D:AC</v>
      </c>
      <c r="P500" t="str">
        <f t="shared" ca="1" si="81"/>
        <v>D9:AC9</v>
      </c>
    </row>
    <row r="501" spans="1:16">
      <c r="A501" t="str">
        <f t="shared" si="75"/>
        <v>05</v>
      </c>
      <c r="B501" t="str">
        <f t="shared" ca="1" si="76"/>
        <v>GRP</v>
      </c>
      <c r="C501" t="str">
        <f t="shared" si="77"/>
        <v>L12-GRP-DT</v>
      </c>
      <c r="D501" t="s">
        <v>344</v>
      </c>
      <c r="E501">
        <f t="shared" ca="1" si="78"/>
        <v>0</v>
      </c>
      <c r="H501" t="str">
        <f t="shared" ca="1" si="79"/>
        <v>'LYNX GRP'!</v>
      </c>
      <c r="I501" t="str">
        <f t="shared" ca="1" si="82"/>
        <v>'LYNX GRP'!</v>
      </c>
      <c r="J501">
        <f t="shared" ca="1" si="84"/>
        <v>0</v>
      </c>
      <c r="K501">
        <f t="shared" ca="1" si="84"/>
        <v>0</v>
      </c>
      <c r="L501">
        <f t="shared" ca="1" si="84"/>
        <v>0</v>
      </c>
      <c r="M501">
        <f t="shared" ca="1" si="83"/>
        <v>0</v>
      </c>
      <c r="N501">
        <f t="shared" ca="1" si="83"/>
        <v>0</v>
      </c>
      <c r="O501" t="str">
        <f t="shared" ca="1" si="80"/>
        <v>D:AC</v>
      </c>
      <c r="P501" t="str">
        <f t="shared" ca="1" si="81"/>
        <v>D9:AC9</v>
      </c>
    </row>
    <row r="502" spans="1:16">
      <c r="A502" t="str">
        <f t="shared" si="75"/>
        <v>06</v>
      </c>
      <c r="B502" t="str">
        <f t="shared" ca="1" si="76"/>
        <v>GRP</v>
      </c>
      <c r="C502" t="str">
        <f t="shared" si="77"/>
        <v>L12-GRP-DT</v>
      </c>
      <c r="D502" t="s">
        <v>345</v>
      </c>
      <c r="E502">
        <f t="shared" ca="1" si="78"/>
        <v>0</v>
      </c>
      <c r="H502" t="str">
        <f t="shared" ca="1" si="79"/>
        <v>'LYNX GRP'!</v>
      </c>
      <c r="I502" t="str">
        <f t="shared" ca="1" si="82"/>
        <v>'LYNX GRP'!</v>
      </c>
      <c r="J502">
        <f t="shared" ca="1" si="84"/>
        <v>0</v>
      </c>
      <c r="K502">
        <f t="shared" ca="1" si="84"/>
        <v>0</v>
      </c>
      <c r="L502">
        <f t="shared" ca="1" si="84"/>
        <v>0</v>
      </c>
      <c r="M502">
        <f t="shared" ca="1" si="83"/>
        <v>0</v>
      </c>
      <c r="N502">
        <f t="shared" ca="1" si="83"/>
        <v>0</v>
      </c>
      <c r="O502" t="str">
        <f t="shared" ca="1" si="80"/>
        <v>D:AC</v>
      </c>
      <c r="P502" t="str">
        <f t="shared" ca="1" si="81"/>
        <v>D9:AC9</v>
      </c>
    </row>
    <row r="503" spans="1:16">
      <c r="A503" t="str">
        <f t="shared" si="75"/>
        <v>07</v>
      </c>
      <c r="B503" t="str">
        <f t="shared" ca="1" si="76"/>
        <v>GRP</v>
      </c>
      <c r="C503" t="str">
        <f t="shared" si="77"/>
        <v>L12-GRP-DT</v>
      </c>
      <c r="D503" t="s">
        <v>346</v>
      </c>
      <c r="E503">
        <f t="shared" ca="1" si="78"/>
        <v>0</v>
      </c>
      <c r="H503" t="str">
        <f t="shared" ca="1" si="79"/>
        <v>'LYNX GRP'!</v>
      </c>
      <c r="I503" t="str">
        <f t="shared" ca="1" si="82"/>
        <v>'LYNX GRP'!</v>
      </c>
      <c r="J503">
        <f t="shared" ca="1" si="84"/>
        <v>0</v>
      </c>
      <c r="K503">
        <f t="shared" ca="1" si="84"/>
        <v>0</v>
      </c>
      <c r="L503">
        <f t="shared" ca="1" si="84"/>
        <v>0</v>
      </c>
      <c r="M503">
        <f t="shared" ca="1" si="83"/>
        <v>0</v>
      </c>
      <c r="N503">
        <f t="shared" ca="1" si="83"/>
        <v>0</v>
      </c>
      <c r="O503" t="str">
        <f t="shared" ca="1" si="80"/>
        <v>D:AC</v>
      </c>
      <c r="P503" t="str">
        <f t="shared" ca="1" si="81"/>
        <v>D9:AC9</v>
      </c>
    </row>
    <row r="504" spans="1:16">
      <c r="A504" t="str">
        <f t="shared" si="75"/>
        <v>08</v>
      </c>
      <c r="B504" t="str">
        <f t="shared" ca="1" si="76"/>
        <v>GRP</v>
      </c>
      <c r="C504" t="str">
        <f t="shared" si="77"/>
        <v>L12-GRP-DT</v>
      </c>
      <c r="D504" t="s">
        <v>347</v>
      </c>
      <c r="E504">
        <f t="shared" ca="1" si="78"/>
        <v>0</v>
      </c>
      <c r="H504" t="str">
        <f t="shared" ca="1" si="79"/>
        <v>'LYNX GRP'!</v>
      </c>
      <c r="I504" t="str">
        <f t="shared" ca="1" si="82"/>
        <v>'LYNX GRP'!</v>
      </c>
      <c r="J504">
        <f t="shared" ca="1" si="84"/>
        <v>0</v>
      </c>
      <c r="K504">
        <f t="shared" ca="1" si="84"/>
        <v>0</v>
      </c>
      <c r="L504">
        <f t="shared" ca="1" si="84"/>
        <v>0</v>
      </c>
      <c r="M504">
        <f t="shared" ca="1" si="83"/>
        <v>0</v>
      </c>
      <c r="N504">
        <f t="shared" ca="1" si="83"/>
        <v>0</v>
      </c>
      <c r="O504" t="str">
        <f t="shared" ca="1" si="80"/>
        <v>D:AC</v>
      </c>
      <c r="P504" t="str">
        <f t="shared" ca="1" si="81"/>
        <v>D9:AC9</v>
      </c>
    </row>
    <row r="505" spans="1:16">
      <c r="A505" t="str">
        <f t="shared" si="75"/>
        <v>09</v>
      </c>
      <c r="B505" t="str">
        <f t="shared" ca="1" si="76"/>
        <v>GRP</v>
      </c>
      <c r="C505" t="str">
        <f t="shared" si="77"/>
        <v>L12-GRP-DT</v>
      </c>
      <c r="D505" t="s">
        <v>348</v>
      </c>
      <c r="E505">
        <f t="shared" ca="1" si="78"/>
        <v>0</v>
      </c>
      <c r="H505" t="str">
        <f t="shared" ca="1" si="79"/>
        <v>'LYNX GRP'!</v>
      </c>
      <c r="I505" t="str">
        <f t="shared" ca="1" si="82"/>
        <v>'LYNX GRP'!</v>
      </c>
      <c r="J505">
        <f t="shared" ca="1" si="84"/>
        <v>0</v>
      </c>
      <c r="K505">
        <f t="shared" ca="1" si="84"/>
        <v>0</v>
      </c>
      <c r="L505">
        <f t="shared" ca="1" si="84"/>
        <v>0</v>
      </c>
      <c r="M505">
        <f t="shared" ca="1" si="83"/>
        <v>0</v>
      </c>
      <c r="N505">
        <f t="shared" ca="1" si="83"/>
        <v>0</v>
      </c>
      <c r="O505" t="str">
        <f t="shared" ca="1" si="80"/>
        <v>D:AC</v>
      </c>
      <c r="P505" t="str">
        <f t="shared" ca="1" si="81"/>
        <v>D9:AC9</v>
      </c>
    </row>
    <row r="506" spans="1:16">
      <c r="A506" t="str">
        <f t="shared" si="75"/>
        <v>10</v>
      </c>
      <c r="B506" t="str">
        <f t="shared" ca="1" si="76"/>
        <v>GRP</v>
      </c>
      <c r="C506" t="str">
        <f t="shared" si="77"/>
        <v>L12-GRP-DT</v>
      </c>
      <c r="D506" t="s">
        <v>349</v>
      </c>
      <c r="E506">
        <f t="shared" ca="1" si="78"/>
        <v>0</v>
      </c>
      <c r="H506" t="str">
        <f t="shared" ca="1" si="79"/>
        <v>'LYNX GRP'!</v>
      </c>
      <c r="I506" t="str">
        <f t="shared" ca="1" si="82"/>
        <v>'LYNX GRP'!</v>
      </c>
      <c r="J506">
        <f t="shared" ca="1" si="84"/>
        <v>0</v>
      </c>
      <c r="K506">
        <f t="shared" ca="1" si="84"/>
        <v>0</v>
      </c>
      <c r="L506">
        <f t="shared" ca="1" si="84"/>
        <v>0</v>
      </c>
      <c r="M506">
        <f t="shared" ca="1" si="83"/>
        <v>0</v>
      </c>
      <c r="N506">
        <f t="shared" ca="1" si="83"/>
        <v>0</v>
      </c>
      <c r="O506" t="str">
        <f t="shared" ca="1" si="80"/>
        <v>D:AC</v>
      </c>
      <c r="P506" t="str">
        <f t="shared" ca="1" si="81"/>
        <v>D9:AC9</v>
      </c>
    </row>
    <row r="507" spans="1:16">
      <c r="A507" t="str">
        <f t="shared" si="75"/>
        <v>100</v>
      </c>
      <c r="B507" t="str">
        <f t="shared" ca="1" si="76"/>
        <v>GRP</v>
      </c>
      <c r="C507" t="str">
        <f t="shared" si="77"/>
        <v>L12-GRP-DT</v>
      </c>
      <c r="D507" t="s">
        <v>353</v>
      </c>
      <c r="E507">
        <f t="shared" ca="1" si="78"/>
        <v>0</v>
      </c>
      <c r="H507" t="str">
        <f t="shared" ca="1" si="79"/>
        <v>'LYNX GRP'!</v>
      </c>
      <c r="I507" t="str">
        <f t="shared" ca="1" si="82"/>
        <v>'LYNX GRP'!</v>
      </c>
      <c r="J507">
        <f t="shared" ca="1" si="84"/>
        <v>0</v>
      </c>
      <c r="K507">
        <f t="shared" ca="1" si="84"/>
        <v>0</v>
      </c>
      <c r="L507">
        <f t="shared" ca="1" si="84"/>
        <v>0</v>
      </c>
      <c r="M507">
        <f t="shared" ca="1" si="83"/>
        <v>0</v>
      </c>
      <c r="N507">
        <f t="shared" ca="1" si="83"/>
        <v>0</v>
      </c>
      <c r="O507" t="str">
        <f t="shared" ca="1" si="80"/>
        <v>D:AC</v>
      </c>
      <c r="P507" t="str">
        <f t="shared" ca="1" si="81"/>
        <v>D9:AC9</v>
      </c>
    </row>
    <row r="508" spans="1:16">
      <c r="A508" t="str">
        <f t="shared" si="75"/>
        <v>11</v>
      </c>
      <c r="B508" t="str">
        <f t="shared" ca="1" si="76"/>
        <v>GRP</v>
      </c>
      <c r="C508" t="str">
        <f t="shared" si="77"/>
        <v>L12-GRP-DT</v>
      </c>
      <c r="D508" t="s">
        <v>350</v>
      </c>
      <c r="E508">
        <f t="shared" ca="1" si="78"/>
        <v>0</v>
      </c>
      <c r="H508" t="str">
        <f t="shared" ca="1" si="79"/>
        <v>'LYNX GRP'!</v>
      </c>
      <c r="I508" t="str">
        <f t="shared" ca="1" si="82"/>
        <v>'LYNX GRP'!</v>
      </c>
      <c r="J508">
        <f t="shared" ca="1" si="84"/>
        <v>0</v>
      </c>
      <c r="K508">
        <f t="shared" ca="1" si="84"/>
        <v>0</v>
      </c>
      <c r="L508">
        <f t="shared" ca="1" si="84"/>
        <v>0</v>
      </c>
      <c r="M508">
        <f t="shared" ca="1" si="83"/>
        <v>0</v>
      </c>
      <c r="N508">
        <f t="shared" ca="1" si="83"/>
        <v>0</v>
      </c>
      <c r="O508" t="str">
        <f t="shared" ca="1" si="80"/>
        <v>D:AC</v>
      </c>
      <c r="P508" t="str">
        <f t="shared" ca="1" si="81"/>
        <v>D9:AC9</v>
      </c>
    </row>
    <row r="509" spans="1:16">
      <c r="A509" t="str">
        <f t="shared" si="75"/>
        <v>12</v>
      </c>
      <c r="B509" t="str">
        <f t="shared" ca="1" si="76"/>
        <v>GRP</v>
      </c>
      <c r="C509" t="str">
        <f t="shared" si="77"/>
        <v>L12-GRP-DT</v>
      </c>
      <c r="D509" t="s">
        <v>351</v>
      </c>
      <c r="E509">
        <f t="shared" ca="1" si="78"/>
        <v>0</v>
      </c>
      <c r="H509" t="str">
        <f t="shared" ca="1" si="79"/>
        <v>'LYNX GRP'!</v>
      </c>
      <c r="I509" t="str">
        <f t="shared" ca="1" si="82"/>
        <v>'LYNX GRP'!</v>
      </c>
      <c r="J509">
        <f t="shared" ca="1" si="84"/>
        <v>0</v>
      </c>
      <c r="K509">
        <f t="shared" ca="1" si="84"/>
        <v>0</v>
      </c>
      <c r="L509">
        <f t="shared" ca="1" si="84"/>
        <v>0</v>
      </c>
      <c r="M509">
        <f t="shared" ca="1" si="83"/>
        <v>0</v>
      </c>
      <c r="N509">
        <f t="shared" ca="1" si="83"/>
        <v>0</v>
      </c>
      <c r="O509" t="str">
        <f t="shared" ca="1" si="80"/>
        <v>D:AC</v>
      </c>
      <c r="P509" t="str">
        <f t="shared" ca="1" si="81"/>
        <v>D9:AC9</v>
      </c>
    </row>
    <row r="510" spans="1:16">
      <c r="A510" t="str">
        <f t="shared" si="75"/>
        <v>13</v>
      </c>
      <c r="B510" t="str">
        <f t="shared" ca="1" si="76"/>
        <v>GRP</v>
      </c>
      <c r="C510" t="str">
        <f t="shared" si="77"/>
        <v>L12-GRP-DT</v>
      </c>
      <c r="D510" t="s">
        <v>352</v>
      </c>
      <c r="E510">
        <f t="shared" ca="1" si="78"/>
        <v>0</v>
      </c>
      <c r="H510" t="str">
        <f t="shared" ca="1" si="79"/>
        <v>'LYNX GRP'!</v>
      </c>
      <c r="I510" t="str">
        <f t="shared" ca="1" si="82"/>
        <v>'LYNX GRP'!</v>
      </c>
      <c r="J510">
        <f t="shared" ca="1" si="84"/>
        <v>0</v>
      </c>
      <c r="K510">
        <f t="shared" ca="1" si="84"/>
        <v>0</v>
      </c>
      <c r="L510">
        <f t="shared" ca="1" si="84"/>
        <v>0</v>
      </c>
      <c r="M510">
        <f t="shared" ca="1" si="83"/>
        <v>0</v>
      </c>
      <c r="N510">
        <f t="shared" ca="1" si="83"/>
        <v>0</v>
      </c>
      <c r="O510" t="str">
        <f t="shared" ca="1" si="80"/>
        <v>D:AC</v>
      </c>
      <c r="P510" t="str">
        <f t="shared" ca="1" si="81"/>
        <v>D9:AC9</v>
      </c>
    </row>
    <row r="511" spans="1:16">
      <c r="A511" t="str">
        <f t="shared" si="75"/>
        <v>15</v>
      </c>
      <c r="B511" t="str">
        <f t="shared" ca="1" si="76"/>
        <v>GRP</v>
      </c>
      <c r="C511" t="str">
        <f t="shared" si="77"/>
        <v>L12-GRP-DT</v>
      </c>
      <c r="D511" t="s">
        <v>1521</v>
      </c>
      <c r="E511">
        <f t="shared" ca="1" si="78"/>
        <v>0</v>
      </c>
      <c r="H511" t="str">
        <f t="shared" ca="1" si="79"/>
        <v>'LYNX GRP'!</v>
      </c>
      <c r="I511" t="str">
        <f t="shared" ca="1" si="82"/>
        <v>'LYNX GRP'!</v>
      </c>
      <c r="J511">
        <f t="shared" ca="1" si="84"/>
        <v>0</v>
      </c>
      <c r="K511">
        <f t="shared" ca="1" si="84"/>
        <v>0</v>
      </c>
      <c r="L511">
        <f t="shared" ca="1" si="84"/>
        <v>0</v>
      </c>
      <c r="M511">
        <f t="shared" ca="1" si="83"/>
        <v>0</v>
      </c>
      <c r="N511">
        <f t="shared" ca="1" si="83"/>
        <v>0</v>
      </c>
      <c r="O511" t="str">
        <f t="shared" ca="1" si="80"/>
        <v>D:AC</v>
      </c>
      <c r="P511" t="str">
        <f t="shared" ca="1" si="81"/>
        <v>D9:AC9</v>
      </c>
    </row>
    <row r="512" spans="1:16">
      <c r="A512" t="str">
        <f t="shared" si="75"/>
        <v>19</v>
      </c>
      <c r="B512" t="str">
        <f t="shared" ca="1" si="76"/>
        <v>GRP</v>
      </c>
      <c r="C512" t="str">
        <f t="shared" si="77"/>
        <v>L12-GRP-DT</v>
      </c>
      <c r="D512" t="s">
        <v>2556</v>
      </c>
      <c r="E512">
        <f t="shared" ca="1" si="78"/>
        <v>0</v>
      </c>
      <c r="H512" t="str">
        <f t="shared" ca="1" si="79"/>
        <v>'LYNX GRP'!</v>
      </c>
      <c r="I512" t="str">
        <f t="shared" ca="1" si="82"/>
        <v>'LYNX GRP'!</v>
      </c>
      <c r="J512">
        <f t="shared" ca="1" si="84"/>
        <v>0</v>
      </c>
      <c r="K512">
        <f t="shared" ca="1" si="84"/>
        <v>0</v>
      </c>
      <c r="L512">
        <f t="shared" ca="1" si="84"/>
        <v>0</v>
      </c>
      <c r="M512">
        <f t="shared" ca="1" si="83"/>
        <v>0</v>
      </c>
      <c r="N512">
        <f t="shared" ca="1" si="83"/>
        <v>0</v>
      </c>
      <c r="O512" t="str">
        <f t="shared" ca="1" si="80"/>
        <v>D:AC</v>
      </c>
      <c r="P512" t="str">
        <f t="shared" ca="1" si="81"/>
        <v>D9:AC9</v>
      </c>
    </row>
    <row r="513" spans="1:16">
      <c r="A513" t="str">
        <f t="shared" si="75"/>
        <v>34</v>
      </c>
      <c r="B513" t="str">
        <f t="shared" ca="1" si="76"/>
        <v>GRP</v>
      </c>
      <c r="C513" t="str">
        <f t="shared" si="77"/>
        <v>L12-GRP-DT</v>
      </c>
      <c r="D513" t="s">
        <v>2557</v>
      </c>
      <c r="E513">
        <f t="shared" ca="1" si="78"/>
        <v>0</v>
      </c>
      <c r="H513" t="str">
        <f t="shared" ca="1" si="79"/>
        <v>'LYNX GRP'!</v>
      </c>
      <c r="I513" t="str">
        <f t="shared" ca="1" si="82"/>
        <v>'LYNX GRP'!</v>
      </c>
      <c r="J513">
        <f t="shared" ca="1" si="84"/>
        <v>0</v>
      </c>
      <c r="K513">
        <f t="shared" ca="1" si="84"/>
        <v>0</v>
      </c>
      <c r="L513">
        <f t="shared" ca="1" si="84"/>
        <v>0</v>
      </c>
      <c r="M513">
        <f t="shared" ca="1" si="83"/>
        <v>0</v>
      </c>
      <c r="N513">
        <f t="shared" ca="1" si="83"/>
        <v>0</v>
      </c>
      <c r="O513" t="str">
        <f t="shared" ca="1" si="80"/>
        <v>D:AC</v>
      </c>
      <c r="P513" t="str">
        <f t="shared" ca="1" si="81"/>
        <v>D9:AC9</v>
      </c>
    </row>
    <row r="514" spans="1:16">
      <c r="A514" t="str">
        <f t="shared" si="75"/>
        <v>35</v>
      </c>
      <c r="B514" t="str">
        <f t="shared" ca="1" si="76"/>
        <v>GRP</v>
      </c>
      <c r="C514" t="str">
        <f t="shared" si="77"/>
        <v>L12-GRP-DT</v>
      </c>
      <c r="D514" t="s">
        <v>2558</v>
      </c>
      <c r="E514">
        <f t="shared" ca="1" si="78"/>
        <v>0</v>
      </c>
      <c r="H514" t="str">
        <f t="shared" ca="1" si="79"/>
        <v>'LYNX GRP'!</v>
      </c>
      <c r="I514" t="str">
        <f t="shared" ca="1" si="82"/>
        <v>'LYNX GRP'!</v>
      </c>
      <c r="J514">
        <f t="shared" ca="1" si="84"/>
        <v>0</v>
      </c>
      <c r="K514">
        <f t="shared" ca="1" si="84"/>
        <v>0</v>
      </c>
      <c r="L514">
        <f t="shared" ca="1" si="84"/>
        <v>0</v>
      </c>
      <c r="M514">
        <f t="shared" ca="1" si="83"/>
        <v>0</v>
      </c>
      <c r="N514">
        <f t="shared" ca="1" si="83"/>
        <v>0</v>
      </c>
      <c r="O514" t="str">
        <f t="shared" ca="1" si="80"/>
        <v>D:AC</v>
      </c>
      <c r="P514" t="str">
        <f t="shared" ca="1" si="81"/>
        <v>D9:AC9</v>
      </c>
    </row>
    <row r="515" spans="1:16">
      <c r="A515" t="str">
        <f t="shared" si="75"/>
        <v>36</v>
      </c>
      <c r="B515" t="str">
        <f t="shared" ca="1" si="76"/>
        <v>GRP</v>
      </c>
      <c r="C515" t="str">
        <f t="shared" si="77"/>
        <v>L12-GRP-DT</v>
      </c>
      <c r="D515" t="s">
        <v>2559</v>
      </c>
      <c r="E515">
        <f t="shared" ca="1" si="78"/>
        <v>0</v>
      </c>
      <c r="H515" t="str">
        <f t="shared" ca="1" si="79"/>
        <v>'LYNX GRP'!</v>
      </c>
      <c r="I515" t="str">
        <f t="shared" ca="1" si="82"/>
        <v>'LYNX GRP'!</v>
      </c>
      <c r="J515">
        <f t="shared" ca="1" si="84"/>
        <v>0</v>
      </c>
      <c r="K515">
        <f t="shared" ca="1" si="84"/>
        <v>0</v>
      </c>
      <c r="L515">
        <f t="shared" ca="1" si="84"/>
        <v>0</v>
      </c>
      <c r="M515">
        <f t="shared" ca="1" si="83"/>
        <v>0</v>
      </c>
      <c r="N515">
        <f t="shared" ca="1" si="83"/>
        <v>0</v>
      </c>
      <c r="O515" t="str">
        <f t="shared" ca="1" si="80"/>
        <v>D:AC</v>
      </c>
      <c r="P515" t="str">
        <f t="shared" ca="1" si="81"/>
        <v>D9:AC9</v>
      </c>
    </row>
    <row r="516" spans="1:16">
      <c r="A516" t="str">
        <f t="shared" si="75"/>
        <v>99</v>
      </c>
      <c r="B516" t="str">
        <f t="shared" ca="1" si="76"/>
        <v>GRP</v>
      </c>
      <c r="C516" t="str">
        <f t="shared" si="77"/>
        <v>L12-GRP-DT</v>
      </c>
      <c r="D516" t="s">
        <v>1438</v>
      </c>
      <c r="E516">
        <f t="shared" ca="1" si="78"/>
        <v>0</v>
      </c>
      <c r="H516" t="str">
        <f t="shared" ca="1" si="79"/>
        <v>'LYNX GRP'!</v>
      </c>
      <c r="I516" t="str">
        <f t="shared" ca="1" si="82"/>
        <v>'LYNX GRP'!</v>
      </c>
      <c r="J516">
        <f t="shared" ca="1" si="84"/>
        <v>0</v>
      </c>
      <c r="K516">
        <f t="shared" ca="1" si="84"/>
        <v>0</v>
      </c>
      <c r="L516">
        <f t="shared" ca="1" si="84"/>
        <v>0</v>
      </c>
      <c r="M516">
        <f t="shared" ca="1" si="83"/>
        <v>0</v>
      </c>
      <c r="N516">
        <f t="shared" ca="1" si="83"/>
        <v>0</v>
      </c>
      <c r="O516" t="str">
        <f t="shared" ca="1" si="80"/>
        <v>D:AC</v>
      </c>
      <c r="P516" t="str">
        <f t="shared" ca="1" si="81"/>
        <v>D9:AC9</v>
      </c>
    </row>
    <row r="517" spans="1:16">
      <c r="A517" t="str">
        <f t="shared" si="75"/>
        <v>01</v>
      </c>
      <c r="B517" t="str">
        <f t="shared" ca="1" si="76"/>
        <v>PU</v>
      </c>
      <c r="C517" t="str">
        <f t="shared" si="77"/>
        <v>L12-PU</v>
      </c>
      <c r="D517" t="s">
        <v>1146</v>
      </c>
      <c r="E517">
        <f t="shared" ca="1" si="78"/>
        <v>0</v>
      </c>
      <c r="H517" t="str">
        <f t="shared" ca="1" si="79"/>
        <v>'LYNX PU'!</v>
      </c>
      <c r="I517">
        <f t="shared" ca="1" si="82"/>
        <v>0</v>
      </c>
      <c r="J517">
        <f t="shared" ca="1" si="84"/>
        <v>0</v>
      </c>
      <c r="K517" t="str">
        <f t="shared" ca="1" si="84"/>
        <v>'LYNX PU'!</v>
      </c>
      <c r="L517">
        <f t="shared" ca="1" si="84"/>
        <v>0</v>
      </c>
      <c r="M517">
        <f t="shared" ca="1" si="83"/>
        <v>0</v>
      </c>
      <c r="N517">
        <f t="shared" ca="1" si="83"/>
        <v>0</v>
      </c>
      <c r="O517" t="str">
        <f t="shared" ca="1" si="80"/>
        <v>d:t</v>
      </c>
      <c r="P517" t="str">
        <f t="shared" ca="1" si="81"/>
        <v>d9:t9</v>
      </c>
    </row>
    <row r="518" spans="1:16">
      <c r="A518" t="str">
        <f t="shared" si="75"/>
        <v>02</v>
      </c>
      <c r="B518" t="str">
        <f t="shared" ca="1" si="76"/>
        <v>PU</v>
      </c>
      <c r="C518" t="str">
        <f t="shared" si="77"/>
        <v>L12-PU</v>
      </c>
      <c r="D518" t="s">
        <v>1147</v>
      </c>
      <c r="E518">
        <f t="shared" ca="1" si="78"/>
        <v>0</v>
      </c>
      <c r="H518" t="str">
        <f t="shared" ca="1" si="79"/>
        <v>'LYNX PU'!</v>
      </c>
      <c r="I518">
        <f t="shared" ca="1" si="82"/>
        <v>0</v>
      </c>
      <c r="J518">
        <f t="shared" ca="1" si="84"/>
        <v>0</v>
      </c>
      <c r="K518" t="str">
        <f t="shared" ca="1" si="84"/>
        <v>'LYNX PU'!</v>
      </c>
      <c r="L518">
        <f t="shared" ca="1" si="84"/>
        <v>0</v>
      </c>
      <c r="M518">
        <f t="shared" ca="1" si="83"/>
        <v>0</v>
      </c>
      <c r="N518">
        <f t="shared" ca="1" si="83"/>
        <v>0</v>
      </c>
      <c r="O518" t="str">
        <f t="shared" ca="1" si="80"/>
        <v>d:t</v>
      </c>
      <c r="P518" t="str">
        <f t="shared" ca="1" si="81"/>
        <v>d9:t9</v>
      </c>
    </row>
    <row r="519" spans="1:16">
      <c r="A519" t="str">
        <f t="shared" si="75"/>
        <v>03</v>
      </c>
      <c r="B519" t="str">
        <f t="shared" ca="1" si="76"/>
        <v>PU</v>
      </c>
      <c r="C519" t="str">
        <f t="shared" si="77"/>
        <v>L12-PU</v>
      </c>
      <c r="D519" t="s">
        <v>1148</v>
      </c>
      <c r="E519">
        <f t="shared" ca="1" si="78"/>
        <v>0</v>
      </c>
      <c r="H519" t="str">
        <f t="shared" ca="1" si="79"/>
        <v>'LYNX PU'!</v>
      </c>
      <c r="I519">
        <f t="shared" ca="1" si="82"/>
        <v>0</v>
      </c>
      <c r="J519">
        <f t="shared" ca="1" si="84"/>
        <v>0</v>
      </c>
      <c r="K519" t="str">
        <f t="shared" ca="1" si="84"/>
        <v>'LYNX PU'!</v>
      </c>
      <c r="L519">
        <f t="shared" ca="1" si="84"/>
        <v>0</v>
      </c>
      <c r="M519">
        <f t="shared" ca="1" si="83"/>
        <v>0</v>
      </c>
      <c r="N519">
        <f t="shared" ca="1" si="83"/>
        <v>0</v>
      </c>
      <c r="O519" t="str">
        <f t="shared" ca="1" si="80"/>
        <v>d:t</v>
      </c>
      <c r="P519" t="str">
        <f t="shared" ca="1" si="81"/>
        <v>d9:t9</v>
      </c>
    </row>
    <row r="520" spans="1:16">
      <c r="A520" t="str">
        <f t="shared" si="75"/>
        <v>04</v>
      </c>
      <c r="B520" t="str">
        <f t="shared" ca="1" si="76"/>
        <v>PU</v>
      </c>
      <c r="C520" t="str">
        <f t="shared" si="77"/>
        <v>L12-PU</v>
      </c>
      <c r="D520" t="s">
        <v>1149</v>
      </c>
      <c r="E520">
        <f t="shared" ca="1" si="78"/>
        <v>0</v>
      </c>
      <c r="H520" t="str">
        <f t="shared" ca="1" si="79"/>
        <v>'LYNX PU'!</v>
      </c>
      <c r="I520">
        <f t="shared" ca="1" si="82"/>
        <v>0</v>
      </c>
      <c r="J520">
        <f t="shared" ca="1" si="84"/>
        <v>0</v>
      </c>
      <c r="K520" t="str">
        <f t="shared" ca="1" si="84"/>
        <v>'LYNX PU'!</v>
      </c>
      <c r="L520">
        <f t="shared" ca="1" si="84"/>
        <v>0</v>
      </c>
      <c r="M520">
        <f t="shared" ca="1" si="83"/>
        <v>0</v>
      </c>
      <c r="N520">
        <f t="shared" ca="1" si="83"/>
        <v>0</v>
      </c>
      <c r="O520" t="str">
        <f t="shared" ca="1" si="80"/>
        <v>d:t</v>
      </c>
      <c r="P520" t="str">
        <f t="shared" ca="1" si="81"/>
        <v>d9:t9</v>
      </c>
    </row>
    <row r="521" spans="1:16">
      <c r="A521" t="str">
        <f t="shared" si="75"/>
        <v>05</v>
      </c>
      <c r="B521" t="str">
        <f t="shared" ca="1" si="76"/>
        <v>PU</v>
      </c>
      <c r="C521" t="str">
        <f t="shared" si="77"/>
        <v>L12-PU</v>
      </c>
      <c r="D521" t="s">
        <v>1150</v>
      </c>
      <c r="E521">
        <f t="shared" ca="1" si="78"/>
        <v>0</v>
      </c>
      <c r="H521" t="str">
        <f t="shared" ca="1" si="79"/>
        <v>'LYNX PU'!</v>
      </c>
      <c r="I521">
        <f t="shared" ca="1" si="82"/>
        <v>0</v>
      </c>
      <c r="J521">
        <f t="shared" ca="1" si="84"/>
        <v>0</v>
      </c>
      <c r="K521" t="str">
        <f t="shared" ca="1" si="84"/>
        <v>'LYNX PU'!</v>
      </c>
      <c r="L521">
        <f t="shared" ca="1" si="84"/>
        <v>0</v>
      </c>
      <c r="M521">
        <f t="shared" ca="1" si="83"/>
        <v>0</v>
      </c>
      <c r="N521">
        <f t="shared" ca="1" si="83"/>
        <v>0</v>
      </c>
      <c r="O521" t="str">
        <f t="shared" ca="1" si="80"/>
        <v>d:t</v>
      </c>
      <c r="P521" t="str">
        <f t="shared" ca="1" si="81"/>
        <v>d9:t9</v>
      </c>
    </row>
    <row r="522" spans="1:16">
      <c r="A522" t="str">
        <f t="shared" si="75"/>
        <v>06</v>
      </c>
      <c r="B522" t="str">
        <f t="shared" ca="1" si="76"/>
        <v>PU</v>
      </c>
      <c r="C522" t="str">
        <f t="shared" si="77"/>
        <v>L12-PU</v>
      </c>
      <c r="D522" t="s">
        <v>1151</v>
      </c>
      <c r="E522">
        <f t="shared" ca="1" si="78"/>
        <v>0</v>
      </c>
      <c r="H522" t="str">
        <f t="shared" ca="1" si="79"/>
        <v>'LYNX PU'!</v>
      </c>
      <c r="I522">
        <f t="shared" ca="1" si="82"/>
        <v>0</v>
      </c>
      <c r="J522">
        <f t="shared" ca="1" si="84"/>
        <v>0</v>
      </c>
      <c r="K522" t="str">
        <f t="shared" ca="1" si="84"/>
        <v>'LYNX PU'!</v>
      </c>
      <c r="L522">
        <f t="shared" ca="1" si="84"/>
        <v>0</v>
      </c>
      <c r="M522">
        <f t="shared" ca="1" si="83"/>
        <v>0</v>
      </c>
      <c r="N522">
        <f t="shared" ca="1" si="83"/>
        <v>0</v>
      </c>
      <c r="O522" t="str">
        <f t="shared" ca="1" si="80"/>
        <v>d:t</v>
      </c>
      <c r="P522" t="str">
        <f t="shared" ca="1" si="81"/>
        <v>d9:t9</v>
      </c>
    </row>
    <row r="523" spans="1:16">
      <c r="A523" t="str">
        <f t="shared" si="75"/>
        <v>09</v>
      </c>
      <c r="B523" t="str">
        <f t="shared" ca="1" si="76"/>
        <v>PU</v>
      </c>
      <c r="C523" t="str">
        <f t="shared" si="77"/>
        <v>L12-PU</v>
      </c>
      <c r="D523" t="s">
        <v>1152</v>
      </c>
      <c r="E523">
        <f t="shared" ca="1" si="78"/>
        <v>0</v>
      </c>
      <c r="H523" t="str">
        <f t="shared" ca="1" si="79"/>
        <v>'LYNX PU'!</v>
      </c>
      <c r="I523">
        <f t="shared" ca="1" si="82"/>
        <v>0</v>
      </c>
      <c r="J523">
        <f t="shared" ca="1" si="84"/>
        <v>0</v>
      </c>
      <c r="K523" t="str">
        <f t="shared" ca="1" si="84"/>
        <v>'LYNX PU'!</v>
      </c>
      <c r="L523">
        <f t="shared" ca="1" si="84"/>
        <v>0</v>
      </c>
      <c r="M523">
        <f t="shared" ca="1" si="83"/>
        <v>0</v>
      </c>
      <c r="N523">
        <f t="shared" ca="1" si="83"/>
        <v>0</v>
      </c>
      <c r="O523" t="str">
        <f t="shared" ca="1" si="80"/>
        <v>d:t</v>
      </c>
      <c r="P523" t="str">
        <f t="shared" ca="1" si="81"/>
        <v>d9:t9</v>
      </c>
    </row>
    <row r="524" spans="1:16">
      <c r="A524" t="str">
        <f t="shared" si="75"/>
        <v>11</v>
      </c>
      <c r="B524" t="str">
        <f t="shared" ca="1" si="76"/>
        <v>PU</v>
      </c>
      <c r="C524" t="str">
        <f t="shared" si="77"/>
        <v>L12-PU</v>
      </c>
      <c r="D524" t="s">
        <v>1153</v>
      </c>
      <c r="E524">
        <f t="shared" ca="1" si="78"/>
        <v>0</v>
      </c>
      <c r="H524" t="str">
        <f t="shared" ca="1" si="79"/>
        <v>'LYNX PU'!</v>
      </c>
      <c r="I524">
        <f t="shared" ca="1" si="82"/>
        <v>0</v>
      </c>
      <c r="J524">
        <f t="shared" ca="1" si="84"/>
        <v>0</v>
      </c>
      <c r="K524" t="str">
        <f t="shared" ca="1" si="84"/>
        <v>'LYNX PU'!</v>
      </c>
      <c r="L524">
        <f t="shared" ca="1" si="84"/>
        <v>0</v>
      </c>
      <c r="M524">
        <f t="shared" ca="1" si="83"/>
        <v>0</v>
      </c>
      <c r="N524">
        <f t="shared" ca="1" si="83"/>
        <v>0</v>
      </c>
      <c r="O524" t="str">
        <f t="shared" ca="1" si="80"/>
        <v>d:t</v>
      </c>
      <c r="P524" t="str">
        <f t="shared" ca="1" si="81"/>
        <v>d9:t9</v>
      </c>
    </row>
    <row r="525" spans="1:16">
      <c r="A525" t="str">
        <f t="shared" si="75"/>
        <v>12</v>
      </c>
      <c r="B525" t="str">
        <f t="shared" ca="1" si="76"/>
        <v>PU</v>
      </c>
      <c r="C525" t="str">
        <f t="shared" si="77"/>
        <v>L12-PU</v>
      </c>
      <c r="D525" t="s">
        <v>1154</v>
      </c>
      <c r="E525">
        <f t="shared" ca="1" si="78"/>
        <v>0</v>
      </c>
      <c r="H525" t="str">
        <f t="shared" ca="1" si="79"/>
        <v>'LYNX PU'!</v>
      </c>
      <c r="I525">
        <f t="shared" ca="1" si="82"/>
        <v>0</v>
      </c>
      <c r="J525">
        <f t="shared" ca="1" si="84"/>
        <v>0</v>
      </c>
      <c r="K525" t="str">
        <f t="shared" ca="1" si="84"/>
        <v>'LYNX PU'!</v>
      </c>
      <c r="L525">
        <f t="shared" ca="1" si="84"/>
        <v>0</v>
      </c>
      <c r="M525">
        <f t="shared" ca="1" si="83"/>
        <v>0</v>
      </c>
      <c r="N525">
        <f t="shared" ca="1" si="83"/>
        <v>0</v>
      </c>
      <c r="O525" t="str">
        <f t="shared" ca="1" si="80"/>
        <v>d:t</v>
      </c>
      <c r="P525" t="str">
        <f t="shared" ca="1" si="81"/>
        <v>d9:t9</v>
      </c>
    </row>
    <row r="526" spans="1:16">
      <c r="A526" t="str">
        <f t="shared" si="75"/>
        <v>14</v>
      </c>
      <c r="B526" t="str">
        <f t="shared" ca="1" si="76"/>
        <v>PU</v>
      </c>
      <c r="C526" t="str">
        <f t="shared" si="77"/>
        <v>L12-PU</v>
      </c>
      <c r="D526" t="s">
        <v>1155</v>
      </c>
      <c r="E526">
        <f t="shared" ca="1" si="78"/>
        <v>0</v>
      </c>
      <c r="H526" t="str">
        <f t="shared" ca="1" si="79"/>
        <v>'LYNX PU'!</v>
      </c>
      <c r="I526">
        <f t="shared" ca="1" si="82"/>
        <v>0</v>
      </c>
      <c r="J526">
        <f t="shared" ca="1" si="84"/>
        <v>0</v>
      </c>
      <c r="K526" t="str">
        <f t="shared" ca="1" si="84"/>
        <v>'LYNX PU'!</v>
      </c>
      <c r="L526">
        <f t="shared" ca="1" si="84"/>
        <v>0</v>
      </c>
      <c r="M526">
        <f t="shared" ca="1" si="83"/>
        <v>0</v>
      </c>
      <c r="N526">
        <f t="shared" ca="1" si="83"/>
        <v>0</v>
      </c>
      <c r="O526" t="str">
        <f t="shared" ca="1" si="80"/>
        <v>d:t</v>
      </c>
      <c r="P526" t="str">
        <f t="shared" ca="1" si="81"/>
        <v>d9:t9</v>
      </c>
    </row>
    <row r="527" spans="1:16">
      <c r="A527" t="str">
        <f t="shared" si="75"/>
        <v>01</v>
      </c>
      <c r="B527" t="str">
        <f t="shared" ca="1" si="76"/>
        <v>WOOD</v>
      </c>
      <c r="C527" t="str">
        <f t="shared" si="77"/>
        <v>L12-W</v>
      </c>
      <c r="D527" t="s">
        <v>522</v>
      </c>
      <c r="E527">
        <f t="shared" ca="1" si="78"/>
        <v>0</v>
      </c>
      <c r="H527" t="str">
        <f t="shared" ca="1" si="79"/>
        <v>'LYNX PLYWOOD'!</v>
      </c>
      <c r="I527">
        <f t="shared" ca="1" si="82"/>
        <v>0</v>
      </c>
      <c r="J527" t="str">
        <f t="shared" ca="1" si="84"/>
        <v>'LYNX PLYWOOD'!</v>
      </c>
      <c r="K527">
        <f t="shared" ca="1" si="84"/>
        <v>0</v>
      </c>
      <c r="L527">
        <f t="shared" ca="1" si="84"/>
        <v>0</v>
      </c>
      <c r="M527">
        <f t="shared" ca="1" si="83"/>
        <v>0</v>
      </c>
      <c r="N527">
        <f t="shared" ca="1" si="83"/>
        <v>0</v>
      </c>
      <c r="O527" t="str">
        <f t="shared" ca="1" si="80"/>
        <v>D:Aa</v>
      </c>
      <c r="P527" t="str">
        <f t="shared" ca="1" si="81"/>
        <v>D9:Aa9</v>
      </c>
    </row>
    <row r="528" spans="1:16">
      <c r="A528" t="str">
        <f t="shared" ref="A528:A591" si="85">MID(D528,LEN(C528)+2,LEN(D528)-LEN(C528))</f>
        <v>02</v>
      </c>
      <c r="B528" t="str">
        <f t="shared" ref="B528:B591" ca="1" si="86">VLOOKUP(H528,$A$1:$K$6,11,FALSE)</f>
        <v>WOOD</v>
      </c>
      <c r="C528" t="str">
        <f t="shared" ref="C528:C591" si="87">IF(RIGHT(LEFT(D528,LEN(D528)-3),1)="-",LEFT(D528,LEN(D528)-4),LEFT(D528,LEN(D528)-3))</f>
        <v>L12-W</v>
      </c>
      <c r="D528" t="s">
        <v>523</v>
      </c>
      <c r="E528">
        <f t="shared" ref="E528:E591" ca="1" si="88">IFERROR(VLOOKUP(C528,INDIRECT($H528&amp;$O528),MATCH($A528,INDIRECT($H528&amp;$P528),0),FALSE),0)</f>
        <v>0</v>
      </c>
      <c r="H528" t="str">
        <f t="shared" ref="H528:H591" ca="1" si="89">IF(I528&lt;&gt;0,I528,IF(J528&lt;&gt;0,J528,IF(K528&lt;&gt;0,K528,IF(L528&lt;&gt;0,L528,IF(M528&lt;&gt;0,M528,N528)))))</f>
        <v>'LYNX PLYWOOD'!</v>
      </c>
      <c r="I528">
        <f t="shared" ca="1" si="82"/>
        <v>0</v>
      </c>
      <c r="J528" t="str">
        <f t="shared" ca="1" si="84"/>
        <v>'LYNX PLYWOOD'!</v>
      </c>
      <c r="K528">
        <f t="shared" ca="1" si="84"/>
        <v>0</v>
      </c>
      <c r="L528">
        <f t="shared" ca="1" si="84"/>
        <v>0</v>
      </c>
      <c r="M528">
        <f t="shared" ca="1" si="83"/>
        <v>0</v>
      </c>
      <c r="N528">
        <f t="shared" ca="1" si="83"/>
        <v>0</v>
      </c>
      <c r="O528" t="str">
        <f t="shared" ref="O528:O591" ca="1" si="90">VLOOKUP($H528,$G$8:$I$13,2,FALSE)</f>
        <v>D:Aa</v>
      </c>
      <c r="P528" t="str">
        <f t="shared" ref="P528:P591" ca="1" si="91">VLOOKUP($H528,$G$8:$I$13,3,FALSE)</f>
        <v>D9:Aa9</v>
      </c>
    </row>
    <row r="529" spans="1:16">
      <c r="A529" t="str">
        <f t="shared" si="85"/>
        <v>03</v>
      </c>
      <c r="B529" t="str">
        <f t="shared" ca="1" si="86"/>
        <v>WOOD</v>
      </c>
      <c r="C529" t="str">
        <f t="shared" si="87"/>
        <v>L12-W</v>
      </c>
      <c r="D529" t="s">
        <v>524</v>
      </c>
      <c r="E529">
        <f t="shared" ca="1" si="88"/>
        <v>0</v>
      </c>
      <c r="H529" t="str">
        <f t="shared" ca="1" si="89"/>
        <v>'LYNX PLYWOOD'!</v>
      </c>
      <c r="I529">
        <f t="shared" ref="I529:I592" ca="1" si="92">IF(IFERROR(VLOOKUP(C529,INDIRECT($I$14&amp;"D:D"),1,FALSE),0)&lt;&gt;0,I$14,0)</f>
        <v>0</v>
      </c>
      <c r="J529" t="str">
        <f t="shared" ca="1" si="84"/>
        <v>'LYNX PLYWOOD'!</v>
      </c>
      <c r="K529">
        <f t="shared" ca="1" si="84"/>
        <v>0</v>
      </c>
      <c r="L529">
        <f t="shared" ca="1" si="84"/>
        <v>0</v>
      </c>
      <c r="M529">
        <f t="shared" ca="1" si="83"/>
        <v>0</v>
      </c>
      <c r="N529">
        <f t="shared" ca="1" si="83"/>
        <v>0</v>
      </c>
      <c r="O529" t="str">
        <f t="shared" ca="1" si="90"/>
        <v>D:Aa</v>
      </c>
      <c r="P529" t="str">
        <f t="shared" ca="1" si="91"/>
        <v>D9:Aa9</v>
      </c>
    </row>
    <row r="530" spans="1:16">
      <c r="A530" t="str">
        <f t="shared" si="85"/>
        <v>04</v>
      </c>
      <c r="B530" t="str">
        <f t="shared" ca="1" si="86"/>
        <v>WOOD</v>
      </c>
      <c r="C530" t="str">
        <f t="shared" si="87"/>
        <v>L12-W</v>
      </c>
      <c r="D530" t="s">
        <v>525</v>
      </c>
      <c r="E530">
        <f t="shared" ca="1" si="88"/>
        <v>0</v>
      </c>
      <c r="H530" t="str">
        <f t="shared" ca="1" si="89"/>
        <v>'LYNX PLYWOOD'!</v>
      </c>
      <c r="I530">
        <f t="shared" ca="1" si="92"/>
        <v>0</v>
      </c>
      <c r="J530" t="str">
        <f t="shared" ca="1" si="84"/>
        <v>'LYNX PLYWOOD'!</v>
      </c>
      <c r="K530">
        <f t="shared" ca="1" si="84"/>
        <v>0</v>
      </c>
      <c r="L530">
        <f t="shared" ca="1" si="84"/>
        <v>0</v>
      </c>
      <c r="M530">
        <f t="shared" ca="1" si="83"/>
        <v>0</v>
      </c>
      <c r="N530">
        <f t="shared" ca="1" si="83"/>
        <v>0</v>
      </c>
      <c r="O530" t="str">
        <f t="shared" ca="1" si="90"/>
        <v>D:Aa</v>
      </c>
      <c r="P530" t="str">
        <f t="shared" ca="1" si="91"/>
        <v>D9:Aa9</v>
      </c>
    </row>
    <row r="531" spans="1:16">
      <c r="A531" t="str">
        <f t="shared" si="85"/>
        <v>05</v>
      </c>
      <c r="B531" t="str">
        <f t="shared" ca="1" si="86"/>
        <v>WOOD</v>
      </c>
      <c r="C531" t="str">
        <f t="shared" si="87"/>
        <v>L12-W</v>
      </c>
      <c r="D531" t="s">
        <v>526</v>
      </c>
      <c r="E531">
        <f t="shared" ca="1" si="88"/>
        <v>0</v>
      </c>
      <c r="H531" t="str">
        <f t="shared" ca="1" si="89"/>
        <v>'LYNX PLYWOOD'!</v>
      </c>
      <c r="I531">
        <f t="shared" ca="1" si="92"/>
        <v>0</v>
      </c>
      <c r="J531" t="str">
        <f t="shared" ca="1" si="84"/>
        <v>'LYNX PLYWOOD'!</v>
      </c>
      <c r="K531">
        <f t="shared" ca="1" si="84"/>
        <v>0</v>
      </c>
      <c r="L531">
        <f t="shared" ca="1" si="84"/>
        <v>0</v>
      </c>
      <c r="M531">
        <f t="shared" ca="1" si="83"/>
        <v>0</v>
      </c>
      <c r="N531">
        <f t="shared" ca="1" si="83"/>
        <v>0</v>
      </c>
      <c r="O531" t="str">
        <f t="shared" ca="1" si="90"/>
        <v>D:Aa</v>
      </c>
      <c r="P531" t="str">
        <f t="shared" ca="1" si="91"/>
        <v>D9:Aa9</v>
      </c>
    </row>
    <row r="532" spans="1:16">
      <c r="A532" t="str">
        <f t="shared" si="85"/>
        <v>06</v>
      </c>
      <c r="B532" t="str">
        <f t="shared" ca="1" si="86"/>
        <v>WOOD</v>
      </c>
      <c r="C532" t="str">
        <f t="shared" si="87"/>
        <v>L12-W</v>
      </c>
      <c r="D532" t="s">
        <v>527</v>
      </c>
      <c r="E532">
        <f t="shared" ca="1" si="88"/>
        <v>0</v>
      </c>
      <c r="H532" t="str">
        <f t="shared" ca="1" si="89"/>
        <v>'LYNX PLYWOOD'!</v>
      </c>
      <c r="I532">
        <f t="shared" ca="1" si="92"/>
        <v>0</v>
      </c>
      <c r="J532" t="str">
        <f t="shared" ca="1" si="84"/>
        <v>'LYNX PLYWOOD'!</v>
      </c>
      <c r="K532">
        <f t="shared" ca="1" si="84"/>
        <v>0</v>
      </c>
      <c r="L532">
        <f t="shared" ca="1" si="84"/>
        <v>0</v>
      </c>
      <c r="M532">
        <f t="shared" ca="1" si="83"/>
        <v>0</v>
      </c>
      <c r="N532">
        <f t="shared" ca="1" si="83"/>
        <v>0</v>
      </c>
      <c r="O532" t="str">
        <f t="shared" ca="1" si="90"/>
        <v>D:Aa</v>
      </c>
      <c r="P532" t="str">
        <f t="shared" ca="1" si="91"/>
        <v>D9:Aa9</v>
      </c>
    </row>
    <row r="533" spans="1:16">
      <c r="A533" t="str">
        <f t="shared" si="85"/>
        <v>07</v>
      </c>
      <c r="B533" t="str">
        <f t="shared" ca="1" si="86"/>
        <v>WOOD</v>
      </c>
      <c r="C533" t="str">
        <f t="shared" si="87"/>
        <v>L12-W</v>
      </c>
      <c r="D533" t="s">
        <v>528</v>
      </c>
      <c r="E533">
        <f t="shared" ca="1" si="88"/>
        <v>0</v>
      </c>
      <c r="H533" t="str">
        <f t="shared" ca="1" si="89"/>
        <v>'LYNX PLYWOOD'!</v>
      </c>
      <c r="I533">
        <f t="shared" ca="1" si="92"/>
        <v>0</v>
      </c>
      <c r="J533" t="str">
        <f t="shared" ca="1" si="84"/>
        <v>'LYNX PLYWOOD'!</v>
      </c>
      <c r="K533">
        <f t="shared" ca="1" si="84"/>
        <v>0</v>
      </c>
      <c r="L533">
        <f t="shared" ca="1" si="84"/>
        <v>0</v>
      </c>
      <c r="M533">
        <f t="shared" ca="1" si="83"/>
        <v>0</v>
      </c>
      <c r="N533">
        <f t="shared" ca="1" si="83"/>
        <v>0</v>
      </c>
      <c r="O533" t="str">
        <f t="shared" ca="1" si="90"/>
        <v>D:Aa</v>
      </c>
      <c r="P533" t="str">
        <f t="shared" ca="1" si="91"/>
        <v>D9:Aa9</v>
      </c>
    </row>
    <row r="534" spans="1:16">
      <c r="A534" t="str">
        <f t="shared" si="85"/>
        <v>08</v>
      </c>
      <c r="B534" t="str">
        <f t="shared" ca="1" si="86"/>
        <v>WOOD</v>
      </c>
      <c r="C534" t="str">
        <f t="shared" si="87"/>
        <v>L12-W</v>
      </c>
      <c r="D534" t="s">
        <v>529</v>
      </c>
      <c r="E534">
        <f t="shared" ca="1" si="88"/>
        <v>0</v>
      </c>
      <c r="H534" t="str">
        <f t="shared" ca="1" si="89"/>
        <v>'LYNX PLYWOOD'!</v>
      </c>
      <c r="I534">
        <f t="shared" ca="1" si="92"/>
        <v>0</v>
      </c>
      <c r="J534" t="str">
        <f t="shared" ca="1" si="84"/>
        <v>'LYNX PLYWOOD'!</v>
      </c>
      <c r="K534">
        <f t="shared" ca="1" si="84"/>
        <v>0</v>
      </c>
      <c r="L534">
        <f t="shared" ca="1" si="84"/>
        <v>0</v>
      </c>
      <c r="M534">
        <f t="shared" ca="1" si="83"/>
        <v>0</v>
      </c>
      <c r="N534">
        <f t="shared" ca="1" si="83"/>
        <v>0</v>
      </c>
      <c r="O534" t="str">
        <f t="shared" ca="1" si="90"/>
        <v>D:Aa</v>
      </c>
      <c r="P534" t="str">
        <f t="shared" ca="1" si="91"/>
        <v>D9:Aa9</v>
      </c>
    </row>
    <row r="535" spans="1:16">
      <c r="A535" t="str">
        <f t="shared" si="85"/>
        <v>09</v>
      </c>
      <c r="B535" t="str">
        <f t="shared" ca="1" si="86"/>
        <v>WOOD</v>
      </c>
      <c r="C535" t="str">
        <f t="shared" si="87"/>
        <v>L12-W</v>
      </c>
      <c r="D535" t="s">
        <v>530</v>
      </c>
      <c r="E535">
        <f t="shared" ca="1" si="88"/>
        <v>0</v>
      </c>
      <c r="H535" t="str">
        <f t="shared" ca="1" si="89"/>
        <v>'LYNX PLYWOOD'!</v>
      </c>
      <c r="I535">
        <f t="shared" ca="1" si="92"/>
        <v>0</v>
      </c>
      <c r="J535" t="str">
        <f t="shared" ca="1" si="84"/>
        <v>'LYNX PLYWOOD'!</v>
      </c>
      <c r="K535">
        <f t="shared" ca="1" si="84"/>
        <v>0</v>
      </c>
      <c r="L535">
        <f t="shared" ca="1" si="84"/>
        <v>0</v>
      </c>
      <c r="M535">
        <f t="shared" ca="1" si="83"/>
        <v>0</v>
      </c>
      <c r="N535">
        <f t="shared" ca="1" si="83"/>
        <v>0</v>
      </c>
      <c r="O535" t="str">
        <f t="shared" ca="1" si="90"/>
        <v>D:Aa</v>
      </c>
      <c r="P535" t="str">
        <f t="shared" ca="1" si="91"/>
        <v>D9:Aa9</v>
      </c>
    </row>
    <row r="536" spans="1:16">
      <c r="A536" t="str">
        <f t="shared" si="85"/>
        <v>10</v>
      </c>
      <c r="B536" t="str">
        <f t="shared" ca="1" si="86"/>
        <v>WOOD</v>
      </c>
      <c r="C536" t="str">
        <f t="shared" si="87"/>
        <v>L12-W</v>
      </c>
      <c r="D536" t="s">
        <v>531</v>
      </c>
      <c r="E536">
        <f t="shared" ca="1" si="88"/>
        <v>0</v>
      </c>
      <c r="H536" t="str">
        <f t="shared" ca="1" si="89"/>
        <v>'LYNX PLYWOOD'!</v>
      </c>
      <c r="I536">
        <f t="shared" ca="1" si="92"/>
        <v>0</v>
      </c>
      <c r="J536" t="str">
        <f t="shared" ca="1" si="84"/>
        <v>'LYNX PLYWOOD'!</v>
      </c>
      <c r="K536">
        <f t="shared" ca="1" si="84"/>
        <v>0</v>
      </c>
      <c r="L536">
        <f t="shared" ca="1" si="84"/>
        <v>0</v>
      </c>
      <c r="M536">
        <f t="shared" ca="1" si="83"/>
        <v>0</v>
      </c>
      <c r="N536">
        <f t="shared" ca="1" si="83"/>
        <v>0</v>
      </c>
      <c r="O536" t="str">
        <f t="shared" ca="1" si="90"/>
        <v>D:Aa</v>
      </c>
      <c r="P536" t="str">
        <f t="shared" ca="1" si="91"/>
        <v>D9:Aa9</v>
      </c>
    </row>
    <row r="537" spans="1:16">
      <c r="A537" t="str">
        <f t="shared" si="85"/>
        <v>100</v>
      </c>
      <c r="B537" t="str">
        <f t="shared" ca="1" si="86"/>
        <v>WOOD</v>
      </c>
      <c r="C537" t="str">
        <f t="shared" si="87"/>
        <v>L12-W</v>
      </c>
      <c r="D537" t="s">
        <v>535</v>
      </c>
      <c r="E537">
        <f t="shared" ca="1" si="88"/>
        <v>0</v>
      </c>
      <c r="H537" t="str">
        <f t="shared" ca="1" si="89"/>
        <v>'LYNX PLYWOOD'!</v>
      </c>
      <c r="I537">
        <f t="shared" ca="1" si="92"/>
        <v>0</v>
      </c>
      <c r="J537" t="str">
        <f t="shared" ca="1" si="84"/>
        <v>'LYNX PLYWOOD'!</v>
      </c>
      <c r="K537">
        <f t="shared" ca="1" si="84"/>
        <v>0</v>
      </c>
      <c r="L537">
        <f t="shared" ca="1" si="84"/>
        <v>0</v>
      </c>
      <c r="M537">
        <f t="shared" ca="1" si="83"/>
        <v>0</v>
      </c>
      <c r="N537">
        <f t="shared" ca="1" si="83"/>
        <v>0</v>
      </c>
      <c r="O537" t="str">
        <f t="shared" ca="1" si="90"/>
        <v>D:Aa</v>
      </c>
      <c r="P537" t="str">
        <f t="shared" ca="1" si="91"/>
        <v>D9:Aa9</v>
      </c>
    </row>
    <row r="538" spans="1:16">
      <c r="A538" t="str">
        <f t="shared" si="85"/>
        <v>11</v>
      </c>
      <c r="B538" t="str">
        <f t="shared" ca="1" si="86"/>
        <v>WOOD</v>
      </c>
      <c r="C538" t="str">
        <f t="shared" si="87"/>
        <v>L12-W</v>
      </c>
      <c r="D538" t="s">
        <v>532</v>
      </c>
      <c r="E538">
        <f t="shared" ca="1" si="88"/>
        <v>0</v>
      </c>
      <c r="H538" t="str">
        <f t="shared" ca="1" si="89"/>
        <v>'LYNX PLYWOOD'!</v>
      </c>
      <c r="I538">
        <f t="shared" ca="1" si="92"/>
        <v>0</v>
      </c>
      <c r="J538" t="str">
        <f t="shared" ca="1" si="84"/>
        <v>'LYNX PLYWOOD'!</v>
      </c>
      <c r="K538">
        <f t="shared" ca="1" si="84"/>
        <v>0</v>
      </c>
      <c r="L538">
        <f t="shared" ca="1" si="84"/>
        <v>0</v>
      </c>
      <c r="M538">
        <f t="shared" ca="1" si="83"/>
        <v>0</v>
      </c>
      <c r="N538">
        <f t="shared" ca="1" si="83"/>
        <v>0</v>
      </c>
      <c r="O538" t="str">
        <f t="shared" ca="1" si="90"/>
        <v>D:Aa</v>
      </c>
      <c r="P538" t="str">
        <f t="shared" ca="1" si="91"/>
        <v>D9:Aa9</v>
      </c>
    </row>
    <row r="539" spans="1:16">
      <c r="A539" t="str">
        <f t="shared" si="85"/>
        <v>12</v>
      </c>
      <c r="B539" t="str">
        <f t="shared" ca="1" si="86"/>
        <v>WOOD</v>
      </c>
      <c r="C539" t="str">
        <f t="shared" si="87"/>
        <v>L12-W</v>
      </c>
      <c r="D539" t="s">
        <v>533</v>
      </c>
      <c r="E539">
        <f t="shared" ca="1" si="88"/>
        <v>0</v>
      </c>
      <c r="H539" t="str">
        <f t="shared" ca="1" si="89"/>
        <v>'LYNX PLYWOOD'!</v>
      </c>
      <c r="I539">
        <f t="shared" ca="1" si="92"/>
        <v>0</v>
      </c>
      <c r="J539" t="str">
        <f t="shared" ca="1" si="84"/>
        <v>'LYNX PLYWOOD'!</v>
      </c>
      <c r="K539">
        <f t="shared" ca="1" si="84"/>
        <v>0</v>
      </c>
      <c r="L539">
        <f t="shared" ca="1" si="84"/>
        <v>0</v>
      </c>
      <c r="M539">
        <f t="shared" ca="1" si="83"/>
        <v>0</v>
      </c>
      <c r="N539">
        <f t="shared" ca="1" si="83"/>
        <v>0</v>
      </c>
      <c r="O539" t="str">
        <f t="shared" ca="1" si="90"/>
        <v>D:Aa</v>
      </c>
      <c r="P539" t="str">
        <f t="shared" ca="1" si="91"/>
        <v>D9:Aa9</v>
      </c>
    </row>
    <row r="540" spans="1:16">
      <c r="A540" t="str">
        <f t="shared" si="85"/>
        <v>13</v>
      </c>
      <c r="B540" t="str">
        <f t="shared" ca="1" si="86"/>
        <v>WOOD</v>
      </c>
      <c r="C540" t="str">
        <f t="shared" si="87"/>
        <v>L12-W</v>
      </c>
      <c r="D540" t="s">
        <v>534</v>
      </c>
      <c r="E540">
        <f t="shared" ca="1" si="88"/>
        <v>0</v>
      </c>
      <c r="H540" t="str">
        <f t="shared" ca="1" si="89"/>
        <v>'LYNX PLYWOOD'!</v>
      </c>
      <c r="I540">
        <f t="shared" ca="1" si="92"/>
        <v>0</v>
      </c>
      <c r="J540" t="str">
        <f t="shared" ca="1" si="84"/>
        <v>'LYNX PLYWOOD'!</v>
      </c>
      <c r="K540">
        <f t="shared" ca="1" si="84"/>
        <v>0</v>
      </c>
      <c r="L540">
        <f t="shared" ca="1" si="84"/>
        <v>0</v>
      </c>
      <c r="M540">
        <f t="shared" ca="1" si="83"/>
        <v>0</v>
      </c>
      <c r="N540">
        <f t="shared" ca="1" si="83"/>
        <v>0</v>
      </c>
      <c r="O540" t="str">
        <f t="shared" ca="1" si="90"/>
        <v>D:Aa</v>
      </c>
      <c r="P540" t="str">
        <f t="shared" ca="1" si="91"/>
        <v>D9:Aa9</v>
      </c>
    </row>
    <row r="541" spans="1:16">
      <c r="A541" t="str">
        <f t="shared" si="85"/>
        <v>15</v>
      </c>
      <c r="B541" t="str">
        <f t="shared" ca="1" si="86"/>
        <v>WOOD</v>
      </c>
      <c r="C541" t="str">
        <f t="shared" si="87"/>
        <v>L12-W</v>
      </c>
      <c r="D541" t="s">
        <v>1526</v>
      </c>
      <c r="E541">
        <f t="shared" ca="1" si="88"/>
        <v>0</v>
      </c>
      <c r="H541" t="str">
        <f t="shared" ca="1" si="89"/>
        <v>'LYNX PLYWOOD'!</v>
      </c>
      <c r="I541">
        <f t="shared" ca="1" si="92"/>
        <v>0</v>
      </c>
      <c r="J541" t="str">
        <f t="shared" ca="1" si="84"/>
        <v>'LYNX PLYWOOD'!</v>
      </c>
      <c r="K541">
        <f t="shared" ca="1" si="84"/>
        <v>0</v>
      </c>
      <c r="L541">
        <f t="shared" ca="1" si="84"/>
        <v>0</v>
      </c>
      <c r="M541">
        <f t="shared" ca="1" si="83"/>
        <v>0</v>
      </c>
      <c r="N541">
        <f t="shared" ca="1" si="83"/>
        <v>0</v>
      </c>
      <c r="O541" t="str">
        <f t="shared" ca="1" si="90"/>
        <v>D:Aa</v>
      </c>
      <c r="P541" t="str">
        <f t="shared" ca="1" si="91"/>
        <v>D9:Aa9</v>
      </c>
    </row>
    <row r="542" spans="1:16">
      <c r="A542" t="str">
        <f t="shared" si="85"/>
        <v>01</v>
      </c>
      <c r="B542" t="str">
        <f t="shared" ca="1" si="86"/>
        <v>WH</v>
      </c>
      <c r="C542" t="str">
        <f t="shared" si="87"/>
        <v>L12-WH-N-DT</v>
      </c>
      <c r="D542" t="s">
        <v>1682</v>
      </c>
      <c r="E542">
        <f t="shared" ca="1" si="88"/>
        <v>0</v>
      </c>
      <c r="H542" t="str">
        <f t="shared" ca="1" si="89"/>
        <v>'Lynx WOODEN HOLDS'!</v>
      </c>
      <c r="I542">
        <f t="shared" ca="1" si="92"/>
        <v>0</v>
      </c>
      <c r="J542">
        <f t="shared" ca="1" si="84"/>
        <v>0</v>
      </c>
      <c r="K542">
        <f t="shared" ca="1" si="84"/>
        <v>0</v>
      </c>
      <c r="L542" t="str">
        <f t="shared" ca="1" si="84"/>
        <v>'Lynx WOODEN HOLDS'!</v>
      </c>
      <c r="M542">
        <f t="shared" ca="1" si="84"/>
        <v>0</v>
      </c>
      <c r="N542">
        <f t="shared" ca="1" si="84"/>
        <v>0</v>
      </c>
      <c r="O542" t="str">
        <f t="shared" ca="1" si="90"/>
        <v>D:z</v>
      </c>
      <c r="P542" t="str">
        <f t="shared" ca="1" si="91"/>
        <v>D9:Z9</v>
      </c>
    </row>
    <row r="543" spans="1:16">
      <c r="A543" t="str">
        <f t="shared" si="85"/>
        <v>02</v>
      </c>
      <c r="B543" t="str">
        <f t="shared" ca="1" si="86"/>
        <v>WH</v>
      </c>
      <c r="C543" t="str">
        <f t="shared" si="87"/>
        <v>L12-WH-N-DT</v>
      </c>
      <c r="D543" t="s">
        <v>1705</v>
      </c>
      <c r="E543">
        <f t="shared" ca="1" si="88"/>
        <v>0</v>
      </c>
      <c r="H543" t="str">
        <f t="shared" ca="1" si="89"/>
        <v>'Lynx WOODEN HOLDS'!</v>
      </c>
      <c r="I543">
        <f t="shared" ca="1" si="92"/>
        <v>0</v>
      </c>
      <c r="J543">
        <f t="shared" ref="J543:M606" ca="1" si="93">IF(IFERROR(VLOOKUP($C543,INDIRECT(J$14&amp;"D:D"),1,FALSE),0)&lt;&gt;0,J$14,0)</f>
        <v>0</v>
      </c>
      <c r="K543">
        <f t="shared" ca="1" si="93"/>
        <v>0</v>
      </c>
      <c r="L543" t="str">
        <f t="shared" ca="1" si="93"/>
        <v>'Lynx WOODEN HOLDS'!</v>
      </c>
      <c r="M543">
        <f t="shared" ca="1" si="93"/>
        <v>0</v>
      </c>
      <c r="N543">
        <f t="shared" ref="N543:N606" ca="1" si="94">IF(IFERROR(VLOOKUP($C543,INDIRECT(N$14&amp;"D:D"),1,FALSE),0)&lt;&gt;0,N$14,0)</f>
        <v>0</v>
      </c>
      <c r="O543" t="str">
        <f t="shared" ca="1" si="90"/>
        <v>D:z</v>
      </c>
      <c r="P543" t="str">
        <f t="shared" ca="1" si="91"/>
        <v>D9:Z9</v>
      </c>
    </row>
    <row r="544" spans="1:16">
      <c r="A544" t="str">
        <f t="shared" si="85"/>
        <v>03</v>
      </c>
      <c r="B544" t="str">
        <f t="shared" ca="1" si="86"/>
        <v>WH</v>
      </c>
      <c r="C544" t="str">
        <f t="shared" si="87"/>
        <v>L12-WH-N-DT</v>
      </c>
      <c r="D544" t="s">
        <v>1728</v>
      </c>
      <c r="E544">
        <f t="shared" ca="1" si="88"/>
        <v>0</v>
      </c>
      <c r="H544" t="str">
        <f t="shared" ca="1" si="89"/>
        <v>'Lynx WOODEN HOLDS'!</v>
      </c>
      <c r="I544">
        <f t="shared" ca="1" si="92"/>
        <v>0</v>
      </c>
      <c r="J544">
        <f t="shared" ca="1" si="93"/>
        <v>0</v>
      </c>
      <c r="K544">
        <f t="shared" ca="1" si="93"/>
        <v>0</v>
      </c>
      <c r="L544" t="str">
        <f t="shared" ca="1" si="93"/>
        <v>'Lynx WOODEN HOLDS'!</v>
      </c>
      <c r="M544">
        <f t="shared" ca="1" si="93"/>
        <v>0</v>
      </c>
      <c r="N544">
        <f t="shared" ca="1" si="94"/>
        <v>0</v>
      </c>
      <c r="O544" t="str">
        <f t="shared" ca="1" si="90"/>
        <v>D:z</v>
      </c>
      <c r="P544" t="str">
        <f t="shared" ca="1" si="91"/>
        <v>D9:Z9</v>
      </c>
    </row>
    <row r="545" spans="1:16">
      <c r="A545" t="str">
        <f t="shared" si="85"/>
        <v>04</v>
      </c>
      <c r="B545" t="str">
        <f t="shared" ca="1" si="86"/>
        <v>WH</v>
      </c>
      <c r="C545" t="str">
        <f t="shared" si="87"/>
        <v>L12-WH-N-DT</v>
      </c>
      <c r="D545" t="s">
        <v>1751</v>
      </c>
      <c r="E545">
        <f t="shared" ca="1" si="88"/>
        <v>0</v>
      </c>
      <c r="H545" t="str">
        <f t="shared" ca="1" si="89"/>
        <v>'Lynx WOODEN HOLDS'!</v>
      </c>
      <c r="I545">
        <f t="shared" ca="1" si="92"/>
        <v>0</v>
      </c>
      <c r="J545">
        <f t="shared" ca="1" si="93"/>
        <v>0</v>
      </c>
      <c r="K545">
        <f t="shared" ca="1" si="93"/>
        <v>0</v>
      </c>
      <c r="L545" t="str">
        <f t="shared" ca="1" si="93"/>
        <v>'Lynx WOODEN HOLDS'!</v>
      </c>
      <c r="M545">
        <f t="shared" ca="1" si="93"/>
        <v>0</v>
      </c>
      <c r="N545">
        <f t="shared" ca="1" si="94"/>
        <v>0</v>
      </c>
      <c r="O545" t="str">
        <f t="shared" ca="1" si="90"/>
        <v>D:z</v>
      </c>
      <c r="P545" t="str">
        <f t="shared" ca="1" si="91"/>
        <v>D9:Z9</v>
      </c>
    </row>
    <row r="546" spans="1:16">
      <c r="A546" t="str">
        <f t="shared" si="85"/>
        <v>05</v>
      </c>
      <c r="B546" t="str">
        <f t="shared" ca="1" si="86"/>
        <v>WH</v>
      </c>
      <c r="C546" t="str">
        <f t="shared" si="87"/>
        <v>L12-WH-N-DT</v>
      </c>
      <c r="D546" t="s">
        <v>1774</v>
      </c>
      <c r="E546">
        <f t="shared" ca="1" si="88"/>
        <v>0</v>
      </c>
      <c r="H546" t="str">
        <f t="shared" ca="1" si="89"/>
        <v>'Lynx WOODEN HOLDS'!</v>
      </c>
      <c r="I546">
        <f t="shared" ca="1" si="92"/>
        <v>0</v>
      </c>
      <c r="J546">
        <f t="shared" ca="1" si="93"/>
        <v>0</v>
      </c>
      <c r="K546">
        <f t="shared" ca="1" si="93"/>
        <v>0</v>
      </c>
      <c r="L546" t="str">
        <f t="shared" ca="1" si="93"/>
        <v>'Lynx WOODEN HOLDS'!</v>
      </c>
      <c r="M546">
        <f t="shared" ca="1" si="93"/>
        <v>0</v>
      </c>
      <c r="N546">
        <f t="shared" ca="1" si="94"/>
        <v>0</v>
      </c>
      <c r="O546" t="str">
        <f t="shared" ca="1" si="90"/>
        <v>D:z</v>
      </c>
      <c r="P546" t="str">
        <f t="shared" ca="1" si="91"/>
        <v>D9:Z9</v>
      </c>
    </row>
    <row r="547" spans="1:16">
      <c r="A547" t="str">
        <f t="shared" si="85"/>
        <v>06</v>
      </c>
      <c r="B547" t="str">
        <f t="shared" ca="1" si="86"/>
        <v>WH</v>
      </c>
      <c r="C547" t="str">
        <f t="shared" si="87"/>
        <v>L12-WH-N-DT</v>
      </c>
      <c r="D547" t="s">
        <v>1797</v>
      </c>
      <c r="E547">
        <f t="shared" ca="1" si="88"/>
        <v>0</v>
      </c>
      <c r="H547" t="str">
        <f t="shared" ca="1" si="89"/>
        <v>'Lynx WOODEN HOLDS'!</v>
      </c>
      <c r="I547">
        <f t="shared" ca="1" si="92"/>
        <v>0</v>
      </c>
      <c r="J547">
        <f t="shared" ca="1" si="93"/>
        <v>0</v>
      </c>
      <c r="K547">
        <f t="shared" ca="1" si="93"/>
        <v>0</v>
      </c>
      <c r="L547" t="str">
        <f t="shared" ca="1" si="93"/>
        <v>'Lynx WOODEN HOLDS'!</v>
      </c>
      <c r="M547">
        <f t="shared" ca="1" si="93"/>
        <v>0</v>
      </c>
      <c r="N547">
        <f t="shared" ca="1" si="94"/>
        <v>0</v>
      </c>
      <c r="O547" t="str">
        <f t="shared" ca="1" si="90"/>
        <v>D:z</v>
      </c>
      <c r="P547" t="str">
        <f t="shared" ca="1" si="91"/>
        <v>D9:Z9</v>
      </c>
    </row>
    <row r="548" spans="1:16">
      <c r="A548" t="str">
        <f t="shared" si="85"/>
        <v>07</v>
      </c>
      <c r="B548" t="str">
        <f t="shared" ca="1" si="86"/>
        <v>WH</v>
      </c>
      <c r="C548" t="str">
        <f t="shared" si="87"/>
        <v>L12-WH-N-DT</v>
      </c>
      <c r="D548" t="s">
        <v>1820</v>
      </c>
      <c r="E548">
        <f t="shared" ca="1" si="88"/>
        <v>0</v>
      </c>
      <c r="H548" t="str">
        <f t="shared" ca="1" si="89"/>
        <v>'Lynx WOODEN HOLDS'!</v>
      </c>
      <c r="I548">
        <f t="shared" ca="1" si="92"/>
        <v>0</v>
      </c>
      <c r="J548">
        <f t="shared" ca="1" si="93"/>
        <v>0</v>
      </c>
      <c r="K548">
        <f t="shared" ca="1" si="93"/>
        <v>0</v>
      </c>
      <c r="L548" t="str">
        <f t="shared" ca="1" si="93"/>
        <v>'Lynx WOODEN HOLDS'!</v>
      </c>
      <c r="M548">
        <f t="shared" ca="1" si="93"/>
        <v>0</v>
      </c>
      <c r="N548">
        <f t="shared" ca="1" si="94"/>
        <v>0</v>
      </c>
      <c r="O548" t="str">
        <f t="shared" ca="1" si="90"/>
        <v>D:z</v>
      </c>
      <c r="P548" t="str">
        <f t="shared" ca="1" si="91"/>
        <v>D9:Z9</v>
      </c>
    </row>
    <row r="549" spans="1:16">
      <c r="A549" t="str">
        <f t="shared" si="85"/>
        <v>08</v>
      </c>
      <c r="B549" t="str">
        <f t="shared" ca="1" si="86"/>
        <v>WH</v>
      </c>
      <c r="C549" t="str">
        <f t="shared" si="87"/>
        <v>L12-WH-N-DT</v>
      </c>
      <c r="D549" t="s">
        <v>1843</v>
      </c>
      <c r="E549">
        <f t="shared" ca="1" si="88"/>
        <v>0</v>
      </c>
      <c r="H549" t="str">
        <f t="shared" ca="1" si="89"/>
        <v>'Lynx WOODEN HOLDS'!</v>
      </c>
      <c r="I549">
        <f t="shared" ca="1" si="92"/>
        <v>0</v>
      </c>
      <c r="J549">
        <f t="shared" ca="1" si="93"/>
        <v>0</v>
      </c>
      <c r="K549">
        <f t="shared" ca="1" si="93"/>
        <v>0</v>
      </c>
      <c r="L549" t="str">
        <f t="shared" ca="1" si="93"/>
        <v>'Lynx WOODEN HOLDS'!</v>
      </c>
      <c r="M549">
        <f t="shared" ca="1" si="93"/>
        <v>0</v>
      </c>
      <c r="N549">
        <f t="shared" ca="1" si="94"/>
        <v>0</v>
      </c>
      <c r="O549" t="str">
        <f t="shared" ca="1" si="90"/>
        <v>D:z</v>
      </c>
      <c r="P549" t="str">
        <f t="shared" ca="1" si="91"/>
        <v>D9:Z9</v>
      </c>
    </row>
    <row r="550" spans="1:16">
      <c r="A550" t="str">
        <f t="shared" si="85"/>
        <v>09</v>
      </c>
      <c r="B550" t="str">
        <f t="shared" ca="1" si="86"/>
        <v>WH</v>
      </c>
      <c r="C550" t="str">
        <f t="shared" si="87"/>
        <v>L12-WH-N-DT</v>
      </c>
      <c r="D550" t="s">
        <v>1866</v>
      </c>
      <c r="E550">
        <f t="shared" ca="1" si="88"/>
        <v>0</v>
      </c>
      <c r="H550" t="str">
        <f t="shared" ca="1" si="89"/>
        <v>'Lynx WOODEN HOLDS'!</v>
      </c>
      <c r="I550">
        <f t="shared" ca="1" si="92"/>
        <v>0</v>
      </c>
      <c r="J550">
        <f t="shared" ca="1" si="93"/>
        <v>0</v>
      </c>
      <c r="K550">
        <f t="shared" ca="1" si="93"/>
        <v>0</v>
      </c>
      <c r="L550" t="str">
        <f t="shared" ca="1" si="93"/>
        <v>'Lynx WOODEN HOLDS'!</v>
      </c>
      <c r="M550">
        <f t="shared" ca="1" si="93"/>
        <v>0</v>
      </c>
      <c r="N550">
        <f t="shared" ca="1" si="94"/>
        <v>0</v>
      </c>
      <c r="O550" t="str">
        <f t="shared" ca="1" si="90"/>
        <v>D:z</v>
      </c>
      <c r="P550" t="str">
        <f t="shared" ca="1" si="91"/>
        <v>D9:Z9</v>
      </c>
    </row>
    <row r="551" spans="1:16">
      <c r="A551" t="str">
        <f t="shared" si="85"/>
        <v>10</v>
      </c>
      <c r="B551" t="str">
        <f t="shared" ca="1" si="86"/>
        <v>WH</v>
      </c>
      <c r="C551" t="str">
        <f t="shared" si="87"/>
        <v>L12-WH-N-DT</v>
      </c>
      <c r="D551" t="s">
        <v>1889</v>
      </c>
      <c r="E551">
        <f t="shared" ca="1" si="88"/>
        <v>0</v>
      </c>
      <c r="H551" t="str">
        <f t="shared" ca="1" si="89"/>
        <v>'Lynx WOODEN HOLDS'!</v>
      </c>
      <c r="I551">
        <f t="shared" ca="1" si="92"/>
        <v>0</v>
      </c>
      <c r="J551">
        <f t="shared" ca="1" si="93"/>
        <v>0</v>
      </c>
      <c r="K551">
        <f t="shared" ca="1" si="93"/>
        <v>0</v>
      </c>
      <c r="L551" t="str">
        <f t="shared" ca="1" si="93"/>
        <v>'Lynx WOODEN HOLDS'!</v>
      </c>
      <c r="M551">
        <f t="shared" ca="1" si="93"/>
        <v>0</v>
      </c>
      <c r="N551">
        <f t="shared" ca="1" si="94"/>
        <v>0</v>
      </c>
      <c r="O551" t="str">
        <f t="shared" ca="1" si="90"/>
        <v>D:z</v>
      </c>
      <c r="P551" t="str">
        <f t="shared" ca="1" si="91"/>
        <v>D9:Z9</v>
      </c>
    </row>
    <row r="552" spans="1:16">
      <c r="A552" t="str">
        <f t="shared" si="85"/>
        <v>11</v>
      </c>
      <c r="B552" t="str">
        <f t="shared" ca="1" si="86"/>
        <v>WH</v>
      </c>
      <c r="C552" t="str">
        <f t="shared" si="87"/>
        <v>L12-WH-N-DT</v>
      </c>
      <c r="D552" t="s">
        <v>1912</v>
      </c>
      <c r="E552">
        <f t="shared" ca="1" si="88"/>
        <v>0</v>
      </c>
      <c r="H552" t="str">
        <f t="shared" ca="1" si="89"/>
        <v>'Lynx WOODEN HOLDS'!</v>
      </c>
      <c r="I552">
        <f t="shared" ca="1" si="92"/>
        <v>0</v>
      </c>
      <c r="J552">
        <f t="shared" ca="1" si="93"/>
        <v>0</v>
      </c>
      <c r="K552">
        <f t="shared" ca="1" si="93"/>
        <v>0</v>
      </c>
      <c r="L552" t="str">
        <f t="shared" ca="1" si="93"/>
        <v>'Lynx WOODEN HOLDS'!</v>
      </c>
      <c r="M552">
        <f t="shared" ca="1" si="93"/>
        <v>0</v>
      </c>
      <c r="N552">
        <f t="shared" ca="1" si="94"/>
        <v>0</v>
      </c>
      <c r="O552" t="str">
        <f t="shared" ca="1" si="90"/>
        <v>D:z</v>
      </c>
      <c r="P552" t="str">
        <f t="shared" ca="1" si="91"/>
        <v>D9:Z9</v>
      </c>
    </row>
    <row r="553" spans="1:16">
      <c r="A553" t="str">
        <f t="shared" si="85"/>
        <v>12</v>
      </c>
      <c r="B553" t="str">
        <f t="shared" ca="1" si="86"/>
        <v>WH</v>
      </c>
      <c r="C553" t="str">
        <f t="shared" si="87"/>
        <v>L12-WH-N-DT</v>
      </c>
      <c r="D553" t="s">
        <v>1935</v>
      </c>
      <c r="E553">
        <f t="shared" ca="1" si="88"/>
        <v>0</v>
      </c>
      <c r="H553" t="str">
        <f t="shared" ca="1" si="89"/>
        <v>'Lynx WOODEN HOLDS'!</v>
      </c>
      <c r="I553">
        <f t="shared" ca="1" si="92"/>
        <v>0</v>
      </c>
      <c r="J553">
        <f t="shared" ca="1" si="93"/>
        <v>0</v>
      </c>
      <c r="K553">
        <f t="shared" ca="1" si="93"/>
        <v>0</v>
      </c>
      <c r="L553" t="str">
        <f t="shared" ca="1" si="93"/>
        <v>'Lynx WOODEN HOLDS'!</v>
      </c>
      <c r="M553">
        <f t="shared" ca="1" si="93"/>
        <v>0</v>
      </c>
      <c r="N553">
        <f t="shared" ca="1" si="94"/>
        <v>0</v>
      </c>
      <c r="O553" t="str">
        <f t="shared" ca="1" si="90"/>
        <v>D:z</v>
      </c>
      <c r="P553" t="str">
        <f t="shared" ca="1" si="91"/>
        <v>D9:Z9</v>
      </c>
    </row>
    <row r="554" spans="1:16">
      <c r="A554" t="str">
        <f t="shared" si="85"/>
        <v>13</v>
      </c>
      <c r="B554" t="str">
        <f t="shared" ca="1" si="86"/>
        <v>WH</v>
      </c>
      <c r="C554" t="str">
        <f t="shared" si="87"/>
        <v>L12-WH-N-DT</v>
      </c>
      <c r="D554" t="s">
        <v>1958</v>
      </c>
      <c r="E554">
        <f t="shared" ca="1" si="88"/>
        <v>0</v>
      </c>
      <c r="H554" t="str">
        <f t="shared" ca="1" si="89"/>
        <v>'Lynx WOODEN HOLDS'!</v>
      </c>
      <c r="I554">
        <f t="shared" ca="1" si="92"/>
        <v>0</v>
      </c>
      <c r="J554">
        <f t="shared" ca="1" si="93"/>
        <v>0</v>
      </c>
      <c r="K554">
        <f t="shared" ca="1" si="93"/>
        <v>0</v>
      </c>
      <c r="L554" t="str">
        <f t="shared" ca="1" si="93"/>
        <v>'Lynx WOODEN HOLDS'!</v>
      </c>
      <c r="M554">
        <f t="shared" ca="1" si="93"/>
        <v>0</v>
      </c>
      <c r="N554">
        <f t="shared" ca="1" si="94"/>
        <v>0</v>
      </c>
      <c r="O554" t="str">
        <f t="shared" ca="1" si="90"/>
        <v>D:z</v>
      </c>
      <c r="P554" t="str">
        <f t="shared" ca="1" si="91"/>
        <v>D9:Z9</v>
      </c>
    </row>
    <row r="555" spans="1:16">
      <c r="A555" t="str">
        <f t="shared" si="85"/>
        <v>15</v>
      </c>
      <c r="B555" t="str">
        <f t="shared" ca="1" si="86"/>
        <v>WH</v>
      </c>
      <c r="C555" t="str">
        <f t="shared" si="87"/>
        <v>L12-WH-N-DT</v>
      </c>
      <c r="D555" t="s">
        <v>1981</v>
      </c>
      <c r="E555">
        <f t="shared" ca="1" si="88"/>
        <v>0</v>
      </c>
      <c r="H555" t="str">
        <f t="shared" ca="1" si="89"/>
        <v>'Lynx WOODEN HOLDS'!</v>
      </c>
      <c r="I555">
        <f t="shared" ca="1" si="92"/>
        <v>0</v>
      </c>
      <c r="J555">
        <f t="shared" ca="1" si="93"/>
        <v>0</v>
      </c>
      <c r="K555">
        <f t="shared" ca="1" si="93"/>
        <v>0</v>
      </c>
      <c r="L555" t="str">
        <f t="shared" ca="1" si="93"/>
        <v>'Lynx WOODEN HOLDS'!</v>
      </c>
      <c r="M555">
        <f t="shared" ca="1" si="93"/>
        <v>0</v>
      </c>
      <c r="N555">
        <f t="shared" ca="1" si="94"/>
        <v>0</v>
      </c>
      <c r="O555" t="str">
        <f t="shared" ca="1" si="90"/>
        <v>D:z</v>
      </c>
      <c r="P555" t="str">
        <f t="shared" ca="1" si="91"/>
        <v>D9:Z9</v>
      </c>
    </row>
    <row r="556" spans="1:16">
      <c r="A556" t="str">
        <f t="shared" si="85"/>
        <v>01</v>
      </c>
      <c r="B556" t="str">
        <f t="shared" ca="1" si="86"/>
        <v>GRP</v>
      </c>
      <c r="C556" t="str">
        <f t="shared" si="87"/>
        <v>L120-GRP</v>
      </c>
      <c r="D556" t="s">
        <v>2560</v>
      </c>
      <c r="E556">
        <f t="shared" ca="1" si="88"/>
        <v>0</v>
      </c>
      <c r="H556" t="str">
        <f t="shared" ca="1" si="89"/>
        <v>'LYNX GRP'!</v>
      </c>
      <c r="I556" t="str">
        <f t="shared" ca="1" si="92"/>
        <v>'LYNX GRP'!</v>
      </c>
      <c r="J556">
        <f t="shared" ca="1" si="93"/>
        <v>0</v>
      </c>
      <c r="K556">
        <f t="shared" ca="1" si="93"/>
        <v>0</v>
      </c>
      <c r="L556">
        <f t="shared" ca="1" si="93"/>
        <v>0</v>
      </c>
      <c r="M556">
        <f t="shared" ca="1" si="93"/>
        <v>0</v>
      </c>
      <c r="N556">
        <f t="shared" ca="1" si="94"/>
        <v>0</v>
      </c>
      <c r="O556" t="str">
        <f t="shared" ca="1" si="90"/>
        <v>D:AC</v>
      </c>
      <c r="P556" t="str">
        <f t="shared" ca="1" si="91"/>
        <v>D9:AC9</v>
      </c>
    </row>
    <row r="557" spans="1:16">
      <c r="A557" t="str">
        <f t="shared" si="85"/>
        <v>02</v>
      </c>
      <c r="B557" t="str">
        <f t="shared" ca="1" si="86"/>
        <v>GRP</v>
      </c>
      <c r="C557" t="str">
        <f t="shared" si="87"/>
        <v>L120-GRP</v>
      </c>
      <c r="D557" t="s">
        <v>2561</v>
      </c>
      <c r="E557">
        <f t="shared" ca="1" si="88"/>
        <v>0</v>
      </c>
      <c r="H557" t="str">
        <f t="shared" ca="1" si="89"/>
        <v>'LYNX GRP'!</v>
      </c>
      <c r="I557" t="str">
        <f t="shared" ca="1" si="92"/>
        <v>'LYNX GRP'!</v>
      </c>
      <c r="J557">
        <f t="shared" ca="1" si="93"/>
        <v>0</v>
      </c>
      <c r="K557">
        <f t="shared" ca="1" si="93"/>
        <v>0</v>
      </c>
      <c r="L557">
        <f t="shared" ca="1" si="93"/>
        <v>0</v>
      </c>
      <c r="M557">
        <f t="shared" ca="1" si="93"/>
        <v>0</v>
      </c>
      <c r="N557">
        <f t="shared" ca="1" si="94"/>
        <v>0</v>
      </c>
      <c r="O557" t="str">
        <f t="shared" ca="1" si="90"/>
        <v>D:AC</v>
      </c>
      <c r="P557" t="str">
        <f t="shared" ca="1" si="91"/>
        <v>D9:AC9</v>
      </c>
    </row>
    <row r="558" spans="1:16">
      <c r="A558" t="str">
        <f t="shared" si="85"/>
        <v>03</v>
      </c>
      <c r="B558" t="str">
        <f t="shared" ca="1" si="86"/>
        <v>GRP</v>
      </c>
      <c r="C558" t="str">
        <f t="shared" si="87"/>
        <v>L120-GRP</v>
      </c>
      <c r="D558" t="s">
        <v>2562</v>
      </c>
      <c r="E558">
        <f t="shared" ca="1" si="88"/>
        <v>0</v>
      </c>
      <c r="H558" t="str">
        <f t="shared" ca="1" si="89"/>
        <v>'LYNX GRP'!</v>
      </c>
      <c r="I558" t="str">
        <f t="shared" ca="1" si="92"/>
        <v>'LYNX GRP'!</v>
      </c>
      <c r="J558">
        <f t="shared" ca="1" si="93"/>
        <v>0</v>
      </c>
      <c r="K558">
        <f t="shared" ca="1" si="93"/>
        <v>0</v>
      </c>
      <c r="L558">
        <f t="shared" ca="1" si="93"/>
        <v>0</v>
      </c>
      <c r="M558">
        <f t="shared" ca="1" si="93"/>
        <v>0</v>
      </c>
      <c r="N558">
        <f t="shared" ca="1" si="94"/>
        <v>0</v>
      </c>
      <c r="O558" t="str">
        <f t="shared" ca="1" si="90"/>
        <v>D:AC</v>
      </c>
      <c r="P558" t="str">
        <f t="shared" ca="1" si="91"/>
        <v>D9:AC9</v>
      </c>
    </row>
    <row r="559" spans="1:16">
      <c r="A559" t="str">
        <f t="shared" si="85"/>
        <v>04</v>
      </c>
      <c r="B559" t="str">
        <f t="shared" ca="1" si="86"/>
        <v>GRP</v>
      </c>
      <c r="C559" t="str">
        <f t="shared" si="87"/>
        <v>L120-GRP</v>
      </c>
      <c r="D559" t="s">
        <v>2563</v>
      </c>
      <c r="E559">
        <f t="shared" ca="1" si="88"/>
        <v>0</v>
      </c>
      <c r="H559" t="str">
        <f t="shared" ca="1" si="89"/>
        <v>'LYNX GRP'!</v>
      </c>
      <c r="I559" t="str">
        <f t="shared" ca="1" si="92"/>
        <v>'LYNX GRP'!</v>
      </c>
      <c r="J559">
        <f t="shared" ca="1" si="93"/>
        <v>0</v>
      </c>
      <c r="K559">
        <f t="shared" ca="1" si="93"/>
        <v>0</v>
      </c>
      <c r="L559">
        <f t="shared" ca="1" si="93"/>
        <v>0</v>
      </c>
      <c r="M559">
        <f t="shared" ca="1" si="93"/>
        <v>0</v>
      </c>
      <c r="N559">
        <f t="shared" ca="1" si="94"/>
        <v>0</v>
      </c>
      <c r="O559" t="str">
        <f t="shared" ca="1" si="90"/>
        <v>D:AC</v>
      </c>
      <c r="P559" t="str">
        <f t="shared" ca="1" si="91"/>
        <v>D9:AC9</v>
      </c>
    </row>
    <row r="560" spans="1:16">
      <c r="A560" t="str">
        <f t="shared" si="85"/>
        <v>05</v>
      </c>
      <c r="B560" t="str">
        <f t="shared" ca="1" si="86"/>
        <v>GRP</v>
      </c>
      <c r="C560" t="str">
        <f t="shared" si="87"/>
        <v>L120-GRP</v>
      </c>
      <c r="D560" t="s">
        <v>2564</v>
      </c>
      <c r="E560">
        <f t="shared" ca="1" si="88"/>
        <v>0</v>
      </c>
      <c r="H560" t="str">
        <f t="shared" ca="1" si="89"/>
        <v>'LYNX GRP'!</v>
      </c>
      <c r="I560" t="str">
        <f t="shared" ca="1" si="92"/>
        <v>'LYNX GRP'!</v>
      </c>
      <c r="J560">
        <f t="shared" ca="1" si="93"/>
        <v>0</v>
      </c>
      <c r="K560">
        <f t="shared" ca="1" si="93"/>
        <v>0</v>
      </c>
      <c r="L560">
        <f t="shared" ca="1" si="93"/>
        <v>0</v>
      </c>
      <c r="M560">
        <f t="shared" ca="1" si="93"/>
        <v>0</v>
      </c>
      <c r="N560">
        <f t="shared" ca="1" si="94"/>
        <v>0</v>
      </c>
      <c r="O560" t="str">
        <f t="shared" ca="1" si="90"/>
        <v>D:AC</v>
      </c>
      <c r="P560" t="str">
        <f t="shared" ca="1" si="91"/>
        <v>D9:AC9</v>
      </c>
    </row>
    <row r="561" spans="1:16">
      <c r="A561" t="str">
        <f t="shared" si="85"/>
        <v>06</v>
      </c>
      <c r="B561" t="str">
        <f t="shared" ca="1" si="86"/>
        <v>GRP</v>
      </c>
      <c r="C561" t="str">
        <f t="shared" si="87"/>
        <v>L120-GRP</v>
      </c>
      <c r="D561" t="s">
        <v>2565</v>
      </c>
      <c r="E561">
        <f t="shared" ca="1" si="88"/>
        <v>0</v>
      </c>
      <c r="H561" t="str">
        <f t="shared" ca="1" si="89"/>
        <v>'LYNX GRP'!</v>
      </c>
      <c r="I561" t="str">
        <f t="shared" ca="1" si="92"/>
        <v>'LYNX GRP'!</v>
      </c>
      <c r="J561">
        <f t="shared" ca="1" si="93"/>
        <v>0</v>
      </c>
      <c r="K561">
        <f t="shared" ca="1" si="93"/>
        <v>0</v>
      </c>
      <c r="L561">
        <f t="shared" ca="1" si="93"/>
        <v>0</v>
      </c>
      <c r="M561">
        <f t="shared" ca="1" si="93"/>
        <v>0</v>
      </c>
      <c r="N561">
        <f t="shared" ca="1" si="94"/>
        <v>0</v>
      </c>
      <c r="O561" t="str">
        <f t="shared" ca="1" si="90"/>
        <v>D:AC</v>
      </c>
      <c r="P561" t="str">
        <f t="shared" ca="1" si="91"/>
        <v>D9:AC9</v>
      </c>
    </row>
    <row r="562" spans="1:16">
      <c r="A562" t="str">
        <f t="shared" si="85"/>
        <v>07</v>
      </c>
      <c r="B562" t="str">
        <f t="shared" ca="1" si="86"/>
        <v>GRP</v>
      </c>
      <c r="C562" t="str">
        <f t="shared" si="87"/>
        <v>L120-GRP</v>
      </c>
      <c r="D562" t="s">
        <v>2566</v>
      </c>
      <c r="E562">
        <f t="shared" ca="1" si="88"/>
        <v>0</v>
      </c>
      <c r="H562" t="str">
        <f t="shared" ca="1" si="89"/>
        <v>'LYNX GRP'!</v>
      </c>
      <c r="I562" t="str">
        <f t="shared" ca="1" si="92"/>
        <v>'LYNX GRP'!</v>
      </c>
      <c r="J562">
        <f t="shared" ca="1" si="93"/>
        <v>0</v>
      </c>
      <c r="K562">
        <f t="shared" ca="1" si="93"/>
        <v>0</v>
      </c>
      <c r="L562">
        <f t="shared" ca="1" si="93"/>
        <v>0</v>
      </c>
      <c r="M562">
        <f t="shared" ca="1" si="93"/>
        <v>0</v>
      </c>
      <c r="N562">
        <f t="shared" ca="1" si="94"/>
        <v>0</v>
      </c>
      <c r="O562" t="str">
        <f t="shared" ca="1" si="90"/>
        <v>D:AC</v>
      </c>
      <c r="P562" t="str">
        <f t="shared" ca="1" si="91"/>
        <v>D9:AC9</v>
      </c>
    </row>
    <row r="563" spans="1:16">
      <c r="A563" t="str">
        <f t="shared" si="85"/>
        <v>08</v>
      </c>
      <c r="B563" t="str">
        <f t="shared" ca="1" si="86"/>
        <v>GRP</v>
      </c>
      <c r="C563" t="str">
        <f t="shared" si="87"/>
        <v>L120-GRP</v>
      </c>
      <c r="D563" t="s">
        <v>2567</v>
      </c>
      <c r="E563">
        <f t="shared" ca="1" si="88"/>
        <v>0</v>
      </c>
      <c r="H563" t="str">
        <f t="shared" ca="1" si="89"/>
        <v>'LYNX GRP'!</v>
      </c>
      <c r="I563" t="str">
        <f t="shared" ca="1" si="92"/>
        <v>'LYNX GRP'!</v>
      </c>
      <c r="J563">
        <f t="shared" ca="1" si="93"/>
        <v>0</v>
      </c>
      <c r="K563">
        <f t="shared" ca="1" si="93"/>
        <v>0</v>
      </c>
      <c r="L563">
        <f t="shared" ca="1" si="93"/>
        <v>0</v>
      </c>
      <c r="M563">
        <f t="shared" ca="1" si="93"/>
        <v>0</v>
      </c>
      <c r="N563">
        <f t="shared" ca="1" si="94"/>
        <v>0</v>
      </c>
      <c r="O563" t="str">
        <f t="shared" ca="1" si="90"/>
        <v>D:AC</v>
      </c>
      <c r="P563" t="str">
        <f t="shared" ca="1" si="91"/>
        <v>D9:AC9</v>
      </c>
    </row>
    <row r="564" spans="1:16">
      <c r="A564" t="str">
        <f t="shared" si="85"/>
        <v>09</v>
      </c>
      <c r="B564" t="str">
        <f t="shared" ca="1" si="86"/>
        <v>GRP</v>
      </c>
      <c r="C564" t="str">
        <f t="shared" si="87"/>
        <v>L120-GRP</v>
      </c>
      <c r="D564" t="s">
        <v>2568</v>
      </c>
      <c r="E564">
        <f t="shared" ca="1" si="88"/>
        <v>0</v>
      </c>
      <c r="H564" t="str">
        <f t="shared" ca="1" si="89"/>
        <v>'LYNX GRP'!</v>
      </c>
      <c r="I564" t="str">
        <f t="shared" ca="1" si="92"/>
        <v>'LYNX GRP'!</v>
      </c>
      <c r="J564">
        <f t="shared" ca="1" si="93"/>
        <v>0</v>
      </c>
      <c r="K564">
        <f t="shared" ca="1" si="93"/>
        <v>0</v>
      </c>
      <c r="L564">
        <f t="shared" ca="1" si="93"/>
        <v>0</v>
      </c>
      <c r="M564">
        <f t="shared" ca="1" si="93"/>
        <v>0</v>
      </c>
      <c r="N564">
        <f t="shared" ca="1" si="94"/>
        <v>0</v>
      </c>
      <c r="O564" t="str">
        <f t="shared" ca="1" si="90"/>
        <v>D:AC</v>
      </c>
      <c r="P564" t="str">
        <f t="shared" ca="1" si="91"/>
        <v>D9:AC9</v>
      </c>
    </row>
    <row r="565" spans="1:16">
      <c r="A565" t="str">
        <f t="shared" si="85"/>
        <v>10</v>
      </c>
      <c r="B565" t="str">
        <f t="shared" ca="1" si="86"/>
        <v>GRP</v>
      </c>
      <c r="C565" t="str">
        <f t="shared" si="87"/>
        <v>L120-GRP</v>
      </c>
      <c r="D565" t="s">
        <v>2569</v>
      </c>
      <c r="E565">
        <f t="shared" ca="1" si="88"/>
        <v>0</v>
      </c>
      <c r="H565" t="str">
        <f t="shared" ca="1" si="89"/>
        <v>'LYNX GRP'!</v>
      </c>
      <c r="I565" t="str">
        <f t="shared" ca="1" si="92"/>
        <v>'LYNX GRP'!</v>
      </c>
      <c r="J565">
        <f t="shared" ca="1" si="93"/>
        <v>0</v>
      </c>
      <c r="K565">
        <f t="shared" ca="1" si="93"/>
        <v>0</v>
      </c>
      <c r="L565">
        <f t="shared" ca="1" si="93"/>
        <v>0</v>
      </c>
      <c r="M565">
        <f t="shared" ca="1" si="93"/>
        <v>0</v>
      </c>
      <c r="N565">
        <f t="shared" ca="1" si="94"/>
        <v>0</v>
      </c>
      <c r="O565" t="str">
        <f t="shared" ca="1" si="90"/>
        <v>D:AC</v>
      </c>
      <c r="P565" t="str">
        <f t="shared" ca="1" si="91"/>
        <v>D9:AC9</v>
      </c>
    </row>
    <row r="566" spans="1:16">
      <c r="A566" t="str">
        <f t="shared" si="85"/>
        <v>11</v>
      </c>
      <c r="B566" t="str">
        <f t="shared" ca="1" si="86"/>
        <v>GRP</v>
      </c>
      <c r="C566" t="str">
        <f t="shared" si="87"/>
        <v>L120-GRP</v>
      </c>
      <c r="D566" t="s">
        <v>2570</v>
      </c>
      <c r="E566">
        <f t="shared" ca="1" si="88"/>
        <v>0</v>
      </c>
      <c r="H566" t="str">
        <f t="shared" ca="1" si="89"/>
        <v>'LYNX GRP'!</v>
      </c>
      <c r="I566" t="str">
        <f t="shared" ca="1" si="92"/>
        <v>'LYNX GRP'!</v>
      </c>
      <c r="J566">
        <f t="shared" ca="1" si="93"/>
        <v>0</v>
      </c>
      <c r="K566">
        <f t="shared" ca="1" si="93"/>
        <v>0</v>
      </c>
      <c r="L566">
        <f t="shared" ca="1" si="93"/>
        <v>0</v>
      </c>
      <c r="M566">
        <f t="shared" ca="1" si="93"/>
        <v>0</v>
      </c>
      <c r="N566">
        <f t="shared" ca="1" si="94"/>
        <v>0</v>
      </c>
      <c r="O566" t="str">
        <f t="shared" ca="1" si="90"/>
        <v>D:AC</v>
      </c>
      <c r="P566" t="str">
        <f t="shared" ca="1" si="91"/>
        <v>D9:AC9</v>
      </c>
    </row>
    <row r="567" spans="1:16">
      <c r="A567" t="str">
        <f t="shared" si="85"/>
        <v>12</v>
      </c>
      <c r="B567" t="str">
        <f t="shared" ca="1" si="86"/>
        <v>GRP</v>
      </c>
      <c r="C567" t="str">
        <f t="shared" si="87"/>
        <v>L120-GRP</v>
      </c>
      <c r="D567" t="s">
        <v>2571</v>
      </c>
      <c r="E567">
        <f t="shared" ca="1" si="88"/>
        <v>0</v>
      </c>
      <c r="H567" t="str">
        <f t="shared" ca="1" si="89"/>
        <v>'LYNX GRP'!</v>
      </c>
      <c r="I567" t="str">
        <f t="shared" ca="1" si="92"/>
        <v>'LYNX GRP'!</v>
      </c>
      <c r="J567">
        <f t="shared" ca="1" si="93"/>
        <v>0</v>
      </c>
      <c r="K567">
        <f t="shared" ca="1" si="93"/>
        <v>0</v>
      </c>
      <c r="L567">
        <f t="shared" ca="1" si="93"/>
        <v>0</v>
      </c>
      <c r="M567">
        <f t="shared" ca="1" si="93"/>
        <v>0</v>
      </c>
      <c r="N567">
        <f t="shared" ca="1" si="94"/>
        <v>0</v>
      </c>
      <c r="O567" t="str">
        <f t="shared" ca="1" si="90"/>
        <v>D:AC</v>
      </c>
      <c r="P567" t="str">
        <f t="shared" ca="1" si="91"/>
        <v>D9:AC9</v>
      </c>
    </row>
    <row r="568" spans="1:16">
      <c r="A568" t="str">
        <f t="shared" si="85"/>
        <v>13</v>
      </c>
      <c r="B568" t="str">
        <f t="shared" ca="1" si="86"/>
        <v>GRP</v>
      </c>
      <c r="C568" t="str">
        <f t="shared" si="87"/>
        <v>L120-GRP</v>
      </c>
      <c r="D568" t="s">
        <v>2572</v>
      </c>
      <c r="E568">
        <f t="shared" ca="1" si="88"/>
        <v>0</v>
      </c>
      <c r="H568" t="str">
        <f t="shared" ca="1" si="89"/>
        <v>'LYNX GRP'!</v>
      </c>
      <c r="I568" t="str">
        <f t="shared" ca="1" si="92"/>
        <v>'LYNX GRP'!</v>
      </c>
      <c r="J568">
        <f t="shared" ca="1" si="93"/>
        <v>0</v>
      </c>
      <c r="K568">
        <f t="shared" ca="1" si="93"/>
        <v>0</v>
      </c>
      <c r="L568">
        <f t="shared" ca="1" si="93"/>
        <v>0</v>
      </c>
      <c r="M568">
        <f t="shared" ca="1" si="93"/>
        <v>0</v>
      </c>
      <c r="N568">
        <f t="shared" ca="1" si="94"/>
        <v>0</v>
      </c>
      <c r="O568" t="str">
        <f t="shared" ca="1" si="90"/>
        <v>D:AC</v>
      </c>
      <c r="P568" t="str">
        <f t="shared" ca="1" si="91"/>
        <v>D9:AC9</v>
      </c>
    </row>
    <row r="569" spans="1:16">
      <c r="A569" t="str">
        <f t="shared" si="85"/>
        <v>15</v>
      </c>
      <c r="B569" t="str">
        <f t="shared" ca="1" si="86"/>
        <v>GRP</v>
      </c>
      <c r="C569" t="str">
        <f t="shared" si="87"/>
        <v>L120-GRP</v>
      </c>
      <c r="D569" t="s">
        <v>2573</v>
      </c>
      <c r="E569">
        <f t="shared" ca="1" si="88"/>
        <v>0</v>
      </c>
      <c r="H569" t="str">
        <f t="shared" ca="1" si="89"/>
        <v>'LYNX GRP'!</v>
      </c>
      <c r="I569" t="str">
        <f t="shared" ca="1" si="92"/>
        <v>'LYNX GRP'!</v>
      </c>
      <c r="J569">
        <f t="shared" ca="1" si="93"/>
        <v>0</v>
      </c>
      <c r="K569">
        <f t="shared" ca="1" si="93"/>
        <v>0</v>
      </c>
      <c r="L569">
        <f t="shared" ca="1" si="93"/>
        <v>0</v>
      </c>
      <c r="M569">
        <f t="shared" ca="1" si="93"/>
        <v>0</v>
      </c>
      <c r="N569">
        <f t="shared" ca="1" si="94"/>
        <v>0</v>
      </c>
      <c r="O569" t="str">
        <f t="shared" ca="1" si="90"/>
        <v>D:AC</v>
      </c>
      <c r="P569" t="str">
        <f t="shared" ca="1" si="91"/>
        <v>D9:AC9</v>
      </c>
    </row>
    <row r="570" spans="1:16">
      <c r="A570" t="str">
        <f t="shared" si="85"/>
        <v>19</v>
      </c>
      <c r="B570" t="str">
        <f t="shared" ca="1" si="86"/>
        <v>GRP</v>
      </c>
      <c r="C570" t="str">
        <f t="shared" si="87"/>
        <v>L120-GRP</v>
      </c>
      <c r="D570" t="s">
        <v>2574</v>
      </c>
      <c r="E570">
        <f t="shared" ca="1" si="88"/>
        <v>0</v>
      </c>
      <c r="H570" t="str">
        <f t="shared" ca="1" si="89"/>
        <v>'LYNX GRP'!</v>
      </c>
      <c r="I570" t="str">
        <f t="shared" ca="1" si="92"/>
        <v>'LYNX GRP'!</v>
      </c>
      <c r="J570">
        <f t="shared" ca="1" si="93"/>
        <v>0</v>
      </c>
      <c r="K570">
        <f t="shared" ca="1" si="93"/>
        <v>0</v>
      </c>
      <c r="L570">
        <f t="shared" ca="1" si="93"/>
        <v>0</v>
      </c>
      <c r="M570">
        <f t="shared" ca="1" si="93"/>
        <v>0</v>
      </c>
      <c r="N570">
        <f t="shared" ca="1" si="94"/>
        <v>0</v>
      </c>
      <c r="O570" t="str">
        <f t="shared" ca="1" si="90"/>
        <v>D:AC</v>
      </c>
      <c r="P570" t="str">
        <f t="shared" ca="1" si="91"/>
        <v>D9:AC9</v>
      </c>
    </row>
    <row r="571" spans="1:16">
      <c r="A571" t="str">
        <f t="shared" si="85"/>
        <v>34</v>
      </c>
      <c r="B571" t="str">
        <f t="shared" ca="1" si="86"/>
        <v>GRP</v>
      </c>
      <c r="C571" t="str">
        <f t="shared" si="87"/>
        <v>L120-GRP</v>
      </c>
      <c r="D571" t="s">
        <v>2575</v>
      </c>
      <c r="E571">
        <f t="shared" ca="1" si="88"/>
        <v>0</v>
      </c>
      <c r="H571" t="str">
        <f t="shared" ca="1" si="89"/>
        <v>'LYNX GRP'!</v>
      </c>
      <c r="I571" t="str">
        <f t="shared" ca="1" si="92"/>
        <v>'LYNX GRP'!</v>
      </c>
      <c r="J571">
        <f t="shared" ca="1" si="93"/>
        <v>0</v>
      </c>
      <c r="K571">
        <f t="shared" ca="1" si="93"/>
        <v>0</v>
      </c>
      <c r="L571">
        <f t="shared" ca="1" si="93"/>
        <v>0</v>
      </c>
      <c r="M571">
        <f t="shared" ca="1" si="93"/>
        <v>0</v>
      </c>
      <c r="N571">
        <f t="shared" ca="1" si="94"/>
        <v>0</v>
      </c>
      <c r="O571" t="str">
        <f t="shared" ca="1" si="90"/>
        <v>D:AC</v>
      </c>
      <c r="P571" t="str">
        <f t="shared" ca="1" si="91"/>
        <v>D9:AC9</v>
      </c>
    </row>
    <row r="572" spans="1:16">
      <c r="A572" t="str">
        <f t="shared" si="85"/>
        <v>35</v>
      </c>
      <c r="B572" t="str">
        <f t="shared" ca="1" si="86"/>
        <v>GRP</v>
      </c>
      <c r="C572" t="str">
        <f t="shared" si="87"/>
        <v>L120-GRP</v>
      </c>
      <c r="D572" t="s">
        <v>2576</v>
      </c>
      <c r="E572">
        <f t="shared" ca="1" si="88"/>
        <v>0</v>
      </c>
      <c r="H572" t="str">
        <f t="shared" ca="1" si="89"/>
        <v>'LYNX GRP'!</v>
      </c>
      <c r="I572" t="str">
        <f t="shared" ca="1" si="92"/>
        <v>'LYNX GRP'!</v>
      </c>
      <c r="J572">
        <f t="shared" ca="1" si="93"/>
        <v>0</v>
      </c>
      <c r="K572">
        <f t="shared" ca="1" si="93"/>
        <v>0</v>
      </c>
      <c r="L572">
        <f t="shared" ca="1" si="93"/>
        <v>0</v>
      </c>
      <c r="M572">
        <f t="shared" ca="1" si="93"/>
        <v>0</v>
      </c>
      <c r="N572">
        <f t="shared" ca="1" si="94"/>
        <v>0</v>
      </c>
      <c r="O572" t="str">
        <f t="shared" ca="1" si="90"/>
        <v>D:AC</v>
      </c>
      <c r="P572" t="str">
        <f t="shared" ca="1" si="91"/>
        <v>D9:AC9</v>
      </c>
    </row>
    <row r="573" spans="1:16">
      <c r="A573" t="str">
        <f t="shared" si="85"/>
        <v>36</v>
      </c>
      <c r="B573" t="str">
        <f t="shared" ca="1" si="86"/>
        <v>GRP</v>
      </c>
      <c r="C573" t="str">
        <f t="shared" si="87"/>
        <v>L120-GRP</v>
      </c>
      <c r="D573" t="s">
        <v>2577</v>
      </c>
      <c r="E573">
        <f t="shared" ca="1" si="88"/>
        <v>0</v>
      </c>
      <c r="H573" t="str">
        <f t="shared" ca="1" si="89"/>
        <v>'LYNX GRP'!</v>
      </c>
      <c r="I573" t="str">
        <f t="shared" ca="1" si="92"/>
        <v>'LYNX GRP'!</v>
      </c>
      <c r="J573">
        <f t="shared" ca="1" si="93"/>
        <v>0</v>
      </c>
      <c r="K573">
        <f t="shared" ca="1" si="93"/>
        <v>0</v>
      </c>
      <c r="L573">
        <f t="shared" ca="1" si="93"/>
        <v>0</v>
      </c>
      <c r="M573">
        <f t="shared" ca="1" si="93"/>
        <v>0</v>
      </c>
      <c r="N573">
        <f t="shared" ca="1" si="94"/>
        <v>0</v>
      </c>
      <c r="O573" t="str">
        <f t="shared" ca="1" si="90"/>
        <v>D:AC</v>
      </c>
      <c r="P573" t="str">
        <f t="shared" ca="1" si="91"/>
        <v>D9:AC9</v>
      </c>
    </row>
    <row r="574" spans="1:16">
      <c r="A574" t="str">
        <f t="shared" si="85"/>
        <v>01</v>
      </c>
      <c r="B574" t="str">
        <f t="shared" ca="1" si="86"/>
        <v>GRP</v>
      </c>
      <c r="C574" t="str">
        <f t="shared" si="87"/>
        <v>L121-GRP</v>
      </c>
      <c r="D574" t="s">
        <v>2578</v>
      </c>
      <c r="E574">
        <f t="shared" ca="1" si="88"/>
        <v>0</v>
      </c>
      <c r="H574" t="str">
        <f t="shared" ca="1" si="89"/>
        <v>'LYNX GRP'!</v>
      </c>
      <c r="I574" t="str">
        <f t="shared" ca="1" si="92"/>
        <v>'LYNX GRP'!</v>
      </c>
      <c r="J574">
        <f t="shared" ca="1" si="93"/>
        <v>0</v>
      </c>
      <c r="K574">
        <f t="shared" ca="1" si="93"/>
        <v>0</v>
      </c>
      <c r="L574">
        <f t="shared" ca="1" si="93"/>
        <v>0</v>
      </c>
      <c r="M574">
        <f t="shared" ca="1" si="93"/>
        <v>0</v>
      </c>
      <c r="N574">
        <f t="shared" ca="1" si="94"/>
        <v>0</v>
      </c>
      <c r="O574" t="str">
        <f t="shared" ca="1" si="90"/>
        <v>D:AC</v>
      </c>
      <c r="P574" t="str">
        <f t="shared" ca="1" si="91"/>
        <v>D9:AC9</v>
      </c>
    </row>
    <row r="575" spans="1:16">
      <c r="A575" t="str">
        <f t="shared" si="85"/>
        <v>02</v>
      </c>
      <c r="B575" t="str">
        <f t="shared" ca="1" si="86"/>
        <v>GRP</v>
      </c>
      <c r="C575" t="str">
        <f t="shared" si="87"/>
        <v>L121-GRP</v>
      </c>
      <c r="D575" t="s">
        <v>2579</v>
      </c>
      <c r="E575">
        <f t="shared" ca="1" si="88"/>
        <v>0</v>
      </c>
      <c r="H575" t="str">
        <f t="shared" ca="1" si="89"/>
        <v>'LYNX GRP'!</v>
      </c>
      <c r="I575" t="str">
        <f t="shared" ca="1" si="92"/>
        <v>'LYNX GRP'!</v>
      </c>
      <c r="J575">
        <f t="shared" ca="1" si="93"/>
        <v>0</v>
      </c>
      <c r="K575">
        <f t="shared" ca="1" si="93"/>
        <v>0</v>
      </c>
      <c r="L575">
        <f t="shared" ca="1" si="93"/>
        <v>0</v>
      </c>
      <c r="M575">
        <f t="shared" ca="1" si="93"/>
        <v>0</v>
      </c>
      <c r="N575">
        <f t="shared" ca="1" si="94"/>
        <v>0</v>
      </c>
      <c r="O575" t="str">
        <f t="shared" ca="1" si="90"/>
        <v>D:AC</v>
      </c>
      <c r="P575" t="str">
        <f t="shared" ca="1" si="91"/>
        <v>D9:AC9</v>
      </c>
    </row>
    <row r="576" spans="1:16">
      <c r="A576" t="str">
        <f t="shared" si="85"/>
        <v>03</v>
      </c>
      <c r="B576" t="str">
        <f t="shared" ca="1" si="86"/>
        <v>GRP</v>
      </c>
      <c r="C576" t="str">
        <f t="shared" si="87"/>
        <v>L121-GRP</v>
      </c>
      <c r="D576" t="s">
        <v>2580</v>
      </c>
      <c r="E576">
        <f t="shared" ca="1" si="88"/>
        <v>0</v>
      </c>
      <c r="H576" t="str">
        <f t="shared" ca="1" si="89"/>
        <v>'LYNX GRP'!</v>
      </c>
      <c r="I576" t="str">
        <f t="shared" ca="1" si="92"/>
        <v>'LYNX GRP'!</v>
      </c>
      <c r="J576">
        <f t="shared" ca="1" si="93"/>
        <v>0</v>
      </c>
      <c r="K576">
        <f t="shared" ca="1" si="93"/>
        <v>0</v>
      </c>
      <c r="L576">
        <f t="shared" ca="1" si="93"/>
        <v>0</v>
      </c>
      <c r="M576">
        <f t="shared" ca="1" si="93"/>
        <v>0</v>
      </c>
      <c r="N576">
        <f t="shared" ca="1" si="94"/>
        <v>0</v>
      </c>
      <c r="O576" t="str">
        <f t="shared" ca="1" si="90"/>
        <v>D:AC</v>
      </c>
      <c r="P576" t="str">
        <f t="shared" ca="1" si="91"/>
        <v>D9:AC9</v>
      </c>
    </row>
    <row r="577" spans="1:16">
      <c r="A577" t="str">
        <f t="shared" si="85"/>
        <v>04</v>
      </c>
      <c r="B577" t="str">
        <f t="shared" ca="1" si="86"/>
        <v>GRP</v>
      </c>
      <c r="C577" t="str">
        <f t="shared" si="87"/>
        <v>L121-GRP</v>
      </c>
      <c r="D577" t="s">
        <v>2581</v>
      </c>
      <c r="E577">
        <f t="shared" ca="1" si="88"/>
        <v>0</v>
      </c>
      <c r="H577" t="str">
        <f t="shared" ca="1" si="89"/>
        <v>'LYNX GRP'!</v>
      </c>
      <c r="I577" t="str">
        <f t="shared" ca="1" si="92"/>
        <v>'LYNX GRP'!</v>
      </c>
      <c r="J577">
        <f t="shared" ca="1" si="93"/>
        <v>0</v>
      </c>
      <c r="K577">
        <f t="shared" ca="1" si="93"/>
        <v>0</v>
      </c>
      <c r="L577">
        <f t="shared" ca="1" si="93"/>
        <v>0</v>
      </c>
      <c r="M577">
        <f t="shared" ca="1" si="93"/>
        <v>0</v>
      </c>
      <c r="N577">
        <f t="shared" ca="1" si="94"/>
        <v>0</v>
      </c>
      <c r="O577" t="str">
        <f t="shared" ca="1" si="90"/>
        <v>D:AC</v>
      </c>
      <c r="P577" t="str">
        <f t="shared" ca="1" si="91"/>
        <v>D9:AC9</v>
      </c>
    </row>
    <row r="578" spans="1:16">
      <c r="A578" t="str">
        <f t="shared" si="85"/>
        <v>05</v>
      </c>
      <c r="B578" t="str">
        <f t="shared" ca="1" si="86"/>
        <v>GRP</v>
      </c>
      <c r="C578" t="str">
        <f t="shared" si="87"/>
        <v>L121-GRP</v>
      </c>
      <c r="D578" t="s">
        <v>2582</v>
      </c>
      <c r="E578">
        <f t="shared" ca="1" si="88"/>
        <v>0</v>
      </c>
      <c r="H578" t="str">
        <f t="shared" ca="1" si="89"/>
        <v>'LYNX GRP'!</v>
      </c>
      <c r="I578" t="str">
        <f t="shared" ca="1" si="92"/>
        <v>'LYNX GRP'!</v>
      </c>
      <c r="J578">
        <f t="shared" ca="1" si="93"/>
        <v>0</v>
      </c>
      <c r="K578">
        <f t="shared" ca="1" si="93"/>
        <v>0</v>
      </c>
      <c r="L578">
        <f t="shared" ca="1" si="93"/>
        <v>0</v>
      </c>
      <c r="M578">
        <f t="shared" ca="1" si="93"/>
        <v>0</v>
      </c>
      <c r="N578">
        <f t="shared" ca="1" si="94"/>
        <v>0</v>
      </c>
      <c r="O578" t="str">
        <f t="shared" ca="1" si="90"/>
        <v>D:AC</v>
      </c>
      <c r="P578" t="str">
        <f t="shared" ca="1" si="91"/>
        <v>D9:AC9</v>
      </c>
    </row>
    <row r="579" spans="1:16">
      <c r="A579" t="str">
        <f t="shared" si="85"/>
        <v>06</v>
      </c>
      <c r="B579" t="str">
        <f t="shared" ca="1" si="86"/>
        <v>GRP</v>
      </c>
      <c r="C579" t="str">
        <f t="shared" si="87"/>
        <v>L121-GRP</v>
      </c>
      <c r="D579" t="s">
        <v>2583</v>
      </c>
      <c r="E579">
        <f t="shared" ca="1" si="88"/>
        <v>0</v>
      </c>
      <c r="H579" t="str">
        <f t="shared" ca="1" si="89"/>
        <v>'LYNX GRP'!</v>
      </c>
      <c r="I579" t="str">
        <f t="shared" ca="1" si="92"/>
        <v>'LYNX GRP'!</v>
      </c>
      <c r="J579">
        <f t="shared" ca="1" si="93"/>
        <v>0</v>
      </c>
      <c r="K579">
        <f t="shared" ca="1" si="93"/>
        <v>0</v>
      </c>
      <c r="L579">
        <f t="shared" ca="1" si="93"/>
        <v>0</v>
      </c>
      <c r="M579">
        <f t="shared" ca="1" si="93"/>
        <v>0</v>
      </c>
      <c r="N579">
        <f t="shared" ca="1" si="94"/>
        <v>0</v>
      </c>
      <c r="O579" t="str">
        <f t="shared" ca="1" si="90"/>
        <v>D:AC</v>
      </c>
      <c r="P579" t="str">
        <f t="shared" ca="1" si="91"/>
        <v>D9:AC9</v>
      </c>
    </row>
    <row r="580" spans="1:16">
      <c r="A580" t="str">
        <f t="shared" si="85"/>
        <v>07</v>
      </c>
      <c r="B580" t="str">
        <f t="shared" ca="1" si="86"/>
        <v>GRP</v>
      </c>
      <c r="C580" t="str">
        <f t="shared" si="87"/>
        <v>L121-GRP</v>
      </c>
      <c r="D580" t="s">
        <v>2584</v>
      </c>
      <c r="E580">
        <f t="shared" ca="1" si="88"/>
        <v>0</v>
      </c>
      <c r="H580" t="str">
        <f t="shared" ca="1" si="89"/>
        <v>'LYNX GRP'!</v>
      </c>
      <c r="I580" t="str">
        <f t="shared" ca="1" si="92"/>
        <v>'LYNX GRP'!</v>
      </c>
      <c r="J580">
        <f t="shared" ca="1" si="93"/>
        <v>0</v>
      </c>
      <c r="K580">
        <f t="shared" ca="1" si="93"/>
        <v>0</v>
      </c>
      <c r="L580">
        <f t="shared" ca="1" si="93"/>
        <v>0</v>
      </c>
      <c r="M580">
        <f t="shared" ca="1" si="93"/>
        <v>0</v>
      </c>
      <c r="N580">
        <f t="shared" ca="1" si="94"/>
        <v>0</v>
      </c>
      <c r="O580" t="str">
        <f t="shared" ca="1" si="90"/>
        <v>D:AC</v>
      </c>
      <c r="P580" t="str">
        <f t="shared" ca="1" si="91"/>
        <v>D9:AC9</v>
      </c>
    </row>
    <row r="581" spans="1:16">
      <c r="A581" t="str">
        <f t="shared" si="85"/>
        <v>08</v>
      </c>
      <c r="B581" t="str">
        <f t="shared" ca="1" si="86"/>
        <v>GRP</v>
      </c>
      <c r="C581" t="str">
        <f t="shared" si="87"/>
        <v>L121-GRP</v>
      </c>
      <c r="D581" t="s">
        <v>2585</v>
      </c>
      <c r="E581">
        <f t="shared" ca="1" si="88"/>
        <v>0</v>
      </c>
      <c r="H581" t="str">
        <f t="shared" ca="1" si="89"/>
        <v>'LYNX GRP'!</v>
      </c>
      <c r="I581" t="str">
        <f t="shared" ca="1" si="92"/>
        <v>'LYNX GRP'!</v>
      </c>
      <c r="J581">
        <f t="shared" ca="1" si="93"/>
        <v>0</v>
      </c>
      <c r="K581">
        <f t="shared" ca="1" si="93"/>
        <v>0</v>
      </c>
      <c r="L581">
        <f t="shared" ca="1" si="93"/>
        <v>0</v>
      </c>
      <c r="M581">
        <f t="shared" ca="1" si="93"/>
        <v>0</v>
      </c>
      <c r="N581">
        <f t="shared" ca="1" si="94"/>
        <v>0</v>
      </c>
      <c r="O581" t="str">
        <f t="shared" ca="1" si="90"/>
        <v>D:AC</v>
      </c>
      <c r="P581" t="str">
        <f t="shared" ca="1" si="91"/>
        <v>D9:AC9</v>
      </c>
    </row>
    <row r="582" spans="1:16">
      <c r="A582" t="str">
        <f t="shared" si="85"/>
        <v>09</v>
      </c>
      <c r="B582" t="str">
        <f t="shared" ca="1" si="86"/>
        <v>GRP</v>
      </c>
      <c r="C582" t="str">
        <f t="shared" si="87"/>
        <v>L121-GRP</v>
      </c>
      <c r="D582" t="s">
        <v>2586</v>
      </c>
      <c r="E582">
        <f t="shared" ca="1" si="88"/>
        <v>0</v>
      </c>
      <c r="H582" t="str">
        <f t="shared" ca="1" si="89"/>
        <v>'LYNX GRP'!</v>
      </c>
      <c r="I582" t="str">
        <f t="shared" ca="1" si="92"/>
        <v>'LYNX GRP'!</v>
      </c>
      <c r="J582">
        <f t="shared" ca="1" si="93"/>
        <v>0</v>
      </c>
      <c r="K582">
        <f t="shared" ca="1" si="93"/>
        <v>0</v>
      </c>
      <c r="L582">
        <f t="shared" ca="1" si="93"/>
        <v>0</v>
      </c>
      <c r="M582">
        <f t="shared" ca="1" si="93"/>
        <v>0</v>
      </c>
      <c r="N582">
        <f t="shared" ca="1" si="94"/>
        <v>0</v>
      </c>
      <c r="O582" t="str">
        <f t="shared" ca="1" si="90"/>
        <v>D:AC</v>
      </c>
      <c r="P582" t="str">
        <f t="shared" ca="1" si="91"/>
        <v>D9:AC9</v>
      </c>
    </row>
    <row r="583" spans="1:16">
      <c r="A583" t="str">
        <f t="shared" si="85"/>
        <v>10</v>
      </c>
      <c r="B583" t="str">
        <f t="shared" ca="1" si="86"/>
        <v>GRP</v>
      </c>
      <c r="C583" t="str">
        <f t="shared" si="87"/>
        <v>L121-GRP</v>
      </c>
      <c r="D583" t="s">
        <v>2587</v>
      </c>
      <c r="E583">
        <f t="shared" ca="1" si="88"/>
        <v>0</v>
      </c>
      <c r="H583" t="str">
        <f t="shared" ca="1" si="89"/>
        <v>'LYNX GRP'!</v>
      </c>
      <c r="I583" t="str">
        <f t="shared" ca="1" si="92"/>
        <v>'LYNX GRP'!</v>
      </c>
      <c r="J583">
        <f t="shared" ca="1" si="93"/>
        <v>0</v>
      </c>
      <c r="K583">
        <f t="shared" ca="1" si="93"/>
        <v>0</v>
      </c>
      <c r="L583">
        <f t="shared" ca="1" si="93"/>
        <v>0</v>
      </c>
      <c r="M583">
        <f t="shared" ca="1" si="93"/>
        <v>0</v>
      </c>
      <c r="N583">
        <f t="shared" ca="1" si="94"/>
        <v>0</v>
      </c>
      <c r="O583" t="str">
        <f t="shared" ca="1" si="90"/>
        <v>D:AC</v>
      </c>
      <c r="P583" t="str">
        <f t="shared" ca="1" si="91"/>
        <v>D9:AC9</v>
      </c>
    </row>
    <row r="584" spans="1:16">
      <c r="A584" t="str">
        <f t="shared" si="85"/>
        <v>11</v>
      </c>
      <c r="B584" t="str">
        <f t="shared" ca="1" si="86"/>
        <v>GRP</v>
      </c>
      <c r="C584" t="str">
        <f t="shared" si="87"/>
        <v>L121-GRP</v>
      </c>
      <c r="D584" t="s">
        <v>2588</v>
      </c>
      <c r="E584">
        <f t="shared" ca="1" si="88"/>
        <v>0</v>
      </c>
      <c r="H584" t="str">
        <f t="shared" ca="1" si="89"/>
        <v>'LYNX GRP'!</v>
      </c>
      <c r="I584" t="str">
        <f t="shared" ca="1" si="92"/>
        <v>'LYNX GRP'!</v>
      </c>
      <c r="J584">
        <f t="shared" ca="1" si="93"/>
        <v>0</v>
      </c>
      <c r="K584">
        <f t="shared" ca="1" si="93"/>
        <v>0</v>
      </c>
      <c r="L584">
        <f t="shared" ca="1" si="93"/>
        <v>0</v>
      </c>
      <c r="M584">
        <f t="shared" ca="1" si="93"/>
        <v>0</v>
      </c>
      <c r="N584">
        <f t="shared" ca="1" si="94"/>
        <v>0</v>
      </c>
      <c r="O584" t="str">
        <f t="shared" ca="1" si="90"/>
        <v>D:AC</v>
      </c>
      <c r="P584" t="str">
        <f t="shared" ca="1" si="91"/>
        <v>D9:AC9</v>
      </c>
    </row>
    <row r="585" spans="1:16">
      <c r="A585" t="str">
        <f t="shared" si="85"/>
        <v>12</v>
      </c>
      <c r="B585" t="str">
        <f t="shared" ca="1" si="86"/>
        <v>GRP</v>
      </c>
      <c r="C585" t="str">
        <f t="shared" si="87"/>
        <v>L121-GRP</v>
      </c>
      <c r="D585" t="s">
        <v>2589</v>
      </c>
      <c r="E585">
        <f t="shared" ca="1" si="88"/>
        <v>0</v>
      </c>
      <c r="H585" t="str">
        <f t="shared" ca="1" si="89"/>
        <v>'LYNX GRP'!</v>
      </c>
      <c r="I585" t="str">
        <f t="shared" ca="1" si="92"/>
        <v>'LYNX GRP'!</v>
      </c>
      <c r="J585">
        <f t="shared" ca="1" si="93"/>
        <v>0</v>
      </c>
      <c r="K585">
        <f t="shared" ca="1" si="93"/>
        <v>0</v>
      </c>
      <c r="L585">
        <f t="shared" ca="1" si="93"/>
        <v>0</v>
      </c>
      <c r="M585">
        <f t="shared" ca="1" si="93"/>
        <v>0</v>
      </c>
      <c r="N585">
        <f t="shared" ca="1" si="94"/>
        <v>0</v>
      </c>
      <c r="O585" t="str">
        <f t="shared" ca="1" si="90"/>
        <v>D:AC</v>
      </c>
      <c r="P585" t="str">
        <f t="shared" ca="1" si="91"/>
        <v>D9:AC9</v>
      </c>
    </row>
    <row r="586" spans="1:16">
      <c r="A586" t="str">
        <f t="shared" si="85"/>
        <v>13</v>
      </c>
      <c r="B586" t="str">
        <f t="shared" ca="1" si="86"/>
        <v>GRP</v>
      </c>
      <c r="C586" t="str">
        <f t="shared" si="87"/>
        <v>L121-GRP</v>
      </c>
      <c r="D586" t="s">
        <v>2590</v>
      </c>
      <c r="E586">
        <f t="shared" ca="1" si="88"/>
        <v>0</v>
      </c>
      <c r="H586" t="str">
        <f t="shared" ca="1" si="89"/>
        <v>'LYNX GRP'!</v>
      </c>
      <c r="I586" t="str">
        <f t="shared" ca="1" si="92"/>
        <v>'LYNX GRP'!</v>
      </c>
      <c r="J586">
        <f t="shared" ca="1" si="93"/>
        <v>0</v>
      </c>
      <c r="K586">
        <f t="shared" ca="1" si="93"/>
        <v>0</v>
      </c>
      <c r="L586">
        <f t="shared" ca="1" si="93"/>
        <v>0</v>
      </c>
      <c r="M586">
        <f t="shared" ca="1" si="93"/>
        <v>0</v>
      </c>
      <c r="N586">
        <f t="shared" ca="1" si="94"/>
        <v>0</v>
      </c>
      <c r="O586" t="str">
        <f t="shared" ca="1" si="90"/>
        <v>D:AC</v>
      </c>
      <c r="P586" t="str">
        <f t="shared" ca="1" si="91"/>
        <v>D9:AC9</v>
      </c>
    </row>
    <row r="587" spans="1:16">
      <c r="A587" t="str">
        <f t="shared" si="85"/>
        <v>15</v>
      </c>
      <c r="B587" t="str">
        <f t="shared" ca="1" si="86"/>
        <v>GRP</v>
      </c>
      <c r="C587" t="str">
        <f t="shared" si="87"/>
        <v>L121-GRP</v>
      </c>
      <c r="D587" t="s">
        <v>2591</v>
      </c>
      <c r="E587">
        <f t="shared" ca="1" si="88"/>
        <v>0</v>
      </c>
      <c r="H587" t="str">
        <f t="shared" ca="1" si="89"/>
        <v>'LYNX GRP'!</v>
      </c>
      <c r="I587" t="str">
        <f t="shared" ca="1" si="92"/>
        <v>'LYNX GRP'!</v>
      </c>
      <c r="J587">
        <f t="shared" ca="1" si="93"/>
        <v>0</v>
      </c>
      <c r="K587">
        <f t="shared" ca="1" si="93"/>
        <v>0</v>
      </c>
      <c r="L587">
        <f t="shared" ca="1" si="93"/>
        <v>0</v>
      </c>
      <c r="M587">
        <f t="shared" ca="1" si="93"/>
        <v>0</v>
      </c>
      <c r="N587">
        <f t="shared" ca="1" si="94"/>
        <v>0</v>
      </c>
      <c r="O587" t="str">
        <f t="shared" ca="1" si="90"/>
        <v>D:AC</v>
      </c>
      <c r="P587" t="str">
        <f t="shared" ca="1" si="91"/>
        <v>D9:AC9</v>
      </c>
    </row>
    <row r="588" spans="1:16">
      <c r="A588" t="str">
        <f t="shared" si="85"/>
        <v>19</v>
      </c>
      <c r="B588" t="str">
        <f t="shared" ca="1" si="86"/>
        <v>GRP</v>
      </c>
      <c r="C588" t="str">
        <f t="shared" si="87"/>
        <v>L121-GRP</v>
      </c>
      <c r="D588" t="s">
        <v>2592</v>
      </c>
      <c r="E588">
        <f t="shared" ca="1" si="88"/>
        <v>0</v>
      </c>
      <c r="H588" t="str">
        <f t="shared" ca="1" si="89"/>
        <v>'LYNX GRP'!</v>
      </c>
      <c r="I588" t="str">
        <f t="shared" ca="1" si="92"/>
        <v>'LYNX GRP'!</v>
      </c>
      <c r="J588">
        <f t="shared" ca="1" si="93"/>
        <v>0</v>
      </c>
      <c r="K588">
        <f t="shared" ca="1" si="93"/>
        <v>0</v>
      </c>
      <c r="L588">
        <f t="shared" ca="1" si="93"/>
        <v>0</v>
      </c>
      <c r="M588">
        <f t="shared" ca="1" si="93"/>
        <v>0</v>
      </c>
      <c r="N588">
        <f t="shared" ca="1" si="94"/>
        <v>0</v>
      </c>
      <c r="O588" t="str">
        <f t="shared" ca="1" si="90"/>
        <v>D:AC</v>
      </c>
      <c r="P588" t="str">
        <f t="shared" ca="1" si="91"/>
        <v>D9:AC9</v>
      </c>
    </row>
    <row r="589" spans="1:16">
      <c r="A589" t="str">
        <f t="shared" si="85"/>
        <v>34</v>
      </c>
      <c r="B589" t="str">
        <f t="shared" ca="1" si="86"/>
        <v>GRP</v>
      </c>
      <c r="C589" t="str">
        <f t="shared" si="87"/>
        <v>L121-GRP</v>
      </c>
      <c r="D589" t="s">
        <v>2593</v>
      </c>
      <c r="E589">
        <f t="shared" ca="1" si="88"/>
        <v>0</v>
      </c>
      <c r="H589" t="str">
        <f t="shared" ca="1" si="89"/>
        <v>'LYNX GRP'!</v>
      </c>
      <c r="I589" t="str">
        <f t="shared" ca="1" si="92"/>
        <v>'LYNX GRP'!</v>
      </c>
      <c r="J589">
        <f t="shared" ca="1" si="93"/>
        <v>0</v>
      </c>
      <c r="K589">
        <f t="shared" ca="1" si="93"/>
        <v>0</v>
      </c>
      <c r="L589">
        <f t="shared" ca="1" si="93"/>
        <v>0</v>
      </c>
      <c r="M589">
        <f t="shared" ca="1" si="93"/>
        <v>0</v>
      </c>
      <c r="N589">
        <f t="shared" ca="1" si="94"/>
        <v>0</v>
      </c>
      <c r="O589" t="str">
        <f t="shared" ca="1" si="90"/>
        <v>D:AC</v>
      </c>
      <c r="P589" t="str">
        <f t="shared" ca="1" si="91"/>
        <v>D9:AC9</v>
      </c>
    </row>
    <row r="590" spans="1:16">
      <c r="A590" t="str">
        <f t="shared" si="85"/>
        <v>35</v>
      </c>
      <c r="B590" t="str">
        <f t="shared" ca="1" si="86"/>
        <v>GRP</v>
      </c>
      <c r="C590" t="str">
        <f t="shared" si="87"/>
        <v>L121-GRP</v>
      </c>
      <c r="D590" t="s">
        <v>2594</v>
      </c>
      <c r="E590">
        <f t="shared" ca="1" si="88"/>
        <v>0</v>
      </c>
      <c r="H590" t="str">
        <f t="shared" ca="1" si="89"/>
        <v>'LYNX GRP'!</v>
      </c>
      <c r="I590" t="str">
        <f t="shared" ca="1" si="92"/>
        <v>'LYNX GRP'!</v>
      </c>
      <c r="J590">
        <f t="shared" ca="1" si="93"/>
        <v>0</v>
      </c>
      <c r="K590">
        <f t="shared" ca="1" si="93"/>
        <v>0</v>
      </c>
      <c r="L590">
        <f t="shared" ca="1" si="93"/>
        <v>0</v>
      </c>
      <c r="M590">
        <f t="shared" ca="1" si="93"/>
        <v>0</v>
      </c>
      <c r="N590">
        <f t="shared" ca="1" si="94"/>
        <v>0</v>
      </c>
      <c r="O590" t="str">
        <f t="shared" ca="1" si="90"/>
        <v>D:AC</v>
      </c>
      <c r="P590" t="str">
        <f t="shared" ca="1" si="91"/>
        <v>D9:AC9</v>
      </c>
    </row>
    <row r="591" spans="1:16">
      <c r="A591" t="str">
        <f t="shared" si="85"/>
        <v>36</v>
      </c>
      <c r="B591" t="str">
        <f t="shared" ca="1" si="86"/>
        <v>GRP</v>
      </c>
      <c r="C591" t="str">
        <f t="shared" si="87"/>
        <v>L121-GRP</v>
      </c>
      <c r="D591" t="s">
        <v>2595</v>
      </c>
      <c r="E591">
        <f t="shared" ca="1" si="88"/>
        <v>0</v>
      </c>
      <c r="H591" t="str">
        <f t="shared" ca="1" si="89"/>
        <v>'LYNX GRP'!</v>
      </c>
      <c r="I591" t="str">
        <f t="shared" ca="1" si="92"/>
        <v>'LYNX GRP'!</v>
      </c>
      <c r="J591">
        <f t="shared" ca="1" si="93"/>
        <v>0</v>
      </c>
      <c r="K591">
        <f t="shared" ca="1" si="93"/>
        <v>0</v>
      </c>
      <c r="L591">
        <f t="shared" ca="1" si="93"/>
        <v>0</v>
      </c>
      <c r="M591">
        <f t="shared" ca="1" si="93"/>
        <v>0</v>
      </c>
      <c r="N591">
        <f t="shared" ca="1" si="94"/>
        <v>0</v>
      </c>
      <c r="O591" t="str">
        <f t="shared" ca="1" si="90"/>
        <v>D:AC</v>
      </c>
      <c r="P591" t="str">
        <f t="shared" ca="1" si="91"/>
        <v>D9:AC9</v>
      </c>
    </row>
    <row r="592" spans="1:16">
      <c r="A592" t="str">
        <f t="shared" ref="A592:A655" si="95">MID(D592,LEN(C592)+2,LEN(D592)-LEN(C592))</f>
        <v>01</v>
      </c>
      <c r="B592" t="str">
        <f t="shared" ref="B592:B655" ca="1" si="96">VLOOKUP(H592,$A$1:$K$6,11,FALSE)</f>
        <v>WOOD</v>
      </c>
      <c r="C592" t="str">
        <f t="shared" ref="C592:C655" si="97">IF(RIGHT(LEFT(D592,LEN(D592)-3),1)="-",LEFT(D592,LEN(D592)-4),LEFT(D592,LEN(D592)-3))</f>
        <v>L121-W</v>
      </c>
      <c r="D592" t="s">
        <v>1273</v>
      </c>
      <c r="E592">
        <f t="shared" ref="E592:E655" ca="1" si="98">IFERROR(VLOOKUP(C592,INDIRECT($H592&amp;$O592),MATCH($A592,INDIRECT($H592&amp;$P592),0),FALSE),0)</f>
        <v>0</v>
      </c>
      <c r="H592" t="str">
        <f t="shared" ref="H592:H655" ca="1" si="99">IF(I592&lt;&gt;0,I592,IF(J592&lt;&gt;0,J592,IF(K592&lt;&gt;0,K592,IF(L592&lt;&gt;0,L592,IF(M592&lt;&gt;0,M592,N592)))))</f>
        <v>'LYNX PLYWOOD'!</v>
      </c>
      <c r="I592">
        <f t="shared" ca="1" si="92"/>
        <v>0</v>
      </c>
      <c r="J592" t="str">
        <f t="shared" ca="1" si="93"/>
        <v>'LYNX PLYWOOD'!</v>
      </c>
      <c r="K592">
        <f t="shared" ca="1" si="93"/>
        <v>0</v>
      </c>
      <c r="L592">
        <f t="shared" ca="1" si="93"/>
        <v>0</v>
      </c>
      <c r="M592">
        <f t="shared" ca="1" si="93"/>
        <v>0</v>
      </c>
      <c r="N592">
        <f t="shared" ca="1" si="94"/>
        <v>0</v>
      </c>
      <c r="O592" t="str">
        <f t="shared" ref="O592:O655" ca="1" si="100">VLOOKUP($H592,$G$8:$I$13,2,FALSE)</f>
        <v>D:Aa</v>
      </c>
      <c r="P592" t="str">
        <f t="shared" ref="P592:P655" ca="1" si="101">VLOOKUP($H592,$G$8:$I$13,3,FALSE)</f>
        <v>D9:Aa9</v>
      </c>
    </row>
    <row r="593" spans="1:16">
      <c r="A593" t="str">
        <f t="shared" si="95"/>
        <v>02</v>
      </c>
      <c r="B593" t="str">
        <f t="shared" ca="1" si="96"/>
        <v>WOOD</v>
      </c>
      <c r="C593" t="str">
        <f t="shared" si="97"/>
        <v>L121-W</v>
      </c>
      <c r="D593" t="s">
        <v>1274</v>
      </c>
      <c r="E593">
        <f t="shared" ca="1" si="98"/>
        <v>0</v>
      </c>
      <c r="H593" t="str">
        <f t="shared" ca="1" si="99"/>
        <v>'LYNX PLYWOOD'!</v>
      </c>
      <c r="I593">
        <f t="shared" ref="I593:I656" ca="1" si="102">IF(IFERROR(VLOOKUP(C593,INDIRECT($I$14&amp;"D:D"),1,FALSE),0)&lt;&gt;0,I$14,0)</f>
        <v>0</v>
      </c>
      <c r="J593" t="str">
        <f t="shared" ca="1" si="93"/>
        <v>'LYNX PLYWOOD'!</v>
      </c>
      <c r="K593">
        <f t="shared" ca="1" si="93"/>
        <v>0</v>
      </c>
      <c r="L593">
        <f t="shared" ca="1" si="93"/>
        <v>0</v>
      </c>
      <c r="M593">
        <f t="shared" ca="1" si="93"/>
        <v>0</v>
      </c>
      <c r="N593">
        <f t="shared" ca="1" si="94"/>
        <v>0</v>
      </c>
      <c r="O593" t="str">
        <f t="shared" ca="1" si="100"/>
        <v>D:Aa</v>
      </c>
      <c r="P593" t="str">
        <f t="shared" ca="1" si="101"/>
        <v>D9:Aa9</v>
      </c>
    </row>
    <row r="594" spans="1:16">
      <c r="A594" t="str">
        <f t="shared" si="95"/>
        <v>03</v>
      </c>
      <c r="B594" t="str">
        <f t="shared" ca="1" si="96"/>
        <v>WOOD</v>
      </c>
      <c r="C594" t="str">
        <f t="shared" si="97"/>
        <v>L121-W</v>
      </c>
      <c r="D594" t="s">
        <v>1275</v>
      </c>
      <c r="E594">
        <f t="shared" ca="1" si="98"/>
        <v>0</v>
      </c>
      <c r="H594" t="str">
        <f t="shared" ca="1" si="99"/>
        <v>'LYNX PLYWOOD'!</v>
      </c>
      <c r="I594">
        <f t="shared" ca="1" si="102"/>
        <v>0</v>
      </c>
      <c r="J594" t="str">
        <f t="shared" ca="1" si="93"/>
        <v>'LYNX PLYWOOD'!</v>
      </c>
      <c r="K594">
        <f t="shared" ca="1" si="93"/>
        <v>0</v>
      </c>
      <c r="L594">
        <f t="shared" ca="1" si="93"/>
        <v>0</v>
      </c>
      <c r="M594">
        <f t="shared" ca="1" si="93"/>
        <v>0</v>
      </c>
      <c r="N594">
        <f t="shared" ca="1" si="94"/>
        <v>0</v>
      </c>
      <c r="O594" t="str">
        <f t="shared" ca="1" si="100"/>
        <v>D:Aa</v>
      </c>
      <c r="P594" t="str">
        <f t="shared" ca="1" si="101"/>
        <v>D9:Aa9</v>
      </c>
    </row>
    <row r="595" spans="1:16">
      <c r="A595" t="str">
        <f t="shared" si="95"/>
        <v>04</v>
      </c>
      <c r="B595" t="str">
        <f t="shared" ca="1" si="96"/>
        <v>WOOD</v>
      </c>
      <c r="C595" t="str">
        <f t="shared" si="97"/>
        <v>L121-W</v>
      </c>
      <c r="D595" t="s">
        <v>1276</v>
      </c>
      <c r="E595">
        <f t="shared" ca="1" si="98"/>
        <v>0</v>
      </c>
      <c r="H595" t="str">
        <f t="shared" ca="1" si="99"/>
        <v>'LYNX PLYWOOD'!</v>
      </c>
      <c r="I595">
        <f t="shared" ca="1" si="102"/>
        <v>0</v>
      </c>
      <c r="J595" t="str">
        <f t="shared" ca="1" si="93"/>
        <v>'LYNX PLYWOOD'!</v>
      </c>
      <c r="K595">
        <f t="shared" ca="1" si="93"/>
        <v>0</v>
      </c>
      <c r="L595">
        <f t="shared" ca="1" si="93"/>
        <v>0</v>
      </c>
      <c r="M595">
        <f t="shared" ca="1" si="93"/>
        <v>0</v>
      </c>
      <c r="N595">
        <f t="shared" ca="1" si="94"/>
        <v>0</v>
      </c>
      <c r="O595" t="str">
        <f t="shared" ca="1" si="100"/>
        <v>D:Aa</v>
      </c>
      <c r="P595" t="str">
        <f t="shared" ca="1" si="101"/>
        <v>D9:Aa9</v>
      </c>
    </row>
    <row r="596" spans="1:16">
      <c r="A596" t="str">
        <f t="shared" si="95"/>
        <v>05</v>
      </c>
      <c r="B596" t="str">
        <f t="shared" ca="1" si="96"/>
        <v>WOOD</v>
      </c>
      <c r="C596" t="str">
        <f t="shared" si="97"/>
        <v>L121-W</v>
      </c>
      <c r="D596" t="s">
        <v>1277</v>
      </c>
      <c r="E596">
        <f t="shared" ca="1" si="98"/>
        <v>0</v>
      </c>
      <c r="H596" t="str">
        <f t="shared" ca="1" si="99"/>
        <v>'LYNX PLYWOOD'!</v>
      </c>
      <c r="I596">
        <f t="shared" ca="1" si="102"/>
        <v>0</v>
      </c>
      <c r="J596" t="str">
        <f t="shared" ca="1" si="93"/>
        <v>'LYNX PLYWOOD'!</v>
      </c>
      <c r="K596">
        <f t="shared" ca="1" si="93"/>
        <v>0</v>
      </c>
      <c r="L596">
        <f t="shared" ca="1" si="93"/>
        <v>0</v>
      </c>
      <c r="M596">
        <f t="shared" ca="1" si="93"/>
        <v>0</v>
      </c>
      <c r="N596">
        <f t="shared" ca="1" si="94"/>
        <v>0</v>
      </c>
      <c r="O596" t="str">
        <f t="shared" ca="1" si="100"/>
        <v>D:Aa</v>
      </c>
      <c r="P596" t="str">
        <f t="shared" ca="1" si="101"/>
        <v>D9:Aa9</v>
      </c>
    </row>
    <row r="597" spans="1:16">
      <c r="A597" t="str">
        <f t="shared" si="95"/>
        <v>06</v>
      </c>
      <c r="B597" t="str">
        <f t="shared" ca="1" si="96"/>
        <v>WOOD</v>
      </c>
      <c r="C597" t="str">
        <f t="shared" si="97"/>
        <v>L121-W</v>
      </c>
      <c r="D597" t="s">
        <v>1278</v>
      </c>
      <c r="E597">
        <f t="shared" ca="1" si="98"/>
        <v>0</v>
      </c>
      <c r="H597" t="str">
        <f t="shared" ca="1" si="99"/>
        <v>'LYNX PLYWOOD'!</v>
      </c>
      <c r="I597">
        <f t="shared" ca="1" si="102"/>
        <v>0</v>
      </c>
      <c r="J597" t="str">
        <f t="shared" ca="1" si="93"/>
        <v>'LYNX PLYWOOD'!</v>
      </c>
      <c r="K597">
        <f t="shared" ca="1" si="93"/>
        <v>0</v>
      </c>
      <c r="L597">
        <f t="shared" ca="1" si="93"/>
        <v>0</v>
      </c>
      <c r="M597">
        <f t="shared" ca="1" si="93"/>
        <v>0</v>
      </c>
      <c r="N597">
        <f t="shared" ca="1" si="94"/>
        <v>0</v>
      </c>
      <c r="O597" t="str">
        <f t="shared" ca="1" si="100"/>
        <v>D:Aa</v>
      </c>
      <c r="P597" t="str">
        <f t="shared" ca="1" si="101"/>
        <v>D9:Aa9</v>
      </c>
    </row>
    <row r="598" spans="1:16">
      <c r="A598" t="str">
        <f t="shared" si="95"/>
        <v>07</v>
      </c>
      <c r="B598" t="str">
        <f t="shared" ca="1" si="96"/>
        <v>WOOD</v>
      </c>
      <c r="C598" t="str">
        <f t="shared" si="97"/>
        <v>L121-W</v>
      </c>
      <c r="D598" t="s">
        <v>1279</v>
      </c>
      <c r="E598">
        <f t="shared" ca="1" si="98"/>
        <v>0</v>
      </c>
      <c r="H598" t="str">
        <f t="shared" ca="1" si="99"/>
        <v>'LYNX PLYWOOD'!</v>
      </c>
      <c r="I598">
        <f t="shared" ca="1" si="102"/>
        <v>0</v>
      </c>
      <c r="J598" t="str">
        <f t="shared" ca="1" si="93"/>
        <v>'LYNX PLYWOOD'!</v>
      </c>
      <c r="K598">
        <f t="shared" ca="1" si="93"/>
        <v>0</v>
      </c>
      <c r="L598">
        <f t="shared" ca="1" si="93"/>
        <v>0</v>
      </c>
      <c r="M598">
        <f t="shared" ca="1" si="93"/>
        <v>0</v>
      </c>
      <c r="N598">
        <f t="shared" ca="1" si="94"/>
        <v>0</v>
      </c>
      <c r="O598" t="str">
        <f t="shared" ca="1" si="100"/>
        <v>D:Aa</v>
      </c>
      <c r="P598" t="str">
        <f t="shared" ca="1" si="101"/>
        <v>D9:Aa9</v>
      </c>
    </row>
    <row r="599" spans="1:16">
      <c r="A599" t="str">
        <f t="shared" si="95"/>
        <v>08</v>
      </c>
      <c r="B599" t="str">
        <f t="shared" ca="1" si="96"/>
        <v>WOOD</v>
      </c>
      <c r="C599" t="str">
        <f t="shared" si="97"/>
        <v>L121-W</v>
      </c>
      <c r="D599" t="s">
        <v>1280</v>
      </c>
      <c r="E599">
        <f t="shared" ca="1" si="98"/>
        <v>0</v>
      </c>
      <c r="H599" t="str">
        <f t="shared" ca="1" si="99"/>
        <v>'LYNX PLYWOOD'!</v>
      </c>
      <c r="I599">
        <f t="shared" ca="1" si="102"/>
        <v>0</v>
      </c>
      <c r="J599" t="str">
        <f t="shared" ca="1" si="93"/>
        <v>'LYNX PLYWOOD'!</v>
      </c>
      <c r="K599">
        <f t="shared" ca="1" si="93"/>
        <v>0</v>
      </c>
      <c r="L599">
        <f t="shared" ca="1" si="93"/>
        <v>0</v>
      </c>
      <c r="M599">
        <f t="shared" ca="1" si="93"/>
        <v>0</v>
      </c>
      <c r="N599">
        <f t="shared" ca="1" si="94"/>
        <v>0</v>
      </c>
      <c r="O599" t="str">
        <f t="shared" ca="1" si="100"/>
        <v>D:Aa</v>
      </c>
      <c r="P599" t="str">
        <f t="shared" ca="1" si="101"/>
        <v>D9:Aa9</v>
      </c>
    </row>
    <row r="600" spans="1:16">
      <c r="A600" t="str">
        <f t="shared" si="95"/>
        <v>09</v>
      </c>
      <c r="B600" t="str">
        <f t="shared" ca="1" si="96"/>
        <v>WOOD</v>
      </c>
      <c r="C600" t="str">
        <f t="shared" si="97"/>
        <v>L121-W</v>
      </c>
      <c r="D600" t="s">
        <v>1281</v>
      </c>
      <c r="E600">
        <f t="shared" ca="1" si="98"/>
        <v>0</v>
      </c>
      <c r="H600" t="str">
        <f t="shared" ca="1" si="99"/>
        <v>'LYNX PLYWOOD'!</v>
      </c>
      <c r="I600">
        <f t="shared" ca="1" si="102"/>
        <v>0</v>
      </c>
      <c r="J600" t="str">
        <f t="shared" ca="1" si="93"/>
        <v>'LYNX PLYWOOD'!</v>
      </c>
      <c r="K600">
        <f t="shared" ca="1" si="93"/>
        <v>0</v>
      </c>
      <c r="L600">
        <f t="shared" ca="1" si="93"/>
        <v>0</v>
      </c>
      <c r="M600">
        <f t="shared" ca="1" si="93"/>
        <v>0</v>
      </c>
      <c r="N600">
        <f t="shared" ca="1" si="94"/>
        <v>0</v>
      </c>
      <c r="O600" t="str">
        <f t="shared" ca="1" si="100"/>
        <v>D:Aa</v>
      </c>
      <c r="P600" t="str">
        <f t="shared" ca="1" si="101"/>
        <v>D9:Aa9</v>
      </c>
    </row>
    <row r="601" spans="1:16">
      <c r="A601" t="str">
        <f t="shared" si="95"/>
        <v>10</v>
      </c>
      <c r="B601" t="str">
        <f t="shared" ca="1" si="96"/>
        <v>WOOD</v>
      </c>
      <c r="C601" t="str">
        <f t="shared" si="97"/>
        <v>L121-W</v>
      </c>
      <c r="D601" t="s">
        <v>1282</v>
      </c>
      <c r="E601">
        <f t="shared" ca="1" si="98"/>
        <v>0</v>
      </c>
      <c r="H601" t="str">
        <f t="shared" ca="1" si="99"/>
        <v>'LYNX PLYWOOD'!</v>
      </c>
      <c r="I601">
        <f t="shared" ca="1" si="102"/>
        <v>0</v>
      </c>
      <c r="J601" t="str">
        <f t="shared" ca="1" si="93"/>
        <v>'LYNX PLYWOOD'!</v>
      </c>
      <c r="K601">
        <f t="shared" ca="1" si="93"/>
        <v>0</v>
      </c>
      <c r="L601">
        <f t="shared" ca="1" si="93"/>
        <v>0</v>
      </c>
      <c r="M601">
        <f t="shared" ca="1" si="93"/>
        <v>0</v>
      </c>
      <c r="N601">
        <f t="shared" ca="1" si="94"/>
        <v>0</v>
      </c>
      <c r="O601" t="str">
        <f t="shared" ca="1" si="100"/>
        <v>D:Aa</v>
      </c>
      <c r="P601" t="str">
        <f t="shared" ca="1" si="101"/>
        <v>D9:Aa9</v>
      </c>
    </row>
    <row r="602" spans="1:16">
      <c r="A602" t="str">
        <f t="shared" si="95"/>
        <v>11</v>
      </c>
      <c r="B602" t="str">
        <f t="shared" ca="1" si="96"/>
        <v>WOOD</v>
      </c>
      <c r="C602" t="str">
        <f t="shared" si="97"/>
        <v>L121-W</v>
      </c>
      <c r="D602" t="s">
        <v>1283</v>
      </c>
      <c r="E602">
        <f t="shared" ca="1" si="98"/>
        <v>0</v>
      </c>
      <c r="H602" t="str">
        <f t="shared" ca="1" si="99"/>
        <v>'LYNX PLYWOOD'!</v>
      </c>
      <c r="I602">
        <f t="shared" ca="1" si="102"/>
        <v>0</v>
      </c>
      <c r="J602" t="str">
        <f t="shared" ca="1" si="93"/>
        <v>'LYNX PLYWOOD'!</v>
      </c>
      <c r="K602">
        <f t="shared" ca="1" si="93"/>
        <v>0</v>
      </c>
      <c r="L602">
        <f t="shared" ca="1" si="93"/>
        <v>0</v>
      </c>
      <c r="M602">
        <f t="shared" ca="1" si="93"/>
        <v>0</v>
      </c>
      <c r="N602">
        <f t="shared" ca="1" si="94"/>
        <v>0</v>
      </c>
      <c r="O602" t="str">
        <f t="shared" ca="1" si="100"/>
        <v>D:Aa</v>
      </c>
      <c r="P602" t="str">
        <f t="shared" ca="1" si="101"/>
        <v>D9:Aa9</v>
      </c>
    </row>
    <row r="603" spans="1:16">
      <c r="A603" t="str">
        <f t="shared" si="95"/>
        <v>12</v>
      </c>
      <c r="B603" t="str">
        <f t="shared" ca="1" si="96"/>
        <v>WOOD</v>
      </c>
      <c r="C603" t="str">
        <f t="shared" si="97"/>
        <v>L121-W</v>
      </c>
      <c r="D603" t="s">
        <v>1284</v>
      </c>
      <c r="E603">
        <f t="shared" ca="1" si="98"/>
        <v>0</v>
      </c>
      <c r="H603" t="str">
        <f t="shared" ca="1" si="99"/>
        <v>'LYNX PLYWOOD'!</v>
      </c>
      <c r="I603">
        <f t="shared" ca="1" si="102"/>
        <v>0</v>
      </c>
      <c r="J603" t="str">
        <f t="shared" ca="1" si="93"/>
        <v>'LYNX PLYWOOD'!</v>
      </c>
      <c r="K603">
        <f t="shared" ca="1" si="93"/>
        <v>0</v>
      </c>
      <c r="L603">
        <f t="shared" ca="1" si="93"/>
        <v>0</v>
      </c>
      <c r="M603">
        <f t="shared" ca="1" si="93"/>
        <v>0</v>
      </c>
      <c r="N603">
        <f t="shared" ca="1" si="94"/>
        <v>0</v>
      </c>
      <c r="O603" t="str">
        <f t="shared" ca="1" si="100"/>
        <v>D:Aa</v>
      </c>
      <c r="P603" t="str">
        <f t="shared" ca="1" si="101"/>
        <v>D9:Aa9</v>
      </c>
    </row>
    <row r="604" spans="1:16">
      <c r="A604" t="str">
        <f t="shared" si="95"/>
        <v>13</v>
      </c>
      <c r="B604" t="str">
        <f t="shared" ca="1" si="96"/>
        <v>WOOD</v>
      </c>
      <c r="C604" t="str">
        <f t="shared" si="97"/>
        <v>L121-W</v>
      </c>
      <c r="D604" t="s">
        <v>1285</v>
      </c>
      <c r="E604">
        <f t="shared" ca="1" si="98"/>
        <v>0</v>
      </c>
      <c r="H604" t="str">
        <f t="shared" ca="1" si="99"/>
        <v>'LYNX PLYWOOD'!</v>
      </c>
      <c r="I604">
        <f t="shared" ca="1" si="102"/>
        <v>0</v>
      </c>
      <c r="J604" t="str">
        <f t="shared" ca="1" si="93"/>
        <v>'LYNX PLYWOOD'!</v>
      </c>
      <c r="K604">
        <f t="shared" ca="1" si="93"/>
        <v>0</v>
      </c>
      <c r="L604">
        <f t="shared" ca="1" si="93"/>
        <v>0</v>
      </c>
      <c r="M604">
        <f t="shared" ca="1" si="93"/>
        <v>0</v>
      </c>
      <c r="N604">
        <f t="shared" ca="1" si="94"/>
        <v>0</v>
      </c>
      <c r="O604" t="str">
        <f t="shared" ca="1" si="100"/>
        <v>D:Aa</v>
      </c>
      <c r="P604" t="str">
        <f t="shared" ca="1" si="101"/>
        <v>D9:Aa9</v>
      </c>
    </row>
    <row r="605" spans="1:16">
      <c r="A605" t="str">
        <f t="shared" si="95"/>
        <v>15</v>
      </c>
      <c r="B605" t="str">
        <f t="shared" ca="1" si="96"/>
        <v>WOOD</v>
      </c>
      <c r="C605" t="str">
        <f t="shared" si="97"/>
        <v>L121-W</v>
      </c>
      <c r="D605" t="s">
        <v>1567</v>
      </c>
      <c r="E605">
        <f t="shared" ca="1" si="98"/>
        <v>0</v>
      </c>
      <c r="H605" t="str">
        <f t="shared" ca="1" si="99"/>
        <v>'LYNX PLYWOOD'!</v>
      </c>
      <c r="I605">
        <f t="shared" ca="1" si="102"/>
        <v>0</v>
      </c>
      <c r="J605" t="str">
        <f t="shared" ca="1" si="93"/>
        <v>'LYNX PLYWOOD'!</v>
      </c>
      <c r="K605">
        <f t="shared" ca="1" si="93"/>
        <v>0</v>
      </c>
      <c r="L605">
        <f t="shared" ca="1" si="93"/>
        <v>0</v>
      </c>
      <c r="M605">
        <f t="shared" ca="1" si="93"/>
        <v>0</v>
      </c>
      <c r="N605">
        <f t="shared" ca="1" si="94"/>
        <v>0</v>
      </c>
      <c r="O605" t="str">
        <f t="shared" ca="1" si="100"/>
        <v>D:Aa</v>
      </c>
      <c r="P605" t="str">
        <f t="shared" ca="1" si="101"/>
        <v>D9:Aa9</v>
      </c>
    </row>
    <row r="606" spans="1:16">
      <c r="A606" t="str">
        <f t="shared" si="95"/>
        <v>01</v>
      </c>
      <c r="B606" t="str">
        <f t="shared" ca="1" si="96"/>
        <v>GRP</v>
      </c>
      <c r="C606" t="str">
        <f t="shared" si="97"/>
        <v>L122-GRP</v>
      </c>
      <c r="D606" t="s">
        <v>2596</v>
      </c>
      <c r="E606">
        <f t="shared" ca="1" si="98"/>
        <v>0</v>
      </c>
      <c r="H606" t="str">
        <f t="shared" ca="1" si="99"/>
        <v>'LYNX GRP'!</v>
      </c>
      <c r="I606" t="str">
        <f t="shared" ca="1" si="102"/>
        <v>'LYNX GRP'!</v>
      </c>
      <c r="J606">
        <f t="shared" ca="1" si="93"/>
        <v>0</v>
      </c>
      <c r="K606">
        <f t="shared" ca="1" si="93"/>
        <v>0</v>
      </c>
      <c r="L606">
        <f t="shared" ca="1" si="93"/>
        <v>0</v>
      </c>
      <c r="M606">
        <f t="shared" ref="M606:N669" ca="1" si="103">IF(IFERROR(VLOOKUP($C606,INDIRECT(M$14&amp;"D:D"),1,FALSE),0)&lt;&gt;0,M$14,0)</f>
        <v>0</v>
      </c>
      <c r="N606">
        <f t="shared" ca="1" si="94"/>
        <v>0</v>
      </c>
      <c r="O606" t="str">
        <f t="shared" ca="1" si="100"/>
        <v>D:AC</v>
      </c>
      <c r="P606" t="str">
        <f t="shared" ca="1" si="101"/>
        <v>D9:AC9</v>
      </c>
    </row>
    <row r="607" spans="1:16">
      <c r="A607" t="str">
        <f t="shared" si="95"/>
        <v>02</v>
      </c>
      <c r="B607" t="str">
        <f t="shared" ca="1" si="96"/>
        <v>GRP</v>
      </c>
      <c r="C607" t="str">
        <f t="shared" si="97"/>
        <v>L122-GRP</v>
      </c>
      <c r="D607" t="s">
        <v>2597</v>
      </c>
      <c r="E607">
        <f t="shared" ca="1" si="98"/>
        <v>0</v>
      </c>
      <c r="H607" t="str">
        <f t="shared" ca="1" si="99"/>
        <v>'LYNX GRP'!</v>
      </c>
      <c r="I607" t="str">
        <f t="shared" ca="1" si="102"/>
        <v>'LYNX GRP'!</v>
      </c>
      <c r="J607">
        <f t="shared" ref="J607:N670" ca="1" si="104">IF(IFERROR(VLOOKUP($C607,INDIRECT(J$14&amp;"D:D"),1,FALSE),0)&lt;&gt;0,J$14,0)</f>
        <v>0</v>
      </c>
      <c r="K607">
        <f t="shared" ca="1" si="104"/>
        <v>0</v>
      </c>
      <c r="L607">
        <f t="shared" ca="1" si="104"/>
        <v>0</v>
      </c>
      <c r="M607">
        <f t="shared" ca="1" si="103"/>
        <v>0</v>
      </c>
      <c r="N607">
        <f t="shared" ca="1" si="103"/>
        <v>0</v>
      </c>
      <c r="O607" t="str">
        <f t="shared" ca="1" si="100"/>
        <v>D:AC</v>
      </c>
      <c r="P607" t="str">
        <f t="shared" ca="1" si="101"/>
        <v>D9:AC9</v>
      </c>
    </row>
    <row r="608" spans="1:16">
      <c r="A608" t="str">
        <f t="shared" si="95"/>
        <v>03</v>
      </c>
      <c r="B608" t="str">
        <f t="shared" ca="1" si="96"/>
        <v>GRP</v>
      </c>
      <c r="C608" t="str">
        <f t="shared" si="97"/>
        <v>L122-GRP</v>
      </c>
      <c r="D608" t="s">
        <v>2598</v>
      </c>
      <c r="E608">
        <f t="shared" ca="1" si="98"/>
        <v>0</v>
      </c>
      <c r="H608" t="str">
        <f t="shared" ca="1" si="99"/>
        <v>'LYNX GRP'!</v>
      </c>
      <c r="I608" t="str">
        <f t="shared" ca="1" si="102"/>
        <v>'LYNX GRP'!</v>
      </c>
      <c r="J608">
        <f t="shared" ca="1" si="104"/>
        <v>0</v>
      </c>
      <c r="K608">
        <f t="shared" ca="1" si="104"/>
        <v>0</v>
      </c>
      <c r="L608">
        <f t="shared" ca="1" si="104"/>
        <v>0</v>
      </c>
      <c r="M608">
        <f t="shared" ca="1" si="103"/>
        <v>0</v>
      </c>
      <c r="N608">
        <f t="shared" ca="1" si="103"/>
        <v>0</v>
      </c>
      <c r="O608" t="str">
        <f t="shared" ca="1" si="100"/>
        <v>D:AC</v>
      </c>
      <c r="P608" t="str">
        <f t="shared" ca="1" si="101"/>
        <v>D9:AC9</v>
      </c>
    </row>
    <row r="609" spans="1:16">
      <c r="A609" t="str">
        <f t="shared" si="95"/>
        <v>04</v>
      </c>
      <c r="B609" t="str">
        <f t="shared" ca="1" si="96"/>
        <v>GRP</v>
      </c>
      <c r="C609" t="str">
        <f t="shared" si="97"/>
        <v>L122-GRP</v>
      </c>
      <c r="D609" t="s">
        <v>2599</v>
      </c>
      <c r="E609">
        <f t="shared" ca="1" si="98"/>
        <v>0</v>
      </c>
      <c r="H609" t="str">
        <f t="shared" ca="1" si="99"/>
        <v>'LYNX GRP'!</v>
      </c>
      <c r="I609" t="str">
        <f t="shared" ca="1" si="102"/>
        <v>'LYNX GRP'!</v>
      </c>
      <c r="J609">
        <f t="shared" ca="1" si="104"/>
        <v>0</v>
      </c>
      <c r="K609">
        <f t="shared" ca="1" si="104"/>
        <v>0</v>
      </c>
      <c r="L609">
        <f t="shared" ca="1" si="104"/>
        <v>0</v>
      </c>
      <c r="M609">
        <f t="shared" ca="1" si="103"/>
        <v>0</v>
      </c>
      <c r="N609">
        <f t="shared" ca="1" si="103"/>
        <v>0</v>
      </c>
      <c r="O609" t="str">
        <f t="shared" ca="1" si="100"/>
        <v>D:AC</v>
      </c>
      <c r="P609" t="str">
        <f t="shared" ca="1" si="101"/>
        <v>D9:AC9</v>
      </c>
    </row>
    <row r="610" spans="1:16">
      <c r="A610" t="str">
        <f t="shared" si="95"/>
        <v>05</v>
      </c>
      <c r="B610" t="str">
        <f t="shared" ca="1" si="96"/>
        <v>GRP</v>
      </c>
      <c r="C610" t="str">
        <f t="shared" si="97"/>
        <v>L122-GRP</v>
      </c>
      <c r="D610" t="s">
        <v>2600</v>
      </c>
      <c r="E610">
        <f t="shared" ca="1" si="98"/>
        <v>0</v>
      </c>
      <c r="H610" t="str">
        <f t="shared" ca="1" si="99"/>
        <v>'LYNX GRP'!</v>
      </c>
      <c r="I610" t="str">
        <f t="shared" ca="1" si="102"/>
        <v>'LYNX GRP'!</v>
      </c>
      <c r="J610">
        <f t="shared" ca="1" si="104"/>
        <v>0</v>
      </c>
      <c r="K610">
        <f t="shared" ca="1" si="104"/>
        <v>0</v>
      </c>
      <c r="L610">
        <f t="shared" ca="1" si="104"/>
        <v>0</v>
      </c>
      <c r="M610">
        <f t="shared" ca="1" si="103"/>
        <v>0</v>
      </c>
      <c r="N610">
        <f t="shared" ca="1" si="103"/>
        <v>0</v>
      </c>
      <c r="O610" t="str">
        <f t="shared" ca="1" si="100"/>
        <v>D:AC</v>
      </c>
      <c r="P610" t="str">
        <f t="shared" ca="1" si="101"/>
        <v>D9:AC9</v>
      </c>
    </row>
    <row r="611" spans="1:16">
      <c r="A611" t="str">
        <f t="shared" si="95"/>
        <v>06</v>
      </c>
      <c r="B611" t="str">
        <f t="shared" ca="1" si="96"/>
        <v>GRP</v>
      </c>
      <c r="C611" t="str">
        <f t="shared" si="97"/>
        <v>L122-GRP</v>
      </c>
      <c r="D611" t="s">
        <v>2601</v>
      </c>
      <c r="E611">
        <f t="shared" ca="1" si="98"/>
        <v>0</v>
      </c>
      <c r="H611" t="str">
        <f t="shared" ca="1" si="99"/>
        <v>'LYNX GRP'!</v>
      </c>
      <c r="I611" t="str">
        <f t="shared" ca="1" si="102"/>
        <v>'LYNX GRP'!</v>
      </c>
      <c r="J611">
        <f t="shared" ca="1" si="104"/>
        <v>0</v>
      </c>
      <c r="K611">
        <f t="shared" ca="1" si="104"/>
        <v>0</v>
      </c>
      <c r="L611">
        <f t="shared" ca="1" si="104"/>
        <v>0</v>
      </c>
      <c r="M611">
        <f t="shared" ca="1" si="103"/>
        <v>0</v>
      </c>
      <c r="N611">
        <f t="shared" ca="1" si="103"/>
        <v>0</v>
      </c>
      <c r="O611" t="str">
        <f t="shared" ca="1" si="100"/>
        <v>D:AC</v>
      </c>
      <c r="P611" t="str">
        <f t="shared" ca="1" si="101"/>
        <v>D9:AC9</v>
      </c>
    </row>
    <row r="612" spans="1:16">
      <c r="A612" t="str">
        <f t="shared" si="95"/>
        <v>07</v>
      </c>
      <c r="B612" t="str">
        <f t="shared" ca="1" si="96"/>
        <v>GRP</v>
      </c>
      <c r="C612" t="str">
        <f t="shared" si="97"/>
        <v>L122-GRP</v>
      </c>
      <c r="D612" t="s">
        <v>2602</v>
      </c>
      <c r="E612">
        <f t="shared" ca="1" si="98"/>
        <v>0</v>
      </c>
      <c r="H612" t="str">
        <f t="shared" ca="1" si="99"/>
        <v>'LYNX GRP'!</v>
      </c>
      <c r="I612" t="str">
        <f t="shared" ca="1" si="102"/>
        <v>'LYNX GRP'!</v>
      </c>
      <c r="J612">
        <f t="shared" ca="1" si="104"/>
        <v>0</v>
      </c>
      <c r="K612">
        <f t="shared" ca="1" si="104"/>
        <v>0</v>
      </c>
      <c r="L612">
        <f t="shared" ca="1" si="104"/>
        <v>0</v>
      </c>
      <c r="M612">
        <f t="shared" ca="1" si="103"/>
        <v>0</v>
      </c>
      <c r="N612">
        <f t="shared" ca="1" si="103"/>
        <v>0</v>
      </c>
      <c r="O612" t="str">
        <f t="shared" ca="1" si="100"/>
        <v>D:AC</v>
      </c>
      <c r="P612" t="str">
        <f t="shared" ca="1" si="101"/>
        <v>D9:AC9</v>
      </c>
    </row>
    <row r="613" spans="1:16">
      <c r="A613" t="str">
        <f t="shared" si="95"/>
        <v>08</v>
      </c>
      <c r="B613" t="str">
        <f t="shared" ca="1" si="96"/>
        <v>GRP</v>
      </c>
      <c r="C613" t="str">
        <f t="shared" si="97"/>
        <v>L122-GRP</v>
      </c>
      <c r="D613" t="s">
        <v>2603</v>
      </c>
      <c r="E613">
        <f t="shared" ca="1" si="98"/>
        <v>0</v>
      </c>
      <c r="H613" t="str">
        <f t="shared" ca="1" si="99"/>
        <v>'LYNX GRP'!</v>
      </c>
      <c r="I613" t="str">
        <f t="shared" ca="1" si="102"/>
        <v>'LYNX GRP'!</v>
      </c>
      <c r="J613">
        <f t="shared" ca="1" si="104"/>
        <v>0</v>
      </c>
      <c r="K613">
        <f t="shared" ca="1" si="104"/>
        <v>0</v>
      </c>
      <c r="L613">
        <f t="shared" ca="1" si="104"/>
        <v>0</v>
      </c>
      <c r="M613">
        <f t="shared" ca="1" si="103"/>
        <v>0</v>
      </c>
      <c r="N613">
        <f t="shared" ca="1" si="103"/>
        <v>0</v>
      </c>
      <c r="O613" t="str">
        <f t="shared" ca="1" si="100"/>
        <v>D:AC</v>
      </c>
      <c r="P613" t="str">
        <f t="shared" ca="1" si="101"/>
        <v>D9:AC9</v>
      </c>
    </row>
    <row r="614" spans="1:16">
      <c r="A614" t="str">
        <f t="shared" si="95"/>
        <v>09</v>
      </c>
      <c r="B614" t="str">
        <f t="shared" ca="1" si="96"/>
        <v>GRP</v>
      </c>
      <c r="C614" t="str">
        <f t="shared" si="97"/>
        <v>L122-GRP</v>
      </c>
      <c r="D614" t="s">
        <v>2604</v>
      </c>
      <c r="E614">
        <f t="shared" ca="1" si="98"/>
        <v>0</v>
      </c>
      <c r="H614" t="str">
        <f t="shared" ca="1" si="99"/>
        <v>'LYNX GRP'!</v>
      </c>
      <c r="I614" t="str">
        <f t="shared" ca="1" si="102"/>
        <v>'LYNX GRP'!</v>
      </c>
      <c r="J614">
        <f t="shared" ca="1" si="104"/>
        <v>0</v>
      </c>
      <c r="K614">
        <f t="shared" ca="1" si="104"/>
        <v>0</v>
      </c>
      <c r="L614">
        <f t="shared" ca="1" si="104"/>
        <v>0</v>
      </c>
      <c r="M614">
        <f t="shared" ca="1" si="103"/>
        <v>0</v>
      </c>
      <c r="N614">
        <f t="shared" ca="1" si="103"/>
        <v>0</v>
      </c>
      <c r="O614" t="str">
        <f t="shared" ca="1" si="100"/>
        <v>D:AC</v>
      </c>
      <c r="P614" t="str">
        <f t="shared" ca="1" si="101"/>
        <v>D9:AC9</v>
      </c>
    </row>
    <row r="615" spans="1:16">
      <c r="A615" t="str">
        <f t="shared" si="95"/>
        <v>10</v>
      </c>
      <c r="B615" t="str">
        <f t="shared" ca="1" si="96"/>
        <v>GRP</v>
      </c>
      <c r="C615" t="str">
        <f t="shared" si="97"/>
        <v>L122-GRP</v>
      </c>
      <c r="D615" t="s">
        <v>2605</v>
      </c>
      <c r="E615">
        <f t="shared" ca="1" si="98"/>
        <v>0</v>
      </c>
      <c r="H615" t="str">
        <f t="shared" ca="1" si="99"/>
        <v>'LYNX GRP'!</v>
      </c>
      <c r="I615" t="str">
        <f t="shared" ca="1" si="102"/>
        <v>'LYNX GRP'!</v>
      </c>
      <c r="J615">
        <f t="shared" ca="1" si="104"/>
        <v>0</v>
      </c>
      <c r="K615">
        <f t="shared" ca="1" si="104"/>
        <v>0</v>
      </c>
      <c r="L615">
        <f t="shared" ca="1" si="104"/>
        <v>0</v>
      </c>
      <c r="M615">
        <f t="shared" ca="1" si="103"/>
        <v>0</v>
      </c>
      <c r="N615">
        <f t="shared" ca="1" si="103"/>
        <v>0</v>
      </c>
      <c r="O615" t="str">
        <f t="shared" ca="1" si="100"/>
        <v>D:AC</v>
      </c>
      <c r="P615" t="str">
        <f t="shared" ca="1" si="101"/>
        <v>D9:AC9</v>
      </c>
    </row>
    <row r="616" spans="1:16">
      <c r="A616" t="str">
        <f t="shared" si="95"/>
        <v>11</v>
      </c>
      <c r="B616" t="str">
        <f t="shared" ca="1" si="96"/>
        <v>GRP</v>
      </c>
      <c r="C616" t="str">
        <f t="shared" si="97"/>
        <v>L122-GRP</v>
      </c>
      <c r="D616" t="s">
        <v>2606</v>
      </c>
      <c r="E616">
        <f t="shared" ca="1" si="98"/>
        <v>0</v>
      </c>
      <c r="H616" t="str">
        <f t="shared" ca="1" si="99"/>
        <v>'LYNX GRP'!</v>
      </c>
      <c r="I616" t="str">
        <f t="shared" ca="1" si="102"/>
        <v>'LYNX GRP'!</v>
      </c>
      <c r="J616">
        <f t="shared" ca="1" si="104"/>
        <v>0</v>
      </c>
      <c r="K616">
        <f t="shared" ca="1" si="104"/>
        <v>0</v>
      </c>
      <c r="L616">
        <f t="shared" ca="1" si="104"/>
        <v>0</v>
      </c>
      <c r="M616">
        <f t="shared" ca="1" si="103"/>
        <v>0</v>
      </c>
      <c r="N616">
        <f t="shared" ca="1" si="103"/>
        <v>0</v>
      </c>
      <c r="O616" t="str">
        <f t="shared" ca="1" si="100"/>
        <v>D:AC</v>
      </c>
      <c r="P616" t="str">
        <f t="shared" ca="1" si="101"/>
        <v>D9:AC9</v>
      </c>
    </row>
    <row r="617" spans="1:16">
      <c r="A617" t="str">
        <f t="shared" si="95"/>
        <v>12</v>
      </c>
      <c r="B617" t="str">
        <f t="shared" ca="1" si="96"/>
        <v>GRP</v>
      </c>
      <c r="C617" t="str">
        <f t="shared" si="97"/>
        <v>L122-GRP</v>
      </c>
      <c r="D617" t="s">
        <v>2607</v>
      </c>
      <c r="E617">
        <f t="shared" ca="1" si="98"/>
        <v>0</v>
      </c>
      <c r="H617" t="str">
        <f t="shared" ca="1" si="99"/>
        <v>'LYNX GRP'!</v>
      </c>
      <c r="I617" t="str">
        <f t="shared" ca="1" si="102"/>
        <v>'LYNX GRP'!</v>
      </c>
      <c r="J617">
        <f t="shared" ca="1" si="104"/>
        <v>0</v>
      </c>
      <c r="K617">
        <f t="shared" ca="1" si="104"/>
        <v>0</v>
      </c>
      <c r="L617">
        <f t="shared" ca="1" si="104"/>
        <v>0</v>
      </c>
      <c r="M617">
        <f t="shared" ca="1" si="103"/>
        <v>0</v>
      </c>
      <c r="N617">
        <f t="shared" ca="1" si="103"/>
        <v>0</v>
      </c>
      <c r="O617" t="str">
        <f t="shared" ca="1" si="100"/>
        <v>D:AC</v>
      </c>
      <c r="P617" t="str">
        <f t="shared" ca="1" si="101"/>
        <v>D9:AC9</v>
      </c>
    </row>
    <row r="618" spans="1:16">
      <c r="A618" t="str">
        <f t="shared" si="95"/>
        <v>13</v>
      </c>
      <c r="B618" t="str">
        <f t="shared" ca="1" si="96"/>
        <v>GRP</v>
      </c>
      <c r="C618" t="str">
        <f t="shared" si="97"/>
        <v>L122-GRP</v>
      </c>
      <c r="D618" t="s">
        <v>2608</v>
      </c>
      <c r="E618">
        <f t="shared" ca="1" si="98"/>
        <v>0</v>
      </c>
      <c r="H618" t="str">
        <f t="shared" ca="1" si="99"/>
        <v>'LYNX GRP'!</v>
      </c>
      <c r="I618" t="str">
        <f t="shared" ca="1" si="102"/>
        <v>'LYNX GRP'!</v>
      </c>
      <c r="J618">
        <f t="shared" ca="1" si="104"/>
        <v>0</v>
      </c>
      <c r="K618">
        <f t="shared" ca="1" si="104"/>
        <v>0</v>
      </c>
      <c r="L618">
        <f t="shared" ca="1" si="104"/>
        <v>0</v>
      </c>
      <c r="M618">
        <f t="shared" ca="1" si="103"/>
        <v>0</v>
      </c>
      <c r="N618">
        <f t="shared" ca="1" si="103"/>
        <v>0</v>
      </c>
      <c r="O618" t="str">
        <f t="shared" ca="1" si="100"/>
        <v>D:AC</v>
      </c>
      <c r="P618" t="str">
        <f t="shared" ca="1" si="101"/>
        <v>D9:AC9</v>
      </c>
    </row>
    <row r="619" spans="1:16">
      <c r="A619" t="str">
        <f t="shared" si="95"/>
        <v>15</v>
      </c>
      <c r="B619" t="str">
        <f t="shared" ca="1" si="96"/>
        <v>GRP</v>
      </c>
      <c r="C619" t="str">
        <f t="shared" si="97"/>
        <v>L122-GRP</v>
      </c>
      <c r="D619" t="s">
        <v>2609</v>
      </c>
      <c r="E619">
        <f t="shared" ca="1" si="98"/>
        <v>0</v>
      </c>
      <c r="H619" t="str">
        <f t="shared" ca="1" si="99"/>
        <v>'LYNX GRP'!</v>
      </c>
      <c r="I619" t="str">
        <f t="shared" ca="1" si="102"/>
        <v>'LYNX GRP'!</v>
      </c>
      <c r="J619">
        <f t="shared" ca="1" si="104"/>
        <v>0</v>
      </c>
      <c r="K619">
        <f t="shared" ca="1" si="104"/>
        <v>0</v>
      </c>
      <c r="L619">
        <f t="shared" ca="1" si="104"/>
        <v>0</v>
      </c>
      <c r="M619">
        <f t="shared" ca="1" si="103"/>
        <v>0</v>
      </c>
      <c r="N619">
        <f t="shared" ca="1" si="103"/>
        <v>0</v>
      </c>
      <c r="O619" t="str">
        <f t="shared" ca="1" si="100"/>
        <v>D:AC</v>
      </c>
      <c r="P619" t="str">
        <f t="shared" ca="1" si="101"/>
        <v>D9:AC9</v>
      </c>
    </row>
    <row r="620" spans="1:16">
      <c r="A620" t="str">
        <f t="shared" si="95"/>
        <v>19</v>
      </c>
      <c r="B620" t="str">
        <f t="shared" ca="1" si="96"/>
        <v>GRP</v>
      </c>
      <c r="C620" t="str">
        <f t="shared" si="97"/>
        <v>L122-GRP</v>
      </c>
      <c r="D620" t="s">
        <v>2610</v>
      </c>
      <c r="E620">
        <f t="shared" ca="1" si="98"/>
        <v>0</v>
      </c>
      <c r="H620" t="str">
        <f t="shared" ca="1" si="99"/>
        <v>'LYNX GRP'!</v>
      </c>
      <c r="I620" t="str">
        <f t="shared" ca="1" si="102"/>
        <v>'LYNX GRP'!</v>
      </c>
      <c r="J620">
        <f t="shared" ca="1" si="104"/>
        <v>0</v>
      </c>
      <c r="K620">
        <f t="shared" ca="1" si="104"/>
        <v>0</v>
      </c>
      <c r="L620">
        <f t="shared" ca="1" si="104"/>
        <v>0</v>
      </c>
      <c r="M620">
        <f t="shared" ca="1" si="103"/>
        <v>0</v>
      </c>
      <c r="N620">
        <f t="shared" ca="1" si="103"/>
        <v>0</v>
      </c>
      <c r="O620" t="str">
        <f t="shared" ca="1" si="100"/>
        <v>D:AC</v>
      </c>
      <c r="P620" t="str">
        <f t="shared" ca="1" si="101"/>
        <v>D9:AC9</v>
      </c>
    </row>
    <row r="621" spans="1:16" ht="15" customHeight="1">
      <c r="A621" t="str">
        <f t="shared" si="95"/>
        <v>34</v>
      </c>
      <c r="B621" t="str">
        <f t="shared" ca="1" si="96"/>
        <v>GRP</v>
      </c>
      <c r="C621" t="str">
        <f t="shared" si="97"/>
        <v>L122-GRP</v>
      </c>
      <c r="D621" t="s">
        <v>2611</v>
      </c>
      <c r="E621">
        <f t="shared" ca="1" si="98"/>
        <v>0</v>
      </c>
      <c r="H621" t="str">
        <f t="shared" ca="1" si="99"/>
        <v>'LYNX GRP'!</v>
      </c>
      <c r="I621" t="str">
        <f t="shared" ca="1" si="102"/>
        <v>'LYNX GRP'!</v>
      </c>
      <c r="J621">
        <f t="shared" ca="1" si="104"/>
        <v>0</v>
      </c>
      <c r="K621">
        <f t="shared" ca="1" si="104"/>
        <v>0</v>
      </c>
      <c r="L621">
        <f t="shared" ca="1" si="104"/>
        <v>0</v>
      </c>
      <c r="M621">
        <f t="shared" ca="1" si="103"/>
        <v>0</v>
      </c>
      <c r="N621">
        <f t="shared" ca="1" si="103"/>
        <v>0</v>
      </c>
      <c r="O621" t="str">
        <f t="shared" ca="1" si="100"/>
        <v>D:AC</v>
      </c>
      <c r="P621" t="str">
        <f t="shared" ca="1" si="101"/>
        <v>D9:AC9</v>
      </c>
    </row>
    <row r="622" spans="1:16">
      <c r="A622" t="str">
        <f t="shared" si="95"/>
        <v>35</v>
      </c>
      <c r="B622" t="str">
        <f t="shared" ca="1" si="96"/>
        <v>GRP</v>
      </c>
      <c r="C622" t="str">
        <f t="shared" si="97"/>
        <v>L122-GRP</v>
      </c>
      <c r="D622" t="s">
        <v>2612</v>
      </c>
      <c r="E622">
        <f t="shared" ca="1" si="98"/>
        <v>0</v>
      </c>
      <c r="H622" t="str">
        <f t="shared" ca="1" si="99"/>
        <v>'LYNX GRP'!</v>
      </c>
      <c r="I622" t="str">
        <f t="shared" ca="1" si="102"/>
        <v>'LYNX GRP'!</v>
      </c>
      <c r="J622">
        <f t="shared" ca="1" si="104"/>
        <v>0</v>
      </c>
      <c r="K622">
        <f t="shared" ca="1" si="104"/>
        <v>0</v>
      </c>
      <c r="L622">
        <f t="shared" ca="1" si="104"/>
        <v>0</v>
      </c>
      <c r="M622">
        <f t="shared" ca="1" si="103"/>
        <v>0</v>
      </c>
      <c r="N622">
        <f t="shared" ca="1" si="103"/>
        <v>0</v>
      </c>
      <c r="O622" t="str">
        <f t="shared" ca="1" si="100"/>
        <v>D:AC</v>
      </c>
      <c r="P622" t="str">
        <f t="shared" ca="1" si="101"/>
        <v>D9:AC9</v>
      </c>
    </row>
    <row r="623" spans="1:16">
      <c r="A623" t="str">
        <f t="shared" si="95"/>
        <v>36</v>
      </c>
      <c r="B623" t="str">
        <f t="shared" ca="1" si="96"/>
        <v>GRP</v>
      </c>
      <c r="C623" t="str">
        <f t="shared" si="97"/>
        <v>L122-GRP</v>
      </c>
      <c r="D623" t="s">
        <v>2613</v>
      </c>
      <c r="E623">
        <f t="shared" ca="1" si="98"/>
        <v>0</v>
      </c>
      <c r="H623" t="str">
        <f t="shared" ca="1" si="99"/>
        <v>'LYNX GRP'!</v>
      </c>
      <c r="I623" t="str">
        <f t="shared" ca="1" si="102"/>
        <v>'LYNX GRP'!</v>
      </c>
      <c r="J623">
        <f t="shared" ca="1" si="104"/>
        <v>0</v>
      </c>
      <c r="K623">
        <f t="shared" ca="1" si="104"/>
        <v>0</v>
      </c>
      <c r="L623">
        <f t="shared" ca="1" si="104"/>
        <v>0</v>
      </c>
      <c r="M623">
        <f t="shared" ca="1" si="103"/>
        <v>0</v>
      </c>
      <c r="N623">
        <f t="shared" ca="1" si="103"/>
        <v>0</v>
      </c>
      <c r="O623" t="str">
        <f t="shared" ca="1" si="100"/>
        <v>D:AC</v>
      </c>
      <c r="P623" t="str">
        <f t="shared" ca="1" si="101"/>
        <v>D9:AC9</v>
      </c>
    </row>
    <row r="624" spans="1:16">
      <c r="A624" t="str">
        <f t="shared" si="95"/>
        <v>01</v>
      </c>
      <c r="B624" t="str">
        <f t="shared" ca="1" si="96"/>
        <v>WOOD</v>
      </c>
      <c r="C624" t="str">
        <f t="shared" si="97"/>
        <v>L122-W</v>
      </c>
      <c r="D624" t="s">
        <v>1286</v>
      </c>
      <c r="E624">
        <f t="shared" ca="1" si="98"/>
        <v>0</v>
      </c>
      <c r="H624" t="str">
        <f t="shared" ca="1" si="99"/>
        <v>'LYNX PLYWOOD'!</v>
      </c>
      <c r="I624">
        <f t="shared" ca="1" si="102"/>
        <v>0</v>
      </c>
      <c r="J624" t="str">
        <f t="shared" ca="1" si="104"/>
        <v>'LYNX PLYWOOD'!</v>
      </c>
      <c r="K624">
        <f t="shared" ca="1" si="104"/>
        <v>0</v>
      </c>
      <c r="L624">
        <f t="shared" ca="1" si="104"/>
        <v>0</v>
      </c>
      <c r="M624">
        <f t="shared" ca="1" si="103"/>
        <v>0</v>
      </c>
      <c r="N624">
        <f t="shared" ca="1" si="103"/>
        <v>0</v>
      </c>
      <c r="O624" t="str">
        <f t="shared" ca="1" si="100"/>
        <v>D:Aa</v>
      </c>
      <c r="P624" t="str">
        <f t="shared" ca="1" si="101"/>
        <v>D9:Aa9</v>
      </c>
    </row>
    <row r="625" spans="1:16">
      <c r="A625" t="str">
        <f t="shared" si="95"/>
        <v>02</v>
      </c>
      <c r="B625" t="str">
        <f t="shared" ca="1" si="96"/>
        <v>WOOD</v>
      </c>
      <c r="C625" t="str">
        <f t="shared" si="97"/>
        <v>L122-W</v>
      </c>
      <c r="D625" t="s">
        <v>1287</v>
      </c>
      <c r="E625">
        <f t="shared" ca="1" si="98"/>
        <v>0</v>
      </c>
      <c r="H625" t="str">
        <f t="shared" ca="1" si="99"/>
        <v>'LYNX PLYWOOD'!</v>
      </c>
      <c r="I625">
        <f t="shared" ca="1" si="102"/>
        <v>0</v>
      </c>
      <c r="J625" t="str">
        <f t="shared" ca="1" si="104"/>
        <v>'LYNX PLYWOOD'!</v>
      </c>
      <c r="K625">
        <f t="shared" ca="1" si="104"/>
        <v>0</v>
      </c>
      <c r="L625">
        <f t="shared" ca="1" si="104"/>
        <v>0</v>
      </c>
      <c r="M625">
        <f t="shared" ca="1" si="103"/>
        <v>0</v>
      </c>
      <c r="N625">
        <f t="shared" ca="1" si="103"/>
        <v>0</v>
      </c>
      <c r="O625" t="str">
        <f t="shared" ca="1" si="100"/>
        <v>D:Aa</v>
      </c>
      <c r="P625" t="str">
        <f t="shared" ca="1" si="101"/>
        <v>D9:Aa9</v>
      </c>
    </row>
    <row r="626" spans="1:16">
      <c r="A626" t="str">
        <f t="shared" si="95"/>
        <v>03</v>
      </c>
      <c r="B626" t="str">
        <f t="shared" ca="1" si="96"/>
        <v>WOOD</v>
      </c>
      <c r="C626" t="str">
        <f t="shared" si="97"/>
        <v>L122-W</v>
      </c>
      <c r="D626" t="s">
        <v>1288</v>
      </c>
      <c r="E626">
        <f t="shared" ca="1" si="98"/>
        <v>0</v>
      </c>
      <c r="H626" t="str">
        <f t="shared" ca="1" si="99"/>
        <v>'LYNX PLYWOOD'!</v>
      </c>
      <c r="I626">
        <f t="shared" ca="1" si="102"/>
        <v>0</v>
      </c>
      <c r="J626" t="str">
        <f t="shared" ca="1" si="104"/>
        <v>'LYNX PLYWOOD'!</v>
      </c>
      <c r="K626">
        <f t="shared" ca="1" si="104"/>
        <v>0</v>
      </c>
      <c r="L626">
        <f t="shared" ca="1" si="104"/>
        <v>0</v>
      </c>
      <c r="M626">
        <f t="shared" ca="1" si="103"/>
        <v>0</v>
      </c>
      <c r="N626">
        <f t="shared" ca="1" si="103"/>
        <v>0</v>
      </c>
      <c r="O626" t="str">
        <f t="shared" ca="1" si="100"/>
        <v>D:Aa</v>
      </c>
      <c r="P626" t="str">
        <f t="shared" ca="1" si="101"/>
        <v>D9:Aa9</v>
      </c>
    </row>
    <row r="627" spans="1:16">
      <c r="A627" t="str">
        <f t="shared" si="95"/>
        <v>04</v>
      </c>
      <c r="B627" t="str">
        <f t="shared" ca="1" si="96"/>
        <v>WOOD</v>
      </c>
      <c r="C627" t="str">
        <f t="shared" si="97"/>
        <v>L122-W</v>
      </c>
      <c r="D627" t="s">
        <v>1289</v>
      </c>
      <c r="E627">
        <f t="shared" ca="1" si="98"/>
        <v>0</v>
      </c>
      <c r="H627" t="str">
        <f t="shared" ca="1" si="99"/>
        <v>'LYNX PLYWOOD'!</v>
      </c>
      <c r="I627">
        <f t="shared" ca="1" si="102"/>
        <v>0</v>
      </c>
      <c r="J627" t="str">
        <f t="shared" ca="1" si="104"/>
        <v>'LYNX PLYWOOD'!</v>
      </c>
      <c r="K627">
        <f t="shared" ca="1" si="104"/>
        <v>0</v>
      </c>
      <c r="L627">
        <f t="shared" ca="1" si="104"/>
        <v>0</v>
      </c>
      <c r="M627">
        <f t="shared" ca="1" si="103"/>
        <v>0</v>
      </c>
      <c r="N627">
        <f t="shared" ca="1" si="103"/>
        <v>0</v>
      </c>
      <c r="O627" t="str">
        <f t="shared" ca="1" si="100"/>
        <v>D:Aa</v>
      </c>
      <c r="P627" t="str">
        <f t="shared" ca="1" si="101"/>
        <v>D9:Aa9</v>
      </c>
    </row>
    <row r="628" spans="1:16">
      <c r="A628" t="str">
        <f t="shared" si="95"/>
        <v>05</v>
      </c>
      <c r="B628" t="str">
        <f t="shared" ca="1" si="96"/>
        <v>WOOD</v>
      </c>
      <c r="C628" t="str">
        <f t="shared" si="97"/>
        <v>L122-W</v>
      </c>
      <c r="D628" t="s">
        <v>1290</v>
      </c>
      <c r="E628">
        <f t="shared" ca="1" si="98"/>
        <v>0</v>
      </c>
      <c r="H628" t="str">
        <f t="shared" ca="1" si="99"/>
        <v>'LYNX PLYWOOD'!</v>
      </c>
      <c r="I628">
        <f t="shared" ca="1" si="102"/>
        <v>0</v>
      </c>
      <c r="J628" t="str">
        <f t="shared" ca="1" si="104"/>
        <v>'LYNX PLYWOOD'!</v>
      </c>
      <c r="K628">
        <f t="shared" ca="1" si="104"/>
        <v>0</v>
      </c>
      <c r="L628">
        <f t="shared" ca="1" si="104"/>
        <v>0</v>
      </c>
      <c r="M628">
        <f t="shared" ca="1" si="103"/>
        <v>0</v>
      </c>
      <c r="N628">
        <f t="shared" ca="1" si="103"/>
        <v>0</v>
      </c>
      <c r="O628" t="str">
        <f t="shared" ca="1" si="100"/>
        <v>D:Aa</v>
      </c>
      <c r="P628" t="str">
        <f t="shared" ca="1" si="101"/>
        <v>D9:Aa9</v>
      </c>
    </row>
    <row r="629" spans="1:16">
      <c r="A629" t="str">
        <f t="shared" si="95"/>
        <v>06</v>
      </c>
      <c r="B629" t="str">
        <f t="shared" ca="1" si="96"/>
        <v>WOOD</v>
      </c>
      <c r="C629" t="str">
        <f t="shared" si="97"/>
        <v>L122-W</v>
      </c>
      <c r="D629" t="s">
        <v>1291</v>
      </c>
      <c r="E629">
        <f t="shared" ca="1" si="98"/>
        <v>0</v>
      </c>
      <c r="H629" t="str">
        <f t="shared" ca="1" si="99"/>
        <v>'LYNX PLYWOOD'!</v>
      </c>
      <c r="I629">
        <f t="shared" ca="1" si="102"/>
        <v>0</v>
      </c>
      <c r="J629" t="str">
        <f t="shared" ca="1" si="104"/>
        <v>'LYNX PLYWOOD'!</v>
      </c>
      <c r="K629">
        <f t="shared" ca="1" si="104"/>
        <v>0</v>
      </c>
      <c r="L629">
        <f t="shared" ca="1" si="104"/>
        <v>0</v>
      </c>
      <c r="M629">
        <f t="shared" ca="1" si="103"/>
        <v>0</v>
      </c>
      <c r="N629">
        <f t="shared" ca="1" si="103"/>
        <v>0</v>
      </c>
      <c r="O629" t="str">
        <f t="shared" ca="1" si="100"/>
        <v>D:Aa</v>
      </c>
      <c r="P629" t="str">
        <f t="shared" ca="1" si="101"/>
        <v>D9:Aa9</v>
      </c>
    </row>
    <row r="630" spans="1:16">
      <c r="A630" t="str">
        <f t="shared" si="95"/>
        <v>07</v>
      </c>
      <c r="B630" t="str">
        <f t="shared" ca="1" si="96"/>
        <v>WOOD</v>
      </c>
      <c r="C630" t="str">
        <f t="shared" si="97"/>
        <v>L122-W</v>
      </c>
      <c r="D630" t="s">
        <v>1292</v>
      </c>
      <c r="E630">
        <f t="shared" ca="1" si="98"/>
        <v>0</v>
      </c>
      <c r="H630" t="str">
        <f t="shared" ca="1" si="99"/>
        <v>'LYNX PLYWOOD'!</v>
      </c>
      <c r="I630">
        <f t="shared" ca="1" si="102"/>
        <v>0</v>
      </c>
      <c r="J630" t="str">
        <f t="shared" ca="1" si="104"/>
        <v>'LYNX PLYWOOD'!</v>
      </c>
      <c r="K630">
        <f t="shared" ca="1" si="104"/>
        <v>0</v>
      </c>
      <c r="L630">
        <f t="shared" ca="1" si="104"/>
        <v>0</v>
      </c>
      <c r="M630">
        <f t="shared" ca="1" si="103"/>
        <v>0</v>
      </c>
      <c r="N630">
        <f t="shared" ca="1" si="103"/>
        <v>0</v>
      </c>
      <c r="O630" t="str">
        <f t="shared" ca="1" si="100"/>
        <v>D:Aa</v>
      </c>
      <c r="P630" t="str">
        <f t="shared" ca="1" si="101"/>
        <v>D9:Aa9</v>
      </c>
    </row>
    <row r="631" spans="1:16">
      <c r="A631" t="str">
        <f t="shared" si="95"/>
        <v>08</v>
      </c>
      <c r="B631" t="str">
        <f t="shared" ca="1" si="96"/>
        <v>WOOD</v>
      </c>
      <c r="C631" t="str">
        <f t="shared" si="97"/>
        <v>L122-W</v>
      </c>
      <c r="D631" t="s">
        <v>1293</v>
      </c>
      <c r="E631">
        <f t="shared" ca="1" si="98"/>
        <v>0</v>
      </c>
      <c r="H631" t="str">
        <f t="shared" ca="1" si="99"/>
        <v>'LYNX PLYWOOD'!</v>
      </c>
      <c r="I631">
        <f t="shared" ca="1" si="102"/>
        <v>0</v>
      </c>
      <c r="J631" t="str">
        <f t="shared" ca="1" si="104"/>
        <v>'LYNX PLYWOOD'!</v>
      </c>
      <c r="K631">
        <f t="shared" ca="1" si="104"/>
        <v>0</v>
      </c>
      <c r="L631">
        <f t="shared" ca="1" si="104"/>
        <v>0</v>
      </c>
      <c r="M631">
        <f t="shared" ca="1" si="103"/>
        <v>0</v>
      </c>
      <c r="N631">
        <f t="shared" ca="1" si="103"/>
        <v>0</v>
      </c>
      <c r="O631" t="str">
        <f t="shared" ca="1" si="100"/>
        <v>D:Aa</v>
      </c>
      <c r="P631" t="str">
        <f t="shared" ca="1" si="101"/>
        <v>D9:Aa9</v>
      </c>
    </row>
    <row r="632" spans="1:16">
      <c r="A632" t="str">
        <f t="shared" si="95"/>
        <v>09</v>
      </c>
      <c r="B632" t="str">
        <f t="shared" ca="1" si="96"/>
        <v>WOOD</v>
      </c>
      <c r="C632" t="str">
        <f t="shared" si="97"/>
        <v>L122-W</v>
      </c>
      <c r="D632" t="s">
        <v>1294</v>
      </c>
      <c r="E632">
        <f t="shared" ca="1" si="98"/>
        <v>0</v>
      </c>
      <c r="H632" t="str">
        <f t="shared" ca="1" si="99"/>
        <v>'LYNX PLYWOOD'!</v>
      </c>
      <c r="I632">
        <f t="shared" ca="1" si="102"/>
        <v>0</v>
      </c>
      <c r="J632" t="str">
        <f t="shared" ca="1" si="104"/>
        <v>'LYNX PLYWOOD'!</v>
      </c>
      <c r="K632">
        <f t="shared" ca="1" si="104"/>
        <v>0</v>
      </c>
      <c r="L632">
        <f t="shared" ca="1" si="104"/>
        <v>0</v>
      </c>
      <c r="M632">
        <f t="shared" ca="1" si="103"/>
        <v>0</v>
      </c>
      <c r="N632">
        <f t="shared" ca="1" si="103"/>
        <v>0</v>
      </c>
      <c r="O632" t="str">
        <f t="shared" ca="1" si="100"/>
        <v>D:Aa</v>
      </c>
      <c r="P632" t="str">
        <f t="shared" ca="1" si="101"/>
        <v>D9:Aa9</v>
      </c>
    </row>
    <row r="633" spans="1:16">
      <c r="A633" t="str">
        <f t="shared" si="95"/>
        <v>10</v>
      </c>
      <c r="B633" t="str">
        <f t="shared" ca="1" si="96"/>
        <v>WOOD</v>
      </c>
      <c r="C633" t="str">
        <f t="shared" si="97"/>
        <v>L122-W</v>
      </c>
      <c r="D633" t="s">
        <v>1295</v>
      </c>
      <c r="E633">
        <f t="shared" ca="1" si="98"/>
        <v>0</v>
      </c>
      <c r="H633" t="str">
        <f t="shared" ca="1" si="99"/>
        <v>'LYNX PLYWOOD'!</v>
      </c>
      <c r="I633">
        <f t="shared" ca="1" si="102"/>
        <v>0</v>
      </c>
      <c r="J633" t="str">
        <f t="shared" ca="1" si="104"/>
        <v>'LYNX PLYWOOD'!</v>
      </c>
      <c r="K633">
        <f t="shared" ca="1" si="104"/>
        <v>0</v>
      </c>
      <c r="L633">
        <f t="shared" ca="1" si="104"/>
        <v>0</v>
      </c>
      <c r="M633">
        <f t="shared" ca="1" si="103"/>
        <v>0</v>
      </c>
      <c r="N633">
        <f t="shared" ca="1" si="103"/>
        <v>0</v>
      </c>
      <c r="O633" t="str">
        <f t="shared" ca="1" si="100"/>
        <v>D:Aa</v>
      </c>
      <c r="P633" t="str">
        <f t="shared" ca="1" si="101"/>
        <v>D9:Aa9</v>
      </c>
    </row>
    <row r="634" spans="1:16">
      <c r="A634" t="str">
        <f t="shared" si="95"/>
        <v>11</v>
      </c>
      <c r="B634" t="str">
        <f t="shared" ca="1" si="96"/>
        <v>WOOD</v>
      </c>
      <c r="C634" t="str">
        <f t="shared" si="97"/>
        <v>L122-W</v>
      </c>
      <c r="D634" t="s">
        <v>1296</v>
      </c>
      <c r="E634">
        <f t="shared" ca="1" si="98"/>
        <v>0</v>
      </c>
      <c r="H634" t="str">
        <f t="shared" ca="1" si="99"/>
        <v>'LYNX PLYWOOD'!</v>
      </c>
      <c r="I634">
        <f t="shared" ca="1" si="102"/>
        <v>0</v>
      </c>
      <c r="J634" t="str">
        <f t="shared" ca="1" si="104"/>
        <v>'LYNX PLYWOOD'!</v>
      </c>
      <c r="K634">
        <f t="shared" ca="1" si="104"/>
        <v>0</v>
      </c>
      <c r="L634">
        <f t="shared" ca="1" si="104"/>
        <v>0</v>
      </c>
      <c r="M634">
        <f t="shared" ca="1" si="103"/>
        <v>0</v>
      </c>
      <c r="N634">
        <f t="shared" ca="1" si="103"/>
        <v>0</v>
      </c>
      <c r="O634" t="str">
        <f t="shared" ca="1" si="100"/>
        <v>D:Aa</v>
      </c>
      <c r="P634" t="str">
        <f t="shared" ca="1" si="101"/>
        <v>D9:Aa9</v>
      </c>
    </row>
    <row r="635" spans="1:16">
      <c r="A635" t="str">
        <f t="shared" si="95"/>
        <v>12</v>
      </c>
      <c r="B635" t="str">
        <f t="shared" ca="1" si="96"/>
        <v>WOOD</v>
      </c>
      <c r="C635" t="str">
        <f t="shared" si="97"/>
        <v>L122-W</v>
      </c>
      <c r="D635" t="s">
        <v>1297</v>
      </c>
      <c r="E635">
        <f t="shared" ca="1" si="98"/>
        <v>0</v>
      </c>
      <c r="H635" t="str">
        <f t="shared" ca="1" si="99"/>
        <v>'LYNX PLYWOOD'!</v>
      </c>
      <c r="I635">
        <f t="shared" ca="1" si="102"/>
        <v>0</v>
      </c>
      <c r="J635" t="str">
        <f t="shared" ca="1" si="104"/>
        <v>'LYNX PLYWOOD'!</v>
      </c>
      <c r="K635">
        <f t="shared" ca="1" si="104"/>
        <v>0</v>
      </c>
      <c r="L635">
        <f t="shared" ca="1" si="104"/>
        <v>0</v>
      </c>
      <c r="M635">
        <f t="shared" ca="1" si="103"/>
        <v>0</v>
      </c>
      <c r="N635">
        <f t="shared" ca="1" si="103"/>
        <v>0</v>
      </c>
      <c r="O635" t="str">
        <f t="shared" ca="1" si="100"/>
        <v>D:Aa</v>
      </c>
      <c r="P635" t="str">
        <f t="shared" ca="1" si="101"/>
        <v>D9:Aa9</v>
      </c>
    </row>
    <row r="636" spans="1:16">
      <c r="A636" t="str">
        <f t="shared" si="95"/>
        <v>13</v>
      </c>
      <c r="B636" t="str">
        <f t="shared" ca="1" si="96"/>
        <v>WOOD</v>
      </c>
      <c r="C636" t="str">
        <f t="shared" si="97"/>
        <v>L122-W</v>
      </c>
      <c r="D636" t="s">
        <v>1298</v>
      </c>
      <c r="E636">
        <f t="shared" ca="1" si="98"/>
        <v>0</v>
      </c>
      <c r="H636" t="str">
        <f t="shared" ca="1" si="99"/>
        <v>'LYNX PLYWOOD'!</v>
      </c>
      <c r="I636">
        <f t="shared" ca="1" si="102"/>
        <v>0</v>
      </c>
      <c r="J636" t="str">
        <f t="shared" ca="1" si="104"/>
        <v>'LYNX PLYWOOD'!</v>
      </c>
      <c r="K636">
        <f t="shared" ca="1" si="104"/>
        <v>0</v>
      </c>
      <c r="L636">
        <f t="shared" ca="1" si="104"/>
        <v>0</v>
      </c>
      <c r="M636">
        <f t="shared" ca="1" si="103"/>
        <v>0</v>
      </c>
      <c r="N636">
        <f t="shared" ca="1" si="103"/>
        <v>0</v>
      </c>
      <c r="O636" t="str">
        <f t="shared" ca="1" si="100"/>
        <v>D:Aa</v>
      </c>
      <c r="P636" t="str">
        <f t="shared" ca="1" si="101"/>
        <v>D9:Aa9</v>
      </c>
    </row>
    <row r="637" spans="1:16">
      <c r="A637" t="str">
        <f t="shared" si="95"/>
        <v>15</v>
      </c>
      <c r="B637" t="str">
        <f t="shared" ca="1" si="96"/>
        <v>WOOD</v>
      </c>
      <c r="C637" t="str">
        <f t="shared" si="97"/>
        <v>L122-W</v>
      </c>
      <c r="D637" t="s">
        <v>1568</v>
      </c>
      <c r="E637">
        <f t="shared" ca="1" si="98"/>
        <v>0</v>
      </c>
      <c r="H637" t="str">
        <f t="shared" ca="1" si="99"/>
        <v>'LYNX PLYWOOD'!</v>
      </c>
      <c r="I637">
        <f t="shared" ca="1" si="102"/>
        <v>0</v>
      </c>
      <c r="J637" t="str">
        <f t="shared" ca="1" si="104"/>
        <v>'LYNX PLYWOOD'!</v>
      </c>
      <c r="K637">
        <f t="shared" ca="1" si="104"/>
        <v>0</v>
      </c>
      <c r="L637">
        <f t="shared" ca="1" si="104"/>
        <v>0</v>
      </c>
      <c r="M637">
        <f t="shared" ca="1" si="103"/>
        <v>0</v>
      </c>
      <c r="N637">
        <f t="shared" ca="1" si="103"/>
        <v>0</v>
      </c>
      <c r="O637" t="str">
        <f t="shared" ca="1" si="100"/>
        <v>D:Aa</v>
      </c>
      <c r="P637" t="str">
        <f t="shared" ca="1" si="101"/>
        <v>D9:Aa9</v>
      </c>
    </row>
    <row r="638" spans="1:16">
      <c r="A638" t="str">
        <f t="shared" si="95"/>
        <v>01</v>
      </c>
      <c r="B638" t="str">
        <f t="shared" ca="1" si="96"/>
        <v>GRP</v>
      </c>
      <c r="C638" t="str">
        <f t="shared" si="97"/>
        <v>L123-GRP</v>
      </c>
      <c r="D638" t="s">
        <v>2614</v>
      </c>
      <c r="E638">
        <f t="shared" ca="1" si="98"/>
        <v>0</v>
      </c>
      <c r="H638" t="str">
        <f t="shared" ca="1" si="99"/>
        <v>'LYNX GRP'!</v>
      </c>
      <c r="I638" t="str">
        <f t="shared" ca="1" si="102"/>
        <v>'LYNX GRP'!</v>
      </c>
      <c r="J638">
        <f t="shared" ca="1" si="104"/>
        <v>0</v>
      </c>
      <c r="K638">
        <f t="shared" ca="1" si="104"/>
        <v>0</v>
      </c>
      <c r="L638">
        <f t="shared" ca="1" si="104"/>
        <v>0</v>
      </c>
      <c r="M638">
        <f t="shared" ca="1" si="103"/>
        <v>0</v>
      </c>
      <c r="N638">
        <f t="shared" ca="1" si="103"/>
        <v>0</v>
      </c>
      <c r="O638" t="str">
        <f t="shared" ca="1" si="100"/>
        <v>D:AC</v>
      </c>
      <c r="P638" t="str">
        <f t="shared" ca="1" si="101"/>
        <v>D9:AC9</v>
      </c>
    </row>
    <row r="639" spans="1:16">
      <c r="A639" t="str">
        <f t="shared" si="95"/>
        <v>02</v>
      </c>
      <c r="B639" t="str">
        <f t="shared" ca="1" si="96"/>
        <v>GRP</v>
      </c>
      <c r="C639" t="str">
        <f t="shared" si="97"/>
        <v>L123-GRP</v>
      </c>
      <c r="D639" t="s">
        <v>2615</v>
      </c>
      <c r="E639">
        <f t="shared" ca="1" si="98"/>
        <v>0</v>
      </c>
      <c r="H639" t="str">
        <f t="shared" ca="1" si="99"/>
        <v>'LYNX GRP'!</v>
      </c>
      <c r="I639" t="str">
        <f t="shared" ca="1" si="102"/>
        <v>'LYNX GRP'!</v>
      </c>
      <c r="J639">
        <f t="shared" ca="1" si="104"/>
        <v>0</v>
      </c>
      <c r="K639">
        <f t="shared" ca="1" si="104"/>
        <v>0</v>
      </c>
      <c r="L639">
        <f t="shared" ca="1" si="104"/>
        <v>0</v>
      </c>
      <c r="M639">
        <f t="shared" ca="1" si="103"/>
        <v>0</v>
      </c>
      <c r="N639">
        <f t="shared" ca="1" si="103"/>
        <v>0</v>
      </c>
      <c r="O639" t="str">
        <f t="shared" ca="1" si="100"/>
        <v>D:AC</v>
      </c>
      <c r="P639" t="str">
        <f t="shared" ca="1" si="101"/>
        <v>D9:AC9</v>
      </c>
    </row>
    <row r="640" spans="1:16">
      <c r="A640" t="str">
        <f t="shared" si="95"/>
        <v>03</v>
      </c>
      <c r="B640" t="str">
        <f t="shared" ca="1" si="96"/>
        <v>GRP</v>
      </c>
      <c r="C640" t="str">
        <f t="shared" si="97"/>
        <v>L123-GRP</v>
      </c>
      <c r="D640" t="s">
        <v>2616</v>
      </c>
      <c r="E640">
        <f t="shared" ca="1" si="98"/>
        <v>0</v>
      </c>
      <c r="H640" t="str">
        <f t="shared" ca="1" si="99"/>
        <v>'LYNX GRP'!</v>
      </c>
      <c r="I640" t="str">
        <f t="shared" ca="1" si="102"/>
        <v>'LYNX GRP'!</v>
      </c>
      <c r="J640">
        <f t="shared" ca="1" si="104"/>
        <v>0</v>
      </c>
      <c r="K640">
        <f t="shared" ca="1" si="104"/>
        <v>0</v>
      </c>
      <c r="L640">
        <f t="shared" ca="1" si="104"/>
        <v>0</v>
      </c>
      <c r="M640">
        <f t="shared" ca="1" si="103"/>
        <v>0</v>
      </c>
      <c r="N640">
        <f t="shared" ca="1" si="103"/>
        <v>0</v>
      </c>
      <c r="O640" t="str">
        <f t="shared" ca="1" si="100"/>
        <v>D:AC</v>
      </c>
      <c r="P640" t="str">
        <f t="shared" ca="1" si="101"/>
        <v>D9:AC9</v>
      </c>
    </row>
    <row r="641" spans="1:16">
      <c r="A641" t="str">
        <f t="shared" si="95"/>
        <v>04</v>
      </c>
      <c r="B641" t="str">
        <f t="shared" ca="1" si="96"/>
        <v>GRP</v>
      </c>
      <c r="C641" t="str">
        <f t="shared" si="97"/>
        <v>L123-GRP</v>
      </c>
      <c r="D641" t="s">
        <v>2617</v>
      </c>
      <c r="E641">
        <f t="shared" ca="1" si="98"/>
        <v>0</v>
      </c>
      <c r="H641" t="str">
        <f t="shared" ca="1" si="99"/>
        <v>'LYNX GRP'!</v>
      </c>
      <c r="I641" t="str">
        <f t="shared" ca="1" si="102"/>
        <v>'LYNX GRP'!</v>
      </c>
      <c r="J641">
        <f t="shared" ca="1" si="104"/>
        <v>0</v>
      </c>
      <c r="K641">
        <f t="shared" ca="1" si="104"/>
        <v>0</v>
      </c>
      <c r="L641">
        <f t="shared" ca="1" si="104"/>
        <v>0</v>
      </c>
      <c r="M641">
        <f t="shared" ca="1" si="103"/>
        <v>0</v>
      </c>
      <c r="N641">
        <f t="shared" ca="1" si="103"/>
        <v>0</v>
      </c>
      <c r="O641" t="str">
        <f t="shared" ca="1" si="100"/>
        <v>D:AC</v>
      </c>
      <c r="P641" t="str">
        <f t="shared" ca="1" si="101"/>
        <v>D9:AC9</v>
      </c>
    </row>
    <row r="642" spans="1:16">
      <c r="A642" t="str">
        <f t="shared" si="95"/>
        <v>05</v>
      </c>
      <c r="B642" t="str">
        <f t="shared" ca="1" si="96"/>
        <v>GRP</v>
      </c>
      <c r="C642" t="str">
        <f t="shared" si="97"/>
        <v>L123-GRP</v>
      </c>
      <c r="D642" t="s">
        <v>2618</v>
      </c>
      <c r="E642">
        <f t="shared" ca="1" si="98"/>
        <v>0</v>
      </c>
      <c r="H642" t="str">
        <f t="shared" ca="1" si="99"/>
        <v>'LYNX GRP'!</v>
      </c>
      <c r="I642" t="str">
        <f t="shared" ca="1" si="102"/>
        <v>'LYNX GRP'!</v>
      </c>
      <c r="J642">
        <f t="shared" ca="1" si="104"/>
        <v>0</v>
      </c>
      <c r="K642">
        <f t="shared" ca="1" si="104"/>
        <v>0</v>
      </c>
      <c r="L642">
        <f t="shared" ca="1" si="104"/>
        <v>0</v>
      </c>
      <c r="M642">
        <f t="shared" ca="1" si="103"/>
        <v>0</v>
      </c>
      <c r="N642">
        <f t="shared" ca="1" si="103"/>
        <v>0</v>
      </c>
      <c r="O642" t="str">
        <f t="shared" ca="1" si="100"/>
        <v>D:AC</v>
      </c>
      <c r="P642" t="str">
        <f t="shared" ca="1" si="101"/>
        <v>D9:AC9</v>
      </c>
    </row>
    <row r="643" spans="1:16">
      <c r="A643" t="str">
        <f t="shared" si="95"/>
        <v>06</v>
      </c>
      <c r="B643" t="str">
        <f t="shared" ca="1" si="96"/>
        <v>GRP</v>
      </c>
      <c r="C643" t="str">
        <f t="shared" si="97"/>
        <v>L123-GRP</v>
      </c>
      <c r="D643" t="s">
        <v>2619</v>
      </c>
      <c r="E643">
        <f t="shared" ca="1" si="98"/>
        <v>0</v>
      </c>
      <c r="H643" t="str">
        <f t="shared" ca="1" si="99"/>
        <v>'LYNX GRP'!</v>
      </c>
      <c r="I643" t="str">
        <f t="shared" ca="1" si="102"/>
        <v>'LYNX GRP'!</v>
      </c>
      <c r="J643">
        <f t="shared" ca="1" si="104"/>
        <v>0</v>
      </c>
      <c r="K643">
        <f t="shared" ca="1" si="104"/>
        <v>0</v>
      </c>
      <c r="L643">
        <f t="shared" ca="1" si="104"/>
        <v>0</v>
      </c>
      <c r="M643">
        <f t="shared" ca="1" si="103"/>
        <v>0</v>
      </c>
      <c r="N643">
        <f t="shared" ca="1" si="103"/>
        <v>0</v>
      </c>
      <c r="O643" t="str">
        <f t="shared" ca="1" si="100"/>
        <v>D:AC</v>
      </c>
      <c r="P643" t="str">
        <f t="shared" ca="1" si="101"/>
        <v>D9:AC9</v>
      </c>
    </row>
    <row r="644" spans="1:16">
      <c r="A644" t="str">
        <f t="shared" si="95"/>
        <v>07</v>
      </c>
      <c r="B644" t="str">
        <f t="shared" ca="1" si="96"/>
        <v>GRP</v>
      </c>
      <c r="C644" t="str">
        <f t="shared" si="97"/>
        <v>L123-GRP</v>
      </c>
      <c r="D644" t="s">
        <v>2620</v>
      </c>
      <c r="E644">
        <f t="shared" ca="1" si="98"/>
        <v>0</v>
      </c>
      <c r="H644" t="str">
        <f t="shared" ca="1" si="99"/>
        <v>'LYNX GRP'!</v>
      </c>
      <c r="I644" t="str">
        <f t="shared" ca="1" si="102"/>
        <v>'LYNX GRP'!</v>
      </c>
      <c r="J644">
        <f t="shared" ca="1" si="104"/>
        <v>0</v>
      </c>
      <c r="K644">
        <f t="shared" ca="1" si="104"/>
        <v>0</v>
      </c>
      <c r="L644">
        <f t="shared" ca="1" si="104"/>
        <v>0</v>
      </c>
      <c r="M644">
        <f t="shared" ca="1" si="103"/>
        <v>0</v>
      </c>
      <c r="N644">
        <f t="shared" ca="1" si="103"/>
        <v>0</v>
      </c>
      <c r="O644" t="str">
        <f t="shared" ca="1" si="100"/>
        <v>D:AC</v>
      </c>
      <c r="P644" t="str">
        <f t="shared" ca="1" si="101"/>
        <v>D9:AC9</v>
      </c>
    </row>
    <row r="645" spans="1:16">
      <c r="A645" t="str">
        <f t="shared" si="95"/>
        <v>08</v>
      </c>
      <c r="B645" t="str">
        <f t="shared" ca="1" si="96"/>
        <v>GRP</v>
      </c>
      <c r="C645" t="str">
        <f t="shared" si="97"/>
        <v>L123-GRP</v>
      </c>
      <c r="D645" t="s">
        <v>2621</v>
      </c>
      <c r="E645">
        <f t="shared" ca="1" si="98"/>
        <v>0</v>
      </c>
      <c r="H645" t="str">
        <f t="shared" ca="1" si="99"/>
        <v>'LYNX GRP'!</v>
      </c>
      <c r="I645" t="str">
        <f t="shared" ca="1" si="102"/>
        <v>'LYNX GRP'!</v>
      </c>
      <c r="J645">
        <f t="shared" ca="1" si="104"/>
        <v>0</v>
      </c>
      <c r="K645">
        <f t="shared" ca="1" si="104"/>
        <v>0</v>
      </c>
      <c r="L645">
        <f t="shared" ca="1" si="104"/>
        <v>0</v>
      </c>
      <c r="M645">
        <f t="shared" ca="1" si="103"/>
        <v>0</v>
      </c>
      <c r="N645">
        <f t="shared" ca="1" si="103"/>
        <v>0</v>
      </c>
      <c r="O645" t="str">
        <f t="shared" ca="1" si="100"/>
        <v>D:AC</v>
      </c>
      <c r="P645" t="str">
        <f t="shared" ca="1" si="101"/>
        <v>D9:AC9</v>
      </c>
    </row>
    <row r="646" spans="1:16">
      <c r="A646" t="str">
        <f t="shared" si="95"/>
        <v>09</v>
      </c>
      <c r="B646" t="str">
        <f t="shared" ca="1" si="96"/>
        <v>GRP</v>
      </c>
      <c r="C646" t="str">
        <f t="shared" si="97"/>
        <v>L123-GRP</v>
      </c>
      <c r="D646" t="s">
        <v>2622</v>
      </c>
      <c r="E646">
        <f t="shared" ca="1" si="98"/>
        <v>0</v>
      </c>
      <c r="H646" t="str">
        <f t="shared" ca="1" si="99"/>
        <v>'LYNX GRP'!</v>
      </c>
      <c r="I646" t="str">
        <f t="shared" ca="1" si="102"/>
        <v>'LYNX GRP'!</v>
      </c>
      <c r="J646">
        <f t="shared" ca="1" si="104"/>
        <v>0</v>
      </c>
      <c r="K646">
        <f t="shared" ca="1" si="104"/>
        <v>0</v>
      </c>
      <c r="L646">
        <f t="shared" ca="1" si="104"/>
        <v>0</v>
      </c>
      <c r="M646">
        <f t="shared" ca="1" si="103"/>
        <v>0</v>
      </c>
      <c r="N646">
        <f t="shared" ca="1" si="103"/>
        <v>0</v>
      </c>
      <c r="O646" t="str">
        <f t="shared" ca="1" si="100"/>
        <v>D:AC</v>
      </c>
      <c r="P646" t="str">
        <f t="shared" ca="1" si="101"/>
        <v>D9:AC9</v>
      </c>
    </row>
    <row r="647" spans="1:16">
      <c r="A647" t="str">
        <f t="shared" si="95"/>
        <v>10</v>
      </c>
      <c r="B647" t="str">
        <f t="shared" ca="1" si="96"/>
        <v>GRP</v>
      </c>
      <c r="C647" t="str">
        <f t="shared" si="97"/>
        <v>L123-GRP</v>
      </c>
      <c r="D647" t="s">
        <v>2623</v>
      </c>
      <c r="E647">
        <f t="shared" ca="1" si="98"/>
        <v>0</v>
      </c>
      <c r="H647" t="str">
        <f t="shared" ca="1" si="99"/>
        <v>'LYNX GRP'!</v>
      </c>
      <c r="I647" t="str">
        <f t="shared" ca="1" si="102"/>
        <v>'LYNX GRP'!</v>
      </c>
      <c r="J647">
        <f t="shared" ca="1" si="104"/>
        <v>0</v>
      </c>
      <c r="K647">
        <f t="shared" ca="1" si="104"/>
        <v>0</v>
      </c>
      <c r="L647">
        <f t="shared" ca="1" si="104"/>
        <v>0</v>
      </c>
      <c r="M647">
        <f t="shared" ca="1" si="103"/>
        <v>0</v>
      </c>
      <c r="N647">
        <f t="shared" ca="1" si="103"/>
        <v>0</v>
      </c>
      <c r="O647" t="str">
        <f t="shared" ca="1" si="100"/>
        <v>D:AC</v>
      </c>
      <c r="P647" t="str">
        <f t="shared" ca="1" si="101"/>
        <v>D9:AC9</v>
      </c>
    </row>
    <row r="648" spans="1:16">
      <c r="A648" t="str">
        <f t="shared" si="95"/>
        <v>11</v>
      </c>
      <c r="B648" t="str">
        <f t="shared" ca="1" si="96"/>
        <v>GRP</v>
      </c>
      <c r="C648" t="str">
        <f t="shared" si="97"/>
        <v>L123-GRP</v>
      </c>
      <c r="D648" t="s">
        <v>2624</v>
      </c>
      <c r="E648">
        <f t="shared" ca="1" si="98"/>
        <v>0</v>
      </c>
      <c r="H648" t="str">
        <f t="shared" ca="1" si="99"/>
        <v>'LYNX GRP'!</v>
      </c>
      <c r="I648" t="str">
        <f t="shared" ca="1" si="102"/>
        <v>'LYNX GRP'!</v>
      </c>
      <c r="J648">
        <f t="shared" ca="1" si="104"/>
        <v>0</v>
      </c>
      <c r="K648">
        <f t="shared" ca="1" si="104"/>
        <v>0</v>
      </c>
      <c r="L648">
        <f t="shared" ca="1" si="104"/>
        <v>0</v>
      </c>
      <c r="M648">
        <f t="shared" ca="1" si="103"/>
        <v>0</v>
      </c>
      <c r="N648">
        <f t="shared" ca="1" si="103"/>
        <v>0</v>
      </c>
      <c r="O648" t="str">
        <f t="shared" ca="1" si="100"/>
        <v>D:AC</v>
      </c>
      <c r="P648" t="str">
        <f t="shared" ca="1" si="101"/>
        <v>D9:AC9</v>
      </c>
    </row>
    <row r="649" spans="1:16">
      <c r="A649" t="str">
        <f t="shared" si="95"/>
        <v>12</v>
      </c>
      <c r="B649" t="str">
        <f t="shared" ca="1" si="96"/>
        <v>GRP</v>
      </c>
      <c r="C649" t="str">
        <f t="shared" si="97"/>
        <v>L123-GRP</v>
      </c>
      <c r="D649" t="s">
        <v>2625</v>
      </c>
      <c r="E649">
        <f t="shared" ca="1" si="98"/>
        <v>0</v>
      </c>
      <c r="H649" t="str">
        <f t="shared" ca="1" si="99"/>
        <v>'LYNX GRP'!</v>
      </c>
      <c r="I649" t="str">
        <f t="shared" ca="1" si="102"/>
        <v>'LYNX GRP'!</v>
      </c>
      <c r="J649">
        <f t="shared" ca="1" si="104"/>
        <v>0</v>
      </c>
      <c r="K649">
        <f t="shared" ca="1" si="104"/>
        <v>0</v>
      </c>
      <c r="L649">
        <f t="shared" ca="1" si="104"/>
        <v>0</v>
      </c>
      <c r="M649">
        <f t="shared" ca="1" si="103"/>
        <v>0</v>
      </c>
      <c r="N649">
        <f t="shared" ca="1" si="103"/>
        <v>0</v>
      </c>
      <c r="O649" t="str">
        <f t="shared" ca="1" si="100"/>
        <v>D:AC</v>
      </c>
      <c r="P649" t="str">
        <f t="shared" ca="1" si="101"/>
        <v>D9:AC9</v>
      </c>
    </row>
    <row r="650" spans="1:16">
      <c r="A650" t="str">
        <f t="shared" si="95"/>
        <v>13</v>
      </c>
      <c r="B650" t="str">
        <f t="shared" ca="1" si="96"/>
        <v>GRP</v>
      </c>
      <c r="C650" t="str">
        <f t="shared" si="97"/>
        <v>L123-GRP</v>
      </c>
      <c r="D650" t="s">
        <v>2626</v>
      </c>
      <c r="E650">
        <f t="shared" ca="1" si="98"/>
        <v>0</v>
      </c>
      <c r="H650" t="str">
        <f t="shared" ca="1" si="99"/>
        <v>'LYNX GRP'!</v>
      </c>
      <c r="I650" t="str">
        <f t="shared" ca="1" si="102"/>
        <v>'LYNX GRP'!</v>
      </c>
      <c r="J650">
        <f t="shared" ca="1" si="104"/>
        <v>0</v>
      </c>
      <c r="K650">
        <f t="shared" ca="1" si="104"/>
        <v>0</v>
      </c>
      <c r="L650">
        <f t="shared" ca="1" si="104"/>
        <v>0</v>
      </c>
      <c r="M650">
        <f t="shared" ca="1" si="103"/>
        <v>0</v>
      </c>
      <c r="N650">
        <f t="shared" ca="1" si="103"/>
        <v>0</v>
      </c>
      <c r="O650" t="str">
        <f t="shared" ca="1" si="100"/>
        <v>D:AC</v>
      </c>
      <c r="P650" t="str">
        <f t="shared" ca="1" si="101"/>
        <v>D9:AC9</v>
      </c>
    </row>
    <row r="651" spans="1:16">
      <c r="A651" t="str">
        <f t="shared" si="95"/>
        <v>15</v>
      </c>
      <c r="B651" t="str">
        <f t="shared" ca="1" si="96"/>
        <v>GRP</v>
      </c>
      <c r="C651" t="str">
        <f t="shared" si="97"/>
        <v>L123-GRP</v>
      </c>
      <c r="D651" t="s">
        <v>2627</v>
      </c>
      <c r="E651">
        <f t="shared" ca="1" si="98"/>
        <v>0</v>
      </c>
      <c r="H651" t="str">
        <f t="shared" ca="1" si="99"/>
        <v>'LYNX GRP'!</v>
      </c>
      <c r="I651" t="str">
        <f t="shared" ca="1" si="102"/>
        <v>'LYNX GRP'!</v>
      </c>
      <c r="J651">
        <f t="shared" ca="1" si="104"/>
        <v>0</v>
      </c>
      <c r="K651">
        <f t="shared" ca="1" si="104"/>
        <v>0</v>
      </c>
      <c r="L651">
        <f t="shared" ca="1" si="104"/>
        <v>0</v>
      </c>
      <c r="M651">
        <f t="shared" ca="1" si="103"/>
        <v>0</v>
      </c>
      <c r="N651">
        <f t="shared" ca="1" si="103"/>
        <v>0</v>
      </c>
      <c r="O651" t="str">
        <f t="shared" ca="1" si="100"/>
        <v>D:AC</v>
      </c>
      <c r="P651" t="str">
        <f t="shared" ca="1" si="101"/>
        <v>D9:AC9</v>
      </c>
    </row>
    <row r="652" spans="1:16">
      <c r="A652" t="str">
        <f t="shared" si="95"/>
        <v>19</v>
      </c>
      <c r="B652" t="str">
        <f t="shared" ca="1" si="96"/>
        <v>GRP</v>
      </c>
      <c r="C652" t="str">
        <f t="shared" si="97"/>
        <v>L123-GRP</v>
      </c>
      <c r="D652" t="s">
        <v>2628</v>
      </c>
      <c r="E652">
        <f t="shared" ca="1" si="98"/>
        <v>0</v>
      </c>
      <c r="H652" t="str">
        <f t="shared" ca="1" si="99"/>
        <v>'LYNX GRP'!</v>
      </c>
      <c r="I652" t="str">
        <f t="shared" ca="1" si="102"/>
        <v>'LYNX GRP'!</v>
      </c>
      <c r="J652">
        <f t="shared" ca="1" si="104"/>
        <v>0</v>
      </c>
      <c r="K652">
        <f t="shared" ca="1" si="104"/>
        <v>0</v>
      </c>
      <c r="L652">
        <f t="shared" ca="1" si="104"/>
        <v>0</v>
      </c>
      <c r="M652">
        <f t="shared" ca="1" si="103"/>
        <v>0</v>
      </c>
      <c r="N652">
        <f t="shared" ca="1" si="103"/>
        <v>0</v>
      </c>
      <c r="O652" t="str">
        <f t="shared" ca="1" si="100"/>
        <v>D:AC</v>
      </c>
      <c r="P652" t="str">
        <f t="shared" ca="1" si="101"/>
        <v>D9:AC9</v>
      </c>
    </row>
    <row r="653" spans="1:16">
      <c r="A653" t="str">
        <f t="shared" si="95"/>
        <v>34</v>
      </c>
      <c r="B653" t="str">
        <f t="shared" ca="1" si="96"/>
        <v>GRP</v>
      </c>
      <c r="C653" t="str">
        <f t="shared" si="97"/>
        <v>L123-GRP</v>
      </c>
      <c r="D653" t="s">
        <v>2629</v>
      </c>
      <c r="E653">
        <f t="shared" ca="1" si="98"/>
        <v>0</v>
      </c>
      <c r="H653" t="str">
        <f t="shared" ca="1" si="99"/>
        <v>'LYNX GRP'!</v>
      </c>
      <c r="I653" t="str">
        <f t="shared" ca="1" si="102"/>
        <v>'LYNX GRP'!</v>
      </c>
      <c r="J653">
        <f t="shared" ca="1" si="104"/>
        <v>0</v>
      </c>
      <c r="K653">
        <f t="shared" ca="1" si="104"/>
        <v>0</v>
      </c>
      <c r="L653">
        <f t="shared" ca="1" si="104"/>
        <v>0</v>
      </c>
      <c r="M653">
        <f t="shared" ca="1" si="103"/>
        <v>0</v>
      </c>
      <c r="N653">
        <f t="shared" ca="1" si="103"/>
        <v>0</v>
      </c>
      <c r="O653" t="str">
        <f t="shared" ca="1" si="100"/>
        <v>D:AC</v>
      </c>
      <c r="P653" t="str">
        <f t="shared" ca="1" si="101"/>
        <v>D9:AC9</v>
      </c>
    </row>
    <row r="654" spans="1:16">
      <c r="A654" t="str">
        <f t="shared" si="95"/>
        <v>35</v>
      </c>
      <c r="B654" t="str">
        <f t="shared" ca="1" si="96"/>
        <v>GRP</v>
      </c>
      <c r="C654" t="str">
        <f t="shared" si="97"/>
        <v>L123-GRP</v>
      </c>
      <c r="D654" t="s">
        <v>2630</v>
      </c>
      <c r="E654">
        <f t="shared" ca="1" si="98"/>
        <v>0</v>
      </c>
      <c r="H654" t="str">
        <f t="shared" ca="1" si="99"/>
        <v>'LYNX GRP'!</v>
      </c>
      <c r="I654" t="str">
        <f t="shared" ca="1" si="102"/>
        <v>'LYNX GRP'!</v>
      </c>
      <c r="J654">
        <f t="shared" ca="1" si="104"/>
        <v>0</v>
      </c>
      <c r="K654">
        <f t="shared" ca="1" si="104"/>
        <v>0</v>
      </c>
      <c r="L654">
        <f t="shared" ca="1" si="104"/>
        <v>0</v>
      </c>
      <c r="M654">
        <f t="shared" ca="1" si="103"/>
        <v>0</v>
      </c>
      <c r="N654">
        <f t="shared" ca="1" si="103"/>
        <v>0</v>
      </c>
      <c r="O654" t="str">
        <f t="shared" ca="1" si="100"/>
        <v>D:AC</v>
      </c>
      <c r="P654" t="str">
        <f t="shared" ca="1" si="101"/>
        <v>D9:AC9</v>
      </c>
    </row>
    <row r="655" spans="1:16">
      <c r="A655" t="str">
        <f t="shared" si="95"/>
        <v>36</v>
      </c>
      <c r="B655" t="str">
        <f t="shared" ca="1" si="96"/>
        <v>GRP</v>
      </c>
      <c r="C655" t="str">
        <f t="shared" si="97"/>
        <v>L123-GRP</v>
      </c>
      <c r="D655" t="s">
        <v>2631</v>
      </c>
      <c r="E655">
        <f t="shared" ca="1" si="98"/>
        <v>0</v>
      </c>
      <c r="H655" t="str">
        <f t="shared" ca="1" si="99"/>
        <v>'LYNX GRP'!</v>
      </c>
      <c r="I655" t="str">
        <f t="shared" ca="1" si="102"/>
        <v>'LYNX GRP'!</v>
      </c>
      <c r="J655">
        <f t="shared" ca="1" si="104"/>
        <v>0</v>
      </c>
      <c r="K655">
        <f t="shared" ca="1" si="104"/>
        <v>0</v>
      </c>
      <c r="L655">
        <f t="shared" ca="1" si="104"/>
        <v>0</v>
      </c>
      <c r="M655">
        <f t="shared" ca="1" si="103"/>
        <v>0</v>
      </c>
      <c r="N655">
        <f t="shared" ca="1" si="103"/>
        <v>0</v>
      </c>
      <c r="O655" t="str">
        <f t="shared" ca="1" si="100"/>
        <v>D:AC</v>
      </c>
      <c r="P655" t="str">
        <f t="shared" ca="1" si="101"/>
        <v>D9:AC9</v>
      </c>
    </row>
    <row r="656" spans="1:16">
      <c r="A656" t="str">
        <f t="shared" ref="A656:A719" si="105">MID(D656,LEN(C656)+2,LEN(D656)-LEN(C656))</f>
        <v>01</v>
      </c>
      <c r="B656" t="str">
        <f t="shared" ref="B656:B719" ca="1" si="106">VLOOKUP(H656,$A$1:$K$6,11,FALSE)</f>
        <v>WOOD</v>
      </c>
      <c r="C656" t="str">
        <f t="shared" ref="C656:C719" si="107">IF(RIGHT(LEFT(D656,LEN(D656)-3),1)="-",LEFT(D656,LEN(D656)-4),LEFT(D656,LEN(D656)-3))</f>
        <v>L123-W</v>
      </c>
      <c r="D656" t="s">
        <v>1299</v>
      </c>
      <c r="E656">
        <f t="shared" ref="E656:E719" ca="1" si="108">IFERROR(VLOOKUP(C656,INDIRECT($H656&amp;$O656),MATCH($A656,INDIRECT($H656&amp;$P656),0),FALSE),0)</f>
        <v>0</v>
      </c>
      <c r="H656" t="str">
        <f t="shared" ref="H656:H719" ca="1" si="109">IF(I656&lt;&gt;0,I656,IF(J656&lt;&gt;0,J656,IF(K656&lt;&gt;0,K656,IF(L656&lt;&gt;0,L656,IF(M656&lt;&gt;0,M656,N656)))))</f>
        <v>'LYNX PLYWOOD'!</v>
      </c>
      <c r="I656">
        <f t="shared" ca="1" si="102"/>
        <v>0</v>
      </c>
      <c r="J656" t="str">
        <f t="shared" ca="1" si="104"/>
        <v>'LYNX PLYWOOD'!</v>
      </c>
      <c r="K656">
        <f t="shared" ca="1" si="104"/>
        <v>0</v>
      </c>
      <c r="L656">
        <f t="shared" ca="1" si="104"/>
        <v>0</v>
      </c>
      <c r="M656">
        <f t="shared" ca="1" si="103"/>
        <v>0</v>
      </c>
      <c r="N656">
        <f t="shared" ca="1" si="103"/>
        <v>0</v>
      </c>
      <c r="O656" t="str">
        <f t="shared" ref="O656:O719" ca="1" si="110">VLOOKUP($H656,$G$8:$I$13,2,FALSE)</f>
        <v>D:Aa</v>
      </c>
      <c r="P656" t="str">
        <f t="shared" ref="P656:P719" ca="1" si="111">VLOOKUP($H656,$G$8:$I$13,3,FALSE)</f>
        <v>D9:Aa9</v>
      </c>
    </row>
    <row r="657" spans="1:16">
      <c r="A657" t="str">
        <f t="shared" si="105"/>
        <v>02</v>
      </c>
      <c r="B657" t="str">
        <f t="shared" ca="1" si="106"/>
        <v>WOOD</v>
      </c>
      <c r="C657" t="str">
        <f t="shared" si="107"/>
        <v>L123-W</v>
      </c>
      <c r="D657" t="s">
        <v>1300</v>
      </c>
      <c r="E657">
        <f t="shared" ca="1" si="108"/>
        <v>0</v>
      </c>
      <c r="H657" t="str">
        <f t="shared" ca="1" si="109"/>
        <v>'LYNX PLYWOOD'!</v>
      </c>
      <c r="I657">
        <f t="shared" ref="I657:I720" ca="1" si="112">IF(IFERROR(VLOOKUP(C657,INDIRECT($I$14&amp;"D:D"),1,FALSE),0)&lt;&gt;0,I$14,0)</f>
        <v>0</v>
      </c>
      <c r="J657" t="str">
        <f t="shared" ca="1" si="104"/>
        <v>'LYNX PLYWOOD'!</v>
      </c>
      <c r="K657">
        <f t="shared" ca="1" si="104"/>
        <v>0</v>
      </c>
      <c r="L657">
        <f t="shared" ca="1" si="104"/>
        <v>0</v>
      </c>
      <c r="M657">
        <f t="shared" ca="1" si="103"/>
        <v>0</v>
      </c>
      <c r="N657">
        <f t="shared" ca="1" si="103"/>
        <v>0</v>
      </c>
      <c r="O657" t="str">
        <f t="shared" ca="1" si="110"/>
        <v>D:Aa</v>
      </c>
      <c r="P657" t="str">
        <f t="shared" ca="1" si="111"/>
        <v>D9:Aa9</v>
      </c>
    </row>
    <row r="658" spans="1:16">
      <c r="A658" t="str">
        <f t="shared" si="105"/>
        <v>03</v>
      </c>
      <c r="B658" t="str">
        <f t="shared" ca="1" si="106"/>
        <v>WOOD</v>
      </c>
      <c r="C658" t="str">
        <f t="shared" si="107"/>
        <v>L123-W</v>
      </c>
      <c r="D658" t="s">
        <v>1301</v>
      </c>
      <c r="E658">
        <f t="shared" ca="1" si="108"/>
        <v>0</v>
      </c>
      <c r="H658" t="str">
        <f t="shared" ca="1" si="109"/>
        <v>'LYNX PLYWOOD'!</v>
      </c>
      <c r="I658">
        <f t="shared" ca="1" si="112"/>
        <v>0</v>
      </c>
      <c r="J658" t="str">
        <f t="shared" ca="1" si="104"/>
        <v>'LYNX PLYWOOD'!</v>
      </c>
      <c r="K658">
        <f t="shared" ca="1" si="104"/>
        <v>0</v>
      </c>
      <c r="L658">
        <f t="shared" ca="1" si="104"/>
        <v>0</v>
      </c>
      <c r="M658">
        <f t="shared" ca="1" si="103"/>
        <v>0</v>
      </c>
      <c r="N658">
        <f t="shared" ca="1" si="103"/>
        <v>0</v>
      </c>
      <c r="O658" t="str">
        <f t="shared" ca="1" si="110"/>
        <v>D:Aa</v>
      </c>
      <c r="P658" t="str">
        <f t="shared" ca="1" si="111"/>
        <v>D9:Aa9</v>
      </c>
    </row>
    <row r="659" spans="1:16">
      <c r="A659" t="str">
        <f t="shared" si="105"/>
        <v>04</v>
      </c>
      <c r="B659" t="str">
        <f t="shared" ca="1" si="106"/>
        <v>WOOD</v>
      </c>
      <c r="C659" t="str">
        <f t="shared" si="107"/>
        <v>L123-W</v>
      </c>
      <c r="D659" t="s">
        <v>1302</v>
      </c>
      <c r="E659">
        <f t="shared" ca="1" si="108"/>
        <v>0</v>
      </c>
      <c r="H659" t="str">
        <f t="shared" ca="1" si="109"/>
        <v>'LYNX PLYWOOD'!</v>
      </c>
      <c r="I659">
        <f t="shared" ca="1" si="112"/>
        <v>0</v>
      </c>
      <c r="J659" t="str">
        <f t="shared" ca="1" si="104"/>
        <v>'LYNX PLYWOOD'!</v>
      </c>
      <c r="K659">
        <f t="shared" ca="1" si="104"/>
        <v>0</v>
      </c>
      <c r="L659">
        <f t="shared" ca="1" si="104"/>
        <v>0</v>
      </c>
      <c r="M659">
        <f t="shared" ca="1" si="103"/>
        <v>0</v>
      </c>
      <c r="N659">
        <f t="shared" ca="1" si="103"/>
        <v>0</v>
      </c>
      <c r="O659" t="str">
        <f t="shared" ca="1" si="110"/>
        <v>D:Aa</v>
      </c>
      <c r="P659" t="str">
        <f t="shared" ca="1" si="111"/>
        <v>D9:Aa9</v>
      </c>
    </row>
    <row r="660" spans="1:16">
      <c r="A660" t="str">
        <f t="shared" si="105"/>
        <v>05</v>
      </c>
      <c r="B660" t="str">
        <f t="shared" ca="1" si="106"/>
        <v>WOOD</v>
      </c>
      <c r="C660" t="str">
        <f t="shared" si="107"/>
        <v>L123-W</v>
      </c>
      <c r="D660" t="s">
        <v>1303</v>
      </c>
      <c r="E660">
        <f t="shared" ca="1" si="108"/>
        <v>0</v>
      </c>
      <c r="H660" t="str">
        <f t="shared" ca="1" si="109"/>
        <v>'LYNX PLYWOOD'!</v>
      </c>
      <c r="I660">
        <f t="shared" ca="1" si="112"/>
        <v>0</v>
      </c>
      <c r="J660" t="str">
        <f t="shared" ca="1" si="104"/>
        <v>'LYNX PLYWOOD'!</v>
      </c>
      <c r="K660">
        <f t="shared" ca="1" si="104"/>
        <v>0</v>
      </c>
      <c r="L660">
        <f t="shared" ca="1" si="104"/>
        <v>0</v>
      </c>
      <c r="M660">
        <f t="shared" ca="1" si="103"/>
        <v>0</v>
      </c>
      <c r="N660">
        <f t="shared" ca="1" si="103"/>
        <v>0</v>
      </c>
      <c r="O660" t="str">
        <f t="shared" ca="1" si="110"/>
        <v>D:Aa</v>
      </c>
      <c r="P660" t="str">
        <f t="shared" ca="1" si="111"/>
        <v>D9:Aa9</v>
      </c>
    </row>
    <row r="661" spans="1:16">
      <c r="A661" t="str">
        <f t="shared" si="105"/>
        <v>06</v>
      </c>
      <c r="B661" t="str">
        <f t="shared" ca="1" si="106"/>
        <v>WOOD</v>
      </c>
      <c r="C661" t="str">
        <f t="shared" si="107"/>
        <v>L123-W</v>
      </c>
      <c r="D661" t="s">
        <v>1304</v>
      </c>
      <c r="E661">
        <f t="shared" ca="1" si="108"/>
        <v>0</v>
      </c>
      <c r="H661" t="str">
        <f t="shared" ca="1" si="109"/>
        <v>'LYNX PLYWOOD'!</v>
      </c>
      <c r="I661">
        <f t="shared" ca="1" si="112"/>
        <v>0</v>
      </c>
      <c r="J661" t="str">
        <f t="shared" ca="1" si="104"/>
        <v>'LYNX PLYWOOD'!</v>
      </c>
      <c r="K661">
        <f t="shared" ca="1" si="104"/>
        <v>0</v>
      </c>
      <c r="L661">
        <f t="shared" ca="1" si="104"/>
        <v>0</v>
      </c>
      <c r="M661">
        <f t="shared" ca="1" si="103"/>
        <v>0</v>
      </c>
      <c r="N661">
        <f t="shared" ca="1" si="103"/>
        <v>0</v>
      </c>
      <c r="O661" t="str">
        <f t="shared" ca="1" si="110"/>
        <v>D:Aa</v>
      </c>
      <c r="P661" t="str">
        <f t="shared" ca="1" si="111"/>
        <v>D9:Aa9</v>
      </c>
    </row>
    <row r="662" spans="1:16">
      <c r="A662" t="str">
        <f t="shared" si="105"/>
        <v>07</v>
      </c>
      <c r="B662" t="str">
        <f t="shared" ca="1" si="106"/>
        <v>WOOD</v>
      </c>
      <c r="C662" t="str">
        <f t="shared" si="107"/>
        <v>L123-W</v>
      </c>
      <c r="D662" t="s">
        <v>1305</v>
      </c>
      <c r="E662">
        <f t="shared" ca="1" si="108"/>
        <v>0</v>
      </c>
      <c r="H662" t="str">
        <f t="shared" ca="1" si="109"/>
        <v>'LYNX PLYWOOD'!</v>
      </c>
      <c r="I662">
        <f t="shared" ca="1" si="112"/>
        <v>0</v>
      </c>
      <c r="J662" t="str">
        <f t="shared" ca="1" si="104"/>
        <v>'LYNX PLYWOOD'!</v>
      </c>
      <c r="K662">
        <f t="shared" ca="1" si="104"/>
        <v>0</v>
      </c>
      <c r="L662">
        <f t="shared" ca="1" si="104"/>
        <v>0</v>
      </c>
      <c r="M662">
        <f t="shared" ca="1" si="103"/>
        <v>0</v>
      </c>
      <c r="N662">
        <f t="shared" ca="1" si="103"/>
        <v>0</v>
      </c>
      <c r="O662" t="str">
        <f t="shared" ca="1" si="110"/>
        <v>D:Aa</v>
      </c>
      <c r="P662" t="str">
        <f t="shared" ca="1" si="111"/>
        <v>D9:Aa9</v>
      </c>
    </row>
    <row r="663" spans="1:16">
      <c r="A663" t="str">
        <f t="shared" si="105"/>
        <v>08</v>
      </c>
      <c r="B663" t="str">
        <f t="shared" ca="1" si="106"/>
        <v>WOOD</v>
      </c>
      <c r="C663" t="str">
        <f t="shared" si="107"/>
        <v>L123-W</v>
      </c>
      <c r="D663" t="s">
        <v>1306</v>
      </c>
      <c r="E663">
        <f t="shared" ca="1" si="108"/>
        <v>0</v>
      </c>
      <c r="H663" t="str">
        <f t="shared" ca="1" si="109"/>
        <v>'LYNX PLYWOOD'!</v>
      </c>
      <c r="I663">
        <f t="shared" ca="1" si="112"/>
        <v>0</v>
      </c>
      <c r="J663" t="str">
        <f t="shared" ca="1" si="104"/>
        <v>'LYNX PLYWOOD'!</v>
      </c>
      <c r="K663">
        <f t="shared" ca="1" si="104"/>
        <v>0</v>
      </c>
      <c r="L663">
        <f t="shared" ca="1" si="104"/>
        <v>0</v>
      </c>
      <c r="M663">
        <f t="shared" ca="1" si="103"/>
        <v>0</v>
      </c>
      <c r="N663">
        <f t="shared" ca="1" si="103"/>
        <v>0</v>
      </c>
      <c r="O663" t="str">
        <f t="shared" ca="1" si="110"/>
        <v>D:Aa</v>
      </c>
      <c r="P663" t="str">
        <f t="shared" ca="1" si="111"/>
        <v>D9:Aa9</v>
      </c>
    </row>
    <row r="664" spans="1:16">
      <c r="A664" t="str">
        <f t="shared" si="105"/>
        <v>09</v>
      </c>
      <c r="B664" t="str">
        <f t="shared" ca="1" si="106"/>
        <v>WOOD</v>
      </c>
      <c r="C664" t="str">
        <f t="shared" si="107"/>
        <v>L123-W</v>
      </c>
      <c r="D664" t="s">
        <v>1307</v>
      </c>
      <c r="E664">
        <f t="shared" ca="1" si="108"/>
        <v>0</v>
      </c>
      <c r="H664" t="str">
        <f t="shared" ca="1" si="109"/>
        <v>'LYNX PLYWOOD'!</v>
      </c>
      <c r="I664">
        <f t="shared" ca="1" si="112"/>
        <v>0</v>
      </c>
      <c r="J664" t="str">
        <f t="shared" ca="1" si="104"/>
        <v>'LYNX PLYWOOD'!</v>
      </c>
      <c r="K664">
        <f t="shared" ca="1" si="104"/>
        <v>0</v>
      </c>
      <c r="L664">
        <f t="shared" ca="1" si="104"/>
        <v>0</v>
      </c>
      <c r="M664">
        <f t="shared" ca="1" si="103"/>
        <v>0</v>
      </c>
      <c r="N664">
        <f t="shared" ca="1" si="103"/>
        <v>0</v>
      </c>
      <c r="O664" t="str">
        <f t="shared" ca="1" si="110"/>
        <v>D:Aa</v>
      </c>
      <c r="P664" t="str">
        <f t="shared" ca="1" si="111"/>
        <v>D9:Aa9</v>
      </c>
    </row>
    <row r="665" spans="1:16">
      <c r="A665" t="str">
        <f t="shared" si="105"/>
        <v>10</v>
      </c>
      <c r="B665" t="str">
        <f t="shared" ca="1" si="106"/>
        <v>WOOD</v>
      </c>
      <c r="C665" t="str">
        <f t="shared" si="107"/>
        <v>L123-W</v>
      </c>
      <c r="D665" t="s">
        <v>1308</v>
      </c>
      <c r="E665">
        <f t="shared" ca="1" si="108"/>
        <v>0</v>
      </c>
      <c r="H665" t="str">
        <f t="shared" ca="1" si="109"/>
        <v>'LYNX PLYWOOD'!</v>
      </c>
      <c r="I665">
        <f t="shared" ca="1" si="112"/>
        <v>0</v>
      </c>
      <c r="J665" t="str">
        <f t="shared" ca="1" si="104"/>
        <v>'LYNX PLYWOOD'!</v>
      </c>
      <c r="K665">
        <f t="shared" ca="1" si="104"/>
        <v>0</v>
      </c>
      <c r="L665">
        <f t="shared" ca="1" si="104"/>
        <v>0</v>
      </c>
      <c r="M665">
        <f t="shared" ca="1" si="103"/>
        <v>0</v>
      </c>
      <c r="N665">
        <f t="shared" ca="1" si="103"/>
        <v>0</v>
      </c>
      <c r="O665" t="str">
        <f t="shared" ca="1" si="110"/>
        <v>D:Aa</v>
      </c>
      <c r="P665" t="str">
        <f t="shared" ca="1" si="111"/>
        <v>D9:Aa9</v>
      </c>
    </row>
    <row r="666" spans="1:16">
      <c r="A666" t="str">
        <f t="shared" si="105"/>
        <v>11</v>
      </c>
      <c r="B666" t="str">
        <f t="shared" ca="1" si="106"/>
        <v>WOOD</v>
      </c>
      <c r="C666" t="str">
        <f t="shared" si="107"/>
        <v>L123-W</v>
      </c>
      <c r="D666" t="s">
        <v>1309</v>
      </c>
      <c r="E666">
        <f t="shared" ca="1" si="108"/>
        <v>0</v>
      </c>
      <c r="H666" t="str">
        <f t="shared" ca="1" si="109"/>
        <v>'LYNX PLYWOOD'!</v>
      </c>
      <c r="I666">
        <f t="shared" ca="1" si="112"/>
        <v>0</v>
      </c>
      <c r="J666" t="str">
        <f t="shared" ca="1" si="104"/>
        <v>'LYNX PLYWOOD'!</v>
      </c>
      <c r="K666">
        <f t="shared" ca="1" si="104"/>
        <v>0</v>
      </c>
      <c r="L666">
        <f t="shared" ca="1" si="104"/>
        <v>0</v>
      </c>
      <c r="M666">
        <f t="shared" ca="1" si="103"/>
        <v>0</v>
      </c>
      <c r="N666">
        <f t="shared" ca="1" si="103"/>
        <v>0</v>
      </c>
      <c r="O666" t="str">
        <f t="shared" ca="1" si="110"/>
        <v>D:Aa</v>
      </c>
      <c r="P666" t="str">
        <f t="shared" ca="1" si="111"/>
        <v>D9:Aa9</v>
      </c>
    </row>
    <row r="667" spans="1:16">
      <c r="A667" t="str">
        <f t="shared" si="105"/>
        <v>12</v>
      </c>
      <c r="B667" t="str">
        <f t="shared" ca="1" si="106"/>
        <v>WOOD</v>
      </c>
      <c r="C667" t="str">
        <f t="shared" si="107"/>
        <v>L123-W</v>
      </c>
      <c r="D667" t="s">
        <v>1310</v>
      </c>
      <c r="E667">
        <f t="shared" ca="1" si="108"/>
        <v>0</v>
      </c>
      <c r="H667" t="str">
        <f t="shared" ca="1" si="109"/>
        <v>'LYNX PLYWOOD'!</v>
      </c>
      <c r="I667">
        <f t="shared" ca="1" si="112"/>
        <v>0</v>
      </c>
      <c r="J667" t="str">
        <f t="shared" ca="1" si="104"/>
        <v>'LYNX PLYWOOD'!</v>
      </c>
      <c r="K667">
        <f t="shared" ca="1" si="104"/>
        <v>0</v>
      </c>
      <c r="L667">
        <f t="shared" ca="1" si="104"/>
        <v>0</v>
      </c>
      <c r="M667">
        <f t="shared" ca="1" si="103"/>
        <v>0</v>
      </c>
      <c r="N667">
        <f t="shared" ca="1" si="103"/>
        <v>0</v>
      </c>
      <c r="O667" t="str">
        <f t="shared" ca="1" si="110"/>
        <v>D:Aa</v>
      </c>
      <c r="P667" t="str">
        <f t="shared" ca="1" si="111"/>
        <v>D9:Aa9</v>
      </c>
    </row>
    <row r="668" spans="1:16">
      <c r="A668" t="str">
        <f t="shared" si="105"/>
        <v>13</v>
      </c>
      <c r="B668" t="str">
        <f t="shared" ca="1" si="106"/>
        <v>WOOD</v>
      </c>
      <c r="C668" t="str">
        <f t="shared" si="107"/>
        <v>L123-W</v>
      </c>
      <c r="D668" t="s">
        <v>1311</v>
      </c>
      <c r="E668">
        <f t="shared" ca="1" si="108"/>
        <v>0</v>
      </c>
      <c r="H668" t="str">
        <f t="shared" ca="1" si="109"/>
        <v>'LYNX PLYWOOD'!</v>
      </c>
      <c r="I668">
        <f t="shared" ca="1" si="112"/>
        <v>0</v>
      </c>
      <c r="J668" t="str">
        <f t="shared" ca="1" si="104"/>
        <v>'LYNX PLYWOOD'!</v>
      </c>
      <c r="K668">
        <f t="shared" ca="1" si="104"/>
        <v>0</v>
      </c>
      <c r="L668">
        <f t="shared" ca="1" si="104"/>
        <v>0</v>
      </c>
      <c r="M668">
        <f t="shared" ca="1" si="103"/>
        <v>0</v>
      </c>
      <c r="N668">
        <f t="shared" ca="1" si="103"/>
        <v>0</v>
      </c>
      <c r="O668" t="str">
        <f t="shared" ca="1" si="110"/>
        <v>D:Aa</v>
      </c>
      <c r="P668" t="str">
        <f t="shared" ca="1" si="111"/>
        <v>D9:Aa9</v>
      </c>
    </row>
    <row r="669" spans="1:16">
      <c r="A669" t="str">
        <f t="shared" si="105"/>
        <v>15</v>
      </c>
      <c r="B669" t="str">
        <f t="shared" ca="1" si="106"/>
        <v>WOOD</v>
      </c>
      <c r="C669" t="str">
        <f t="shared" si="107"/>
        <v>L123-W</v>
      </c>
      <c r="D669" t="s">
        <v>1569</v>
      </c>
      <c r="E669">
        <f t="shared" ca="1" si="108"/>
        <v>0</v>
      </c>
      <c r="H669" t="str">
        <f t="shared" ca="1" si="109"/>
        <v>'LYNX PLYWOOD'!</v>
      </c>
      <c r="I669">
        <f t="shared" ca="1" si="112"/>
        <v>0</v>
      </c>
      <c r="J669" t="str">
        <f t="shared" ca="1" si="104"/>
        <v>'LYNX PLYWOOD'!</v>
      </c>
      <c r="K669">
        <f t="shared" ca="1" si="104"/>
        <v>0</v>
      </c>
      <c r="L669">
        <f t="shared" ca="1" si="104"/>
        <v>0</v>
      </c>
      <c r="M669">
        <f t="shared" ca="1" si="103"/>
        <v>0</v>
      </c>
      <c r="N669">
        <f t="shared" ca="1" si="103"/>
        <v>0</v>
      </c>
      <c r="O669" t="str">
        <f t="shared" ca="1" si="110"/>
        <v>D:Aa</v>
      </c>
      <c r="P669" t="str">
        <f t="shared" ca="1" si="111"/>
        <v>D9:Aa9</v>
      </c>
    </row>
    <row r="670" spans="1:16">
      <c r="A670" t="str">
        <f t="shared" si="105"/>
        <v>01</v>
      </c>
      <c r="B670" t="str">
        <f t="shared" ca="1" si="106"/>
        <v>WOOD</v>
      </c>
      <c r="C670" t="str">
        <f t="shared" si="107"/>
        <v>L124-W</v>
      </c>
      <c r="D670" t="s">
        <v>1312</v>
      </c>
      <c r="E670">
        <f t="shared" ca="1" si="108"/>
        <v>0</v>
      </c>
      <c r="H670" t="str">
        <f t="shared" ca="1" si="109"/>
        <v>'LYNX PLYWOOD'!</v>
      </c>
      <c r="I670">
        <f t="shared" ca="1" si="112"/>
        <v>0</v>
      </c>
      <c r="J670" t="str">
        <f t="shared" ca="1" si="104"/>
        <v>'LYNX PLYWOOD'!</v>
      </c>
      <c r="K670">
        <f t="shared" ca="1" si="104"/>
        <v>0</v>
      </c>
      <c r="L670">
        <f t="shared" ca="1" si="104"/>
        <v>0</v>
      </c>
      <c r="M670">
        <f t="shared" ca="1" si="104"/>
        <v>0</v>
      </c>
      <c r="N670">
        <f t="shared" ca="1" si="104"/>
        <v>0</v>
      </c>
      <c r="O670" t="str">
        <f t="shared" ca="1" si="110"/>
        <v>D:Aa</v>
      </c>
      <c r="P670" t="str">
        <f t="shared" ca="1" si="111"/>
        <v>D9:Aa9</v>
      </c>
    </row>
    <row r="671" spans="1:16">
      <c r="A671" t="str">
        <f t="shared" si="105"/>
        <v>02</v>
      </c>
      <c r="B671" t="str">
        <f t="shared" ca="1" si="106"/>
        <v>WOOD</v>
      </c>
      <c r="C671" t="str">
        <f t="shared" si="107"/>
        <v>L124-W</v>
      </c>
      <c r="D671" t="s">
        <v>1313</v>
      </c>
      <c r="E671">
        <f t="shared" ca="1" si="108"/>
        <v>0</v>
      </c>
      <c r="H671" t="str">
        <f t="shared" ca="1" si="109"/>
        <v>'LYNX PLYWOOD'!</v>
      </c>
      <c r="I671">
        <f t="shared" ca="1" si="112"/>
        <v>0</v>
      </c>
      <c r="J671" t="str">
        <f t="shared" ref="J671:M734" ca="1" si="113">IF(IFERROR(VLOOKUP($C671,INDIRECT(J$14&amp;"D:D"),1,FALSE),0)&lt;&gt;0,J$14,0)</f>
        <v>'LYNX PLYWOOD'!</v>
      </c>
      <c r="K671">
        <f t="shared" ca="1" si="113"/>
        <v>0</v>
      </c>
      <c r="L671">
        <f t="shared" ca="1" si="113"/>
        <v>0</v>
      </c>
      <c r="M671">
        <f t="shared" ca="1" si="113"/>
        <v>0</v>
      </c>
      <c r="N671">
        <f t="shared" ref="N671:N734" ca="1" si="114">IF(IFERROR(VLOOKUP($C671,INDIRECT(N$14&amp;"D:D"),1,FALSE),0)&lt;&gt;0,N$14,0)</f>
        <v>0</v>
      </c>
      <c r="O671" t="str">
        <f t="shared" ca="1" si="110"/>
        <v>D:Aa</v>
      </c>
      <c r="P671" t="str">
        <f t="shared" ca="1" si="111"/>
        <v>D9:Aa9</v>
      </c>
    </row>
    <row r="672" spans="1:16">
      <c r="A672" t="str">
        <f t="shared" si="105"/>
        <v>03</v>
      </c>
      <c r="B672" t="str">
        <f t="shared" ca="1" si="106"/>
        <v>WOOD</v>
      </c>
      <c r="C672" t="str">
        <f t="shared" si="107"/>
        <v>L124-W</v>
      </c>
      <c r="D672" t="s">
        <v>1314</v>
      </c>
      <c r="E672">
        <f t="shared" ca="1" si="108"/>
        <v>0</v>
      </c>
      <c r="H672" t="str">
        <f t="shared" ca="1" si="109"/>
        <v>'LYNX PLYWOOD'!</v>
      </c>
      <c r="I672">
        <f t="shared" ca="1" si="112"/>
        <v>0</v>
      </c>
      <c r="J672" t="str">
        <f t="shared" ca="1" si="113"/>
        <v>'LYNX PLYWOOD'!</v>
      </c>
      <c r="K672">
        <f t="shared" ca="1" si="113"/>
        <v>0</v>
      </c>
      <c r="L672">
        <f t="shared" ca="1" si="113"/>
        <v>0</v>
      </c>
      <c r="M672">
        <f t="shared" ca="1" si="113"/>
        <v>0</v>
      </c>
      <c r="N672">
        <f t="shared" ca="1" si="114"/>
        <v>0</v>
      </c>
      <c r="O672" t="str">
        <f t="shared" ca="1" si="110"/>
        <v>D:Aa</v>
      </c>
      <c r="P672" t="str">
        <f t="shared" ca="1" si="111"/>
        <v>D9:Aa9</v>
      </c>
    </row>
    <row r="673" spans="1:16">
      <c r="A673" t="str">
        <f t="shared" si="105"/>
        <v>04</v>
      </c>
      <c r="B673" t="str">
        <f t="shared" ca="1" si="106"/>
        <v>WOOD</v>
      </c>
      <c r="C673" t="str">
        <f t="shared" si="107"/>
        <v>L124-W</v>
      </c>
      <c r="D673" t="s">
        <v>1315</v>
      </c>
      <c r="E673">
        <f t="shared" ca="1" si="108"/>
        <v>0</v>
      </c>
      <c r="H673" t="str">
        <f t="shared" ca="1" si="109"/>
        <v>'LYNX PLYWOOD'!</v>
      </c>
      <c r="I673">
        <f t="shared" ca="1" si="112"/>
        <v>0</v>
      </c>
      <c r="J673" t="str">
        <f t="shared" ca="1" si="113"/>
        <v>'LYNX PLYWOOD'!</v>
      </c>
      <c r="K673">
        <f t="shared" ca="1" si="113"/>
        <v>0</v>
      </c>
      <c r="L673">
        <f t="shared" ca="1" si="113"/>
        <v>0</v>
      </c>
      <c r="M673">
        <f t="shared" ca="1" si="113"/>
        <v>0</v>
      </c>
      <c r="N673">
        <f t="shared" ca="1" si="114"/>
        <v>0</v>
      </c>
      <c r="O673" t="str">
        <f t="shared" ca="1" si="110"/>
        <v>D:Aa</v>
      </c>
      <c r="P673" t="str">
        <f t="shared" ca="1" si="111"/>
        <v>D9:Aa9</v>
      </c>
    </row>
    <row r="674" spans="1:16">
      <c r="A674" t="str">
        <f t="shared" si="105"/>
        <v>05</v>
      </c>
      <c r="B674" t="str">
        <f t="shared" ca="1" si="106"/>
        <v>WOOD</v>
      </c>
      <c r="C674" t="str">
        <f t="shared" si="107"/>
        <v>L124-W</v>
      </c>
      <c r="D674" t="s">
        <v>1316</v>
      </c>
      <c r="E674">
        <f t="shared" ca="1" si="108"/>
        <v>0</v>
      </c>
      <c r="H674" t="str">
        <f t="shared" ca="1" si="109"/>
        <v>'LYNX PLYWOOD'!</v>
      </c>
      <c r="I674">
        <f t="shared" ca="1" si="112"/>
        <v>0</v>
      </c>
      <c r="J674" t="str">
        <f t="shared" ca="1" si="113"/>
        <v>'LYNX PLYWOOD'!</v>
      </c>
      <c r="K674">
        <f t="shared" ca="1" si="113"/>
        <v>0</v>
      </c>
      <c r="L674">
        <f t="shared" ca="1" si="113"/>
        <v>0</v>
      </c>
      <c r="M674">
        <f t="shared" ca="1" si="113"/>
        <v>0</v>
      </c>
      <c r="N674">
        <f t="shared" ca="1" si="114"/>
        <v>0</v>
      </c>
      <c r="O674" t="str">
        <f t="shared" ca="1" si="110"/>
        <v>D:Aa</v>
      </c>
      <c r="P674" t="str">
        <f t="shared" ca="1" si="111"/>
        <v>D9:Aa9</v>
      </c>
    </row>
    <row r="675" spans="1:16">
      <c r="A675" t="str">
        <f t="shared" si="105"/>
        <v>06</v>
      </c>
      <c r="B675" t="str">
        <f t="shared" ca="1" si="106"/>
        <v>WOOD</v>
      </c>
      <c r="C675" t="str">
        <f t="shared" si="107"/>
        <v>L124-W</v>
      </c>
      <c r="D675" t="s">
        <v>1317</v>
      </c>
      <c r="E675">
        <f t="shared" ca="1" si="108"/>
        <v>0</v>
      </c>
      <c r="H675" t="str">
        <f t="shared" ca="1" si="109"/>
        <v>'LYNX PLYWOOD'!</v>
      </c>
      <c r="I675">
        <f t="shared" ca="1" si="112"/>
        <v>0</v>
      </c>
      <c r="J675" t="str">
        <f t="shared" ca="1" si="113"/>
        <v>'LYNX PLYWOOD'!</v>
      </c>
      <c r="K675">
        <f t="shared" ca="1" si="113"/>
        <v>0</v>
      </c>
      <c r="L675">
        <f t="shared" ca="1" si="113"/>
        <v>0</v>
      </c>
      <c r="M675">
        <f t="shared" ca="1" si="113"/>
        <v>0</v>
      </c>
      <c r="N675">
        <f t="shared" ca="1" si="114"/>
        <v>0</v>
      </c>
      <c r="O675" t="str">
        <f t="shared" ca="1" si="110"/>
        <v>D:Aa</v>
      </c>
      <c r="P675" t="str">
        <f t="shared" ca="1" si="111"/>
        <v>D9:Aa9</v>
      </c>
    </row>
    <row r="676" spans="1:16">
      <c r="A676" t="str">
        <f t="shared" si="105"/>
        <v>07</v>
      </c>
      <c r="B676" t="str">
        <f t="shared" ca="1" si="106"/>
        <v>WOOD</v>
      </c>
      <c r="C676" t="str">
        <f t="shared" si="107"/>
        <v>L124-W</v>
      </c>
      <c r="D676" t="s">
        <v>1318</v>
      </c>
      <c r="E676">
        <f t="shared" ca="1" si="108"/>
        <v>0</v>
      </c>
      <c r="H676" t="str">
        <f t="shared" ca="1" si="109"/>
        <v>'LYNX PLYWOOD'!</v>
      </c>
      <c r="I676">
        <f t="shared" ca="1" si="112"/>
        <v>0</v>
      </c>
      <c r="J676" t="str">
        <f t="shared" ca="1" si="113"/>
        <v>'LYNX PLYWOOD'!</v>
      </c>
      <c r="K676">
        <f t="shared" ca="1" si="113"/>
        <v>0</v>
      </c>
      <c r="L676">
        <f t="shared" ca="1" si="113"/>
        <v>0</v>
      </c>
      <c r="M676">
        <f t="shared" ca="1" si="113"/>
        <v>0</v>
      </c>
      <c r="N676">
        <f t="shared" ca="1" si="114"/>
        <v>0</v>
      </c>
      <c r="O676" t="str">
        <f t="shared" ca="1" si="110"/>
        <v>D:Aa</v>
      </c>
      <c r="P676" t="str">
        <f t="shared" ca="1" si="111"/>
        <v>D9:Aa9</v>
      </c>
    </row>
    <row r="677" spans="1:16">
      <c r="A677" t="str">
        <f t="shared" si="105"/>
        <v>08</v>
      </c>
      <c r="B677" t="str">
        <f t="shared" ca="1" si="106"/>
        <v>WOOD</v>
      </c>
      <c r="C677" t="str">
        <f t="shared" si="107"/>
        <v>L124-W</v>
      </c>
      <c r="D677" t="s">
        <v>1319</v>
      </c>
      <c r="E677">
        <f t="shared" ca="1" si="108"/>
        <v>0</v>
      </c>
      <c r="H677" t="str">
        <f t="shared" ca="1" si="109"/>
        <v>'LYNX PLYWOOD'!</v>
      </c>
      <c r="I677">
        <f t="shared" ca="1" si="112"/>
        <v>0</v>
      </c>
      <c r="J677" t="str">
        <f t="shared" ca="1" si="113"/>
        <v>'LYNX PLYWOOD'!</v>
      </c>
      <c r="K677">
        <f t="shared" ca="1" si="113"/>
        <v>0</v>
      </c>
      <c r="L677">
        <f t="shared" ca="1" si="113"/>
        <v>0</v>
      </c>
      <c r="M677">
        <f t="shared" ca="1" si="113"/>
        <v>0</v>
      </c>
      <c r="N677">
        <f t="shared" ca="1" si="114"/>
        <v>0</v>
      </c>
      <c r="O677" t="str">
        <f t="shared" ca="1" si="110"/>
        <v>D:Aa</v>
      </c>
      <c r="P677" t="str">
        <f t="shared" ca="1" si="111"/>
        <v>D9:Aa9</v>
      </c>
    </row>
    <row r="678" spans="1:16">
      <c r="A678" t="str">
        <f t="shared" si="105"/>
        <v>09</v>
      </c>
      <c r="B678" t="str">
        <f t="shared" ca="1" si="106"/>
        <v>WOOD</v>
      </c>
      <c r="C678" t="str">
        <f t="shared" si="107"/>
        <v>L124-W</v>
      </c>
      <c r="D678" t="s">
        <v>1320</v>
      </c>
      <c r="E678">
        <f t="shared" ca="1" si="108"/>
        <v>0</v>
      </c>
      <c r="H678" t="str">
        <f t="shared" ca="1" si="109"/>
        <v>'LYNX PLYWOOD'!</v>
      </c>
      <c r="I678">
        <f t="shared" ca="1" si="112"/>
        <v>0</v>
      </c>
      <c r="J678" t="str">
        <f t="shared" ca="1" si="113"/>
        <v>'LYNX PLYWOOD'!</v>
      </c>
      <c r="K678">
        <f t="shared" ca="1" si="113"/>
        <v>0</v>
      </c>
      <c r="L678">
        <f t="shared" ca="1" si="113"/>
        <v>0</v>
      </c>
      <c r="M678">
        <f t="shared" ca="1" si="113"/>
        <v>0</v>
      </c>
      <c r="N678">
        <f t="shared" ca="1" si="114"/>
        <v>0</v>
      </c>
      <c r="O678" t="str">
        <f t="shared" ca="1" si="110"/>
        <v>D:Aa</v>
      </c>
      <c r="P678" t="str">
        <f t="shared" ca="1" si="111"/>
        <v>D9:Aa9</v>
      </c>
    </row>
    <row r="679" spans="1:16">
      <c r="A679" t="str">
        <f t="shared" si="105"/>
        <v>10</v>
      </c>
      <c r="B679" t="str">
        <f t="shared" ca="1" si="106"/>
        <v>WOOD</v>
      </c>
      <c r="C679" t="str">
        <f t="shared" si="107"/>
        <v>L124-W</v>
      </c>
      <c r="D679" t="s">
        <v>1321</v>
      </c>
      <c r="E679">
        <f t="shared" ca="1" si="108"/>
        <v>0</v>
      </c>
      <c r="H679" t="str">
        <f t="shared" ca="1" si="109"/>
        <v>'LYNX PLYWOOD'!</v>
      </c>
      <c r="I679">
        <f t="shared" ca="1" si="112"/>
        <v>0</v>
      </c>
      <c r="J679" t="str">
        <f t="shared" ca="1" si="113"/>
        <v>'LYNX PLYWOOD'!</v>
      </c>
      <c r="K679">
        <f t="shared" ca="1" si="113"/>
        <v>0</v>
      </c>
      <c r="L679">
        <f t="shared" ca="1" si="113"/>
        <v>0</v>
      </c>
      <c r="M679">
        <f t="shared" ca="1" si="113"/>
        <v>0</v>
      </c>
      <c r="N679">
        <f t="shared" ca="1" si="114"/>
        <v>0</v>
      </c>
      <c r="O679" t="str">
        <f t="shared" ca="1" si="110"/>
        <v>D:Aa</v>
      </c>
      <c r="P679" t="str">
        <f t="shared" ca="1" si="111"/>
        <v>D9:Aa9</v>
      </c>
    </row>
    <row r="680" spans="1:16">
      <c r="A680" t="str">
        <f t="shared" si="105"/>
        <v>11</v>
      </c>
      <c r="B680" t="str">
        <f t="shared" ca="1" si="106"/>
        <v>WOOD</v>
      </c>
      <c r="C680" t="str">
        <f t="shared" si="107"/>
        <v>L124-W</v>
      </c>
      <c r="D680" t="s">
        <v>1322</v>
      </c>
      <c r="E680">
        <f t="shared" ca="1" si="108"/>
        <v>0</v>
      </c>
      <c r="H680" t="str">
        <f t="shared" ca="1" si="109"/>
        <v>'LYNX PLYWOOD'!</v>
      </c>
      <c r="I680">
        <f t="shared" ca="1" si="112"/>
        <v>0</v>
      </c>
      <c r="J680" t="str">
        <f t="shared" ca="1" si="113"/>
        <v>'LYNX PLYWOOD'!</v>
      </c>
      <c r="K680">
        <f t="shared" ca="1" si="113"/>
        <v>0</v>
      </c>
      <c r="L680">
        <f t="shared" ca="1" si="113"/>
        <v>0</v>
      </c>
      <c r="M680">
        <f t="shared" ca="1" si="113"/>
        <v>0</v>
      </c>
      <c r="N680">
        <f t="shared" ca="1" si="114"/>
        <v>0</v>
      </c>
      <c r="O680" t="str">
        <f t="shared" ca="1" si="110"/>
        <v>D:Aa</v>
      </c>
      <c r="P680" t="str">
        <f t="shared" ca="1" si="111"/>
        <v>D9:Aa9</v>
      </c>
    </row>
    <row r="681" spans="1:16">
      <c r="A681" t="str">
        <f t="shared" si="105"/>
        <v>12</v>
      </c>
      <c r="B681" t="str">
        <f t="shared" ca="1" si="106"/>
        <v>WOOD</v>
      </c>
      <c r="C681" t="str">
        <f t="shared" si="107"/>
        <v>L124-W</v>
      </c>
      <c r="D681" t="s">
        <v>1323</v>
      </c>
      <c r="E681">
        <f t="shared" ca="1" si="108"/>
        <v>0</v>
      </c>
      <c r="H681" t="str">
        <f t="shared" ca="1" si="109"/>
        <v>'LYNX PLYWOOD'!</v>
      </c>
      <c r="I681">
        <f t="shared" ca="1" si="112"/>
        <v>0</v>
      </c>
      <c r="J681" t="str">
        <f t="shared" ca="1" si="113"/>
        <v>'LYNX PLYWOOD'!</v>
      </c>
      <c r="K681">
        <f t="shared" ca="1" si="113"/>
        <v>0</v>
      </c>
      <c r="L681">
        <f t="shared" ca="1" si="113"/>
        <v>0</v>
      </c>
      <c r="M681">
        <f t="shared" ca="1" si="113"/>
        <v>0</v>
      </c>
      <c r="N681">
        <f t="shared" ca="1" si="114"/>
        <v>0</v>
      </c>
      <c r="O681" t="str">
        <f t="shared" ca="1" si="110"/>
        <v>D:Aa</v>
      </c>
      <c r="P681" t="str">
        <f t="shared" ca="1" si="111"/>
        <v>D9:Aa9</v>
      </c>
    </row>
    <row r="682" spans="1:16">
      <c r="A682" t="str">
        <f t="shared" si="105"/>
        <v>13</v>
      </c>
      <c r="B682" t="str">
        <f t="shared" ca="1" si="106"/>
        <v>WOOD</v>
      </c>
      <c r="C682" t="str">
        <f t="shared" si="107"/>
        <v>L124-W</v>
      </c>
      <c r="D682" t="s">
        <v>1324</v>
      </c>
      <c r="E682">
        <f t="shared" ca="1" si="108"/>
        <v>0</v>
      </c>
      <c r="H682" t="str">
        <f t="shared" ca="1" si="109"/>
        <v>'LYNX PLYWOOD'!</v>
      </c>
      <c r="I682">
        <f t="shared" ca="1" si="112"/>
        <v>0</v>
      </c>
      <c r="J682" t="str">
        <f t="shared" ca="1" si="113"/>
        <v>'LYNX PLYWOOD'!</v>
      </c>
      <c r="K682">
        <f t="shared" ca="1" si="113"/>
        <v>0</v>
      </c>
      <c r="L682">
        <f t="shared" ca="1" si="113"/>
        <v>0</v>
      </c>
      <c r="M682">
        <f t="shared" ca="1" si="113"/>
        <v>0</v>
      </c>
      <c r="N682">
        <f t="shared" ca="1" si="114"/>
        <v>0</v>
      </c>
      <c r="O682" t="str">
        <f t="shared" ca="1" si="110"/>
        <v>D:Aa</v>
      </c>
      <c r="P682" t="str">
        <f t="shared" ca="1" si="111"/>
        <v>D9:Aa9</v>
      </c>
    </row>
    <row r="683" spans="1:16">
      <c r="A683" t="str">
        <f t="shared" si="105"/>
        <v>15</v>
      </c>
      <c r="B683" t="str">
        <f t="shared" ca="1" si="106"/>
        <v>WOOD</v>
      </c>
      <c r="C683" t="str">
        <f t="shared" si="107"/>
        <v>L124-W</v>
      </c>
      <c r="D683" t="s">
        <v>1570</v>
      </c>
      <c r="E683">
        <f t="shared" ca="1" si="108"/>
        <v>0</v>
      </c>
      <c r="H683" t="str">
        <f t="shared" ca="1" si="109"/>
        <v>'LYNX PLYWOOD'!</v>
      </c>
      <c r="I683">
        <f t="shared" ca="1" si="112"/>
        <v>0</v>
      </c>
      <c r="J683" t="str">
        <f t="shared" ca="1" si="113"/>
        <v>'LYNX PLYWOOD'!</v>
      </c>
      <c r="K683">
        <f t="shared" ca="1" si="113"/>
        <v>0</v>
      </c>
      <c r="L683">
        <f t="shared" ca="1" si="113"/>
        <v>0</v>
      </c>
      <c r="M683">
        <f t="shared" ca="1" si="113"/>
        <v>0</v>
      </c>
      <c r="N683">
        <f t="shared" ca="1" si="114"/>
        <v>0</v>
      </c>
      <c r="O683" t="str">
        <f t="shared" ca="1" si="110"/>
        <v>D:Aa</v>
      </c>
      <c r="P683" t="str">
        <f t="shared" ca="1" si="111"/>
        <v>D9:Aa9</v>
      </c>
    </row>
    <row r="684" spans="1:16">
      <c r="A684" t="str">
        <f t="shared" si="105"/>
        <v>01</v>
      </c>
      <c r="B684" t="str">
        <f t="shared" ca="1" si="106"/>
        <v>WOOD</v>
      </c>
      <c r="C684" t="str">
        <f t="shared" si="107"/>
        <v>L125-W</v>
      </c>
      <c r="D684" t="s">
        <v>1325</v>
      </c>
      <c r="E684">
        <f t="shared" ca="1" si="108"/>
        <v>0</v>
      </c>
      <c r="H684" t="str">
        <f t="shared" ca="1" si="109"/>
        <v>'LYNX PLYWOOD'!</v>
      </c>
      <c r="I684">
        <f t="shared" ca="1" si="112"/>
        <v>0</v>
      </c>
      <c r="J684" t="str">
        <f t="shared" ca="1" si="113"/>
        <v>'LYNX PLYWOOD'!</v>
      </c>
      <c r="K684">
        <f t="shared" ca="1" si="113"/>
        <v>0</v>
      </c>
      <c r="L684">
        <f t="shared" ca="1" si="113"/>
        <v>0</v>
      </c>
      <c r="M684">
        <f t="shared" ca="1" si="113"/>
        <v>0</v>
      </c>
      <c r="N684">
        <f t="shared" ca="1" si="114"/>
        <v>0</v>
      </c>
      <c r="O684" t="str">
        <f t="shared" ca="1" si="110"/>
        <v>D:Aa</v>
      </c>
      <c r="P684" t="str">
        <f t="shared" ca="1" si="111"/>
        <v>D9:Aa9</v>
      </c>
    </row>
    <row r="685" spans="1:16">
      <c r="A685" t="str">
        <f t="shared" si="105"/>
        <v>02</v>
      </c>
      <c r="B685" t="str">
        <f t="shared" ca="1" si="106"/>
        <v>WOOD</v>
      </c>
      <c r="C685" t="str">
        <f t="shared" si="107"/>
        <v>L125-W</v>
      </c>
      <c r="D685" t="s">
        <v>1326</v>
      </c>
      <c r="E685">
        <f t="shared" ca="1" si="108"/>
        <v>0</v>
      </c>
      <c r="H685" t="str">
        <f t="shared" ca="1" si="109"/>
        <v>'LYNX PLYWOOD'!</v>
      </c>
      <c r="I685">
        <f t="shared" ca="1" si="112"/>
        <v>0</v>
      </c>
      <c r="J685" t="str">
        <f t="shared" ca="1" si="113"/>
        <v>'LYNX PLYWOOD'!</v>
      </c>
      <c r="K685">
        <f t="shared" ca="1" si="113"/>
        <v>0</v>
      </c>
      <c r="L685">
        <f t="shared" ca="1" si="113"/>
        <v>0</v>
      </c>
      <c r="M685">
        <f t="shared" ca="1" si="113"/>
        <v>0</v>
      </c>
      <c r="N685">
        <f t="shared" ca="1" si="114"/>
        <v>0</v>
      </c>
      <c r="O685" t="str">
        <f t="shared" ca="1" si="110"/>
        <v>D:Aa</v>
      </c>
      <c r="P685" t="str">
        <f t="shared" ca="1" si="111"/>
        <v>D9:Aa9</v>
      </c>
    </row>
    <row r="686" spans="1:16">
      <c r="A686" t="str">
        <f t="shared" si="105"/>
        <v>03</v>
      </c>
      <c r="B686" t="str">
        <f t="shared" ca="1" si="106"/>
        <v>WOOD</v>
      </c>
      <c r="C686" t="str">
        <f t="shared" si="107"/>
        <v>L125-W</v>
      </c>
      <c r="D686" t="s">
        <v>1327</v>
      </c>
      <c r="E686">
        <f t="shared" ca="1" si="108"/>
        <v>0</v>
      </c>
      <c r="H686" t="str">
        <f t="shared" ca="1" si="109"/>
        <v>'LYNX PLYWOOD'!</v>
      </c>
      <c r="I686">
        <f t="shared" ca="1" si="112"/>
        <v>0</v>
      </c>
      <c r="J686" t="str">
        <f t="shared" ca="1" si="113"/>
        <v>'LYNX PLYWOOD'!</v>
      </c>
      <c r="K686">
        <f t="shared" ca="1" si="113"/>
        <v>0</v>
      </c>
      <c r="L686">
        <f t="shared" ca="1" si="113"/>
        <v>0</v>
      </c>
      <c r="M686">
        <f t="shared" ca="1" si="113"/>
        <v>0</v>
      </c>
      <c r="N686">
        <f t="shared" ca="1" si="114"/>
        <v>0</v>
      </c>
      <c r="O686" t="str">
        <f t="shared" ca="1" si="110"/>
        <v>D:Aa</v>
      </c>
      <c r="P686" t="str">
        <f t="shared" ca="1" si="111"/>
        <v>D9:Aa9</v>
      </c>
    </row>
    <row r="687" spans="1:16">
      <c r="A687" t="str">
        <f t="shared" si="105"/>
        <v>04</v>
      </c>
      <c r="B687" t="str">
        <f t="shared" ca="1" si="106"/>
        <v>WOOD</v>
      </c>
      <c r="C687" t="str">
        <f t="shared" si="107"/>
        <v>L125-W</v>
      </c>
      <c r="D687" t="s">
        <v>1328</v>
      </c>
      <c r="E687">
        <f t="shared" ca="1" si="108"/>
        <v>0</v>
      </c>
      <c r="H687" t="str">
        <f t="shared" ca="1" si="109"/>
        <v>'LYNX PLYWOOD'!</v>
      </c>
      <c r="I687">
        <f t="shared" ca="1" si="112"/>
        <v>0</v>
      </c>
      <c r="J687" t="str">
        <f t="shared" ca="1" si="113"/>
        <v>'LYNX PLYWOOD'!</v>
      </c>
      <c r="K687">
        <f t="shared" ca="1" si="113"/>
        <v>0</v>
      </c>
      <c r="L687">
        <f t="shared" ca="1" si="113"/>
        <v>0</v>
      </c>
      <c r="M687">
        <f t="shared" ca="1" si="113"/>
        <v>0</v>
      </c>
      <c r="N687">
        <f t="shared" ca="1" si="114"/>
        <v>0</v>
      </c>
      <c r="O687" t="str">
        <f t="shared" ca="1" si="110"/>
        <v>D:Aa</v>
      </c>
      <c r="P687" t="str">
        <f t="shared" ca="1" si="111"/>
        <v>D9:Aa9</v>
      </c>
    </row>
    <row r="688" spans="1:16">
      <c r="A688" t="str">
        <f t="shared" si="105"/>
        <v>05</v>
      </c>
      <c r="B688" t="str">
        <f t="shared" ca="1" si="106"/>
        <v>WOOD</v>
      </c>
      <c r="C688" t="str">
        <f t="shared" si="107"/>
        <v>L125-W</v>
      </c>
      <c r="D688" t="s">
        <v>1329</v>
      </c>
      <c r="E688">
        <f t="shared" ca="1" si="108"/>
        <v>0</v>
      </c>
      <c r="H688" t="str">
        <f t="shared" ca="1" si="109"/>
        <v>'LYNX PLYWOOD'!</v>
      </c>
      <c r="I688">
        <f t="shared" ca="1" si="112"/>
        <v>0</v>
      </c>
      <c r="J688" t="str">
        <f t="shared" ca="1" si="113"/>
        <v>'LYNX PLYWOOD'!</v>
      </c>
      <c r="K688">
        <f t="shared" ca="1" si="113"/>
        <v>0</v>
      </c>
      <c r="L688">
        <f t="shared" ca="1" si="113"/>
        <v>0</v>
      </c>
      <c r="M688">
        <f t="shared" ca="1" si="113"/>
        <v>0</v>
      </c>
      <c r="N688">
        <f t="shared" ca="1" si="114"/>
        <v>0</v>
      </c>
      <c r="O688" t="str">
        <f t="shared" ca="1" si="110"/>
        <v>D:Aa</v>
      </c>
      <c r="P688" t="str">
        <f t="shared" ca="1" si="111"/>
        <v>D9:Aa9</v>
      </c>
    </row>
    <row r="689" spans="1:16">
      <c r="A689" t="str">
        <f t="shared" si="105"/>
        <v>06</v>
      </c>
      <c r="B689" t="str">
        <f t="shared" ca="1" si="106"/>
        <v>WOOD</v>
      </c>
      <c r="C689" t="str">
        <f t="shared" si="107"/>
        <v>L125-W</v>
      </c>
      <c r="D689" t="s">
        <v>1330</v>
      </c>
      <c r="E689">
        <f t="shared" ca="1" si="108"/>
        <v>0</v>
      </c>
      <c r="H689" t="str">
        <f t="shared" ca="1" si="109"/>
        <v>'LYNX PLYWOOD'!</v>
      </c>
      <c r="I689">
        <f t="shared" ca="1" si="112"/>
        <v>0</v>
      </c>
      <c r="J689" t="str">
        <f t="shared" ca="1" si="113"/>
        <v>'LYNX PLYWOOD'!</v>
      </c>
      <c r="K689">
        <f t="shared" ca="1" si="113"/>
        <v>0</v>
      </c>
      <c r="L689">
        <f t="shared" ca="1" si="113"/>
        <v>0</v>
      </c>
      <c r="M689">
        <f t="shared" ca="1" si="113"/>
        <v>0</v>
      </c>
      <c r="N689">
        <f t="shared" ca="1" si="114"/>
        <v>0</v>
      </c>
      <c r="O689" t="str">
        <f t="shared" ca="1" si="110"/>
        <v>D:Aa</v>
      </c>
      <c r="P689" t="str">
        <f t="shared" ca="1" si="111"/>
        <v>D9:Aa9</v>
      </c>
    </row>
    <row r="690" spans="1:16">
      <c r="A690" t="str">
        <f t="shared" si="105"/>
        <v>07</v>
      </c>
      <c r="B690" t="str">
        <f t="shared" ca="1" si="106"/>
        <v>WOOD</v>
      </c>
      <c r="C690" t="str">
        <f t="shared" si="107"/>
        <v>L125-W</v>
      </c>
      <c r="D690" t="s">
        <v>1331</v>
      </c>
      <c r="E690">
        <f t="shared" ca="1" si="108"/>
        <v>0</v>
      </c>
      <c r="H690" t="str">
        <f t="shared" ca="1" si="109"/>
        <v>'LYNX PLYWOOD'!</v>
      </c>
      <c r="I690">
        <f t="shared" ca="1" si="112"/>
        <v>0</v>
      </c>
      <c r="J690" t="str">
        <f t="shared" ca="1" si="113"/>
        <v>'LYNX PLYWOOD'!</v>
      </c>
      <c r="K690">
        <f t="shared" ca="1" si="113"/>
        <v>0</v>
      </c>
      <c r="L690">
        <f t="shared" ca="1" si="113"/>
        <v>0</v>
      </c>
      <c r="M690">
        <f t="shared" ca="1" si="113"/>
        <v>0</v>
      </c>
      <c r="N690">
        <f t="shared" ca="1" si="114"/>
        <v>0</v>
      </c>
      <c r="O690" t="str">
        <f t="shared" ca="1" si="110"/>
        <v>D:Aa</v>
      </c>
      <c r="P690" t="str">
        <f t="shared" ca="1" si="111"/>
        <v>D9:Aa9</v>
      </c>
    </row>
    <row r="691" spans="1:16">
      <c r="A691" t="str">
        <f t="shared" si="105"/>
        <v>08</v>
      </c>
      <c r="B691" t="str">
        <f t="shared" ca="1" si="106"/>
        <v>WOOD</v>
      </c>
      <c r="C691" t="str">
        <f t="shared" si="107"/>
        <v>L125-W</v>
      </c>
      <c r="D691" t="s">
        <v>1332</v>
      </c>
      <c r="E691">
        <f t="shared" ca="1" si="108"/>
        <v>0</v>
      </c>
      <c r="H691" t="str">
        <f t="shared" ca="1" si="109"/>
        <v>'LYNX PLYWOOD'!</v>
      </c>
      <c r="I691">
        <f t="shared" ca="1" si="112"/>
        <v>0</v>
      </c>
      <c r="J691" t="str">
        <f t="shared" ca="1" si="113"/>
        <v>'LYNX PLYWOOD'!</v>
      </c>
      <c r="K691">
        <f t="shared" ca="1" si="113"/>
        <v>0</v>
      </c>
      <c r="L691">
        <f t="shared" ca="1" si="113"/>
        <v>0</v>
      </c>
      <c r="M691">
        <f t="shared" ca="1" si="113"/>
        <v>0</v>
      </c>
      <c r="N691">
        <f t="shared" ca="1" si="114"/>
        <v>0</v>
      </c>
      <c r="O691" t="str">
        <f t="shared" ca="1" si="110"/>
        <v>D:Aa</v>
      </c>
      <c r="P691" t="str">
        <f t="shared" ca="1" si="111"/>
        <v>D9:Aa9</v>
      </c>
    </row>
    <row r="692" spans="1:16">
      <c r="A692" t="str">
        <f t="shared" si="105"/>
        <v>09</v>
      </c>
      <c r="B692" t="str">
        <f t="shared" ca="1" si="106"/>
        <v>WOOD</v>
      </c>
      <c r="C692" t="str">
        <f t="shared" si="107"/>
        <v>L125-W</v>
      </c>
      <c r="D692" t="s">
        <v>1333</v>
      </c>
      <c r="E692">
        <f t="shared" ca="1" si="108"/>
        <v>0</v>
      </c>
      <c r="H692" t="str">
        <f t="shared" ca="1" si="109"/>
        <v>'LYNX PLYWOOD'!</v>
      </c>
      <c r="I692">
        <f t="shared" ca="1" si="112"/>
        <v>0</v>
      </c>
      <c r="J692" t="str">
        <f t="shared" ca="1" si="113"/>
        <v>'LYNX PLYWOOD'!</v>
      </c>
      <c r="K692">
        <f t="shared" ca="1" si="113"/>
        <v>0</v>
      </c>
      <c r="L692">
        <f t="shared" ca="1" si="113"/>
        <v>0</v>
      </c>
      <c r="M692">
        <f t="shared" ca="1" si="113"/>
        <v>0</v>
      </c>
      <c r="N692">
        <f t="shared" ca="1" si="114"/>
        <v>0</v>
      </c>
      <c r="O692" t="str">
        <f t="shared" ca="1" si="110"/>
        <v>D:Aa</v>
      </c>
      <c r="P692" t="str">
        <f t="shared" ca="1" si="111"/>
        <v>D9:Aa9</v>
      </c>
    </row>
    <row r="693" spans="1:16">
      <c r="A693" t="str">
        <f t="shared" si="105"/>
        <v>10</v>
      </c>
      <c r="B693" t="str">
        <f t="shared" ca="1" si="106"/>
        <v>WOOD</v>
      </c>
      <c r="C693" t="str">
        <f t="shared" si="107"/>
        <v>L125-W</v>
      </c>
      <c r="D693" t="s">
        <v>1334</v>
      </c>
      <c r="E693">
        <f t="shared" ca="1" si="108"/>
        <v>0</v>
      </c>
      <c r="H693" t="str">
        <f t="shared" ca="1" si="109"/>
        <v>'LYNX PLYWOOD'!</v>
      </c>
      <c r="I693">
        <f t="shared" ca="1" si="112"/>
        <v>0</v>
      </c>
      <c r="J693" t="str">
        <f t="shared" ca="1" si="113"/>
        <v>'LYNX PLYWOOD'!</v>
      </c>
      <c r="K693">
        <f t="shared" ca="1" si="113"/>
        <v>0</v>
      </c>
      <c r="L693">
        <f t="shared" ca="1" si="113"/>
        <v>0</v>
      </c>
      <c r="M693">
        <f t="shared" ca="1" si="113"/>
        <v>0</v>
      </c>
      <c r="N693">
        <f t="shared" ca="1" si="114"/>
        <v>0</v>
      </c>
      <c r="O693" t="str">
        <f t="shared" ca="1" si="110"/>
        <v>D:Aa</v>
      </c>
      <c r="P693" t="str">
        <f t="shared" ca="1" si="111"/>
        <v>D9:Aa9</v>
      </c>
    </row>
    <row r="694" spans="1:16">
      <c r="A694" t="str">
        <f t="shared" si="105"/>
        <v>11</v>
      </c>
      <c r="B694" t="str">
        <f t="shared" ca="1" si="106"/>
        <v>WOOD</v>
      </c>
      <c r="C694" t="str">
        <f t="shared" si="107"/>
        <v>L125-W</v>
      </c>
      <c r="D694" t="s">
        <v>1335</v>
      </c>
      <c r="E694">
        <f t="shared" ca="1" si="108"/>
        <v>0</v>
      </c>
      <c r="H694" t="str">
        <f t="shared" ca="1" si="109"/>
        <v>'LYNX PLYWOOD'!</v>
      </c>
      <c r="I694">
        <f t="shared" ca="1" si="112"/>
        <v>0</v>
      </c>
      <c r="J694" t="str">
        <f t="shared" ca="1" si="113"/>
        <v>'LYNX PLYWOOD'!</v>
      </c>
      <c r="K694">
        <f t="shared" ca="1" si="113"/>
        <v>0</v>
      </c>
      <c r="L694">
        <f t="shared" ca="1" si="113"/>
        <v>0</v>
      </c>
      <c r="M694">
        <f t="shared" ca="1" si="113"/>
        <v>0</v>
      </c>
      <c r="N694">
        <f t="shared" ca="1" si="114"/>
        <v>0</v>
      </c>
      <c r="O694" t="str">
        <f t="shared" ca="1" si="110"/>
        <v>D:Aa</v>
      </c>
      <c r="P694" t="str">
        <f t="shared" ca="1" si="111"/>
        <v>D9:Aa9</v>
      </c>
    </row>
    <row r="695" spans="1:16">
      <c r="A695" t="str">
        <f t="shared" si="105"/>
        <v>12</v>
      </c>
      <c r="B695" t="str">
        <f t="shared" ca="1" si="106"/>
        <v>WOOD</v>
      </c>
      <c r="C695" t="str">
        <f t="shared" si="107"/>
        <v>L125-W</v>
      </c>
      <c r="D695" t="s">
        <v>1336</v>
      </c>
      <c r="E695">
        <f t="shared" ca="1" si="108"/>
        <v>0</v>
      </c>
      <c r="H695" t="str">
        <f t="shared" ca="1" si="109"/>
        <v>'LYNX PLYWOOD'!</v>
      </c>
      <c r="I695">
        <f t="shared" ca="1" si="112"/>
        <v>0</v>
      </c>
      <c r="J695" t="str">
        <f t="shared" ca="1" si="113"/>
        <v>'LYNX PLYWOOD'!</v>
      </c>
      <c r="K695">
        <f t="shared" ca="1" si="113"/>
        <v>0</v>
      </c>
      <c r="L695">
        <f t="shared" ca="1" si="113"/>
        <v>0</v>
      </c>
      <c r="M695">
        <f t="shared" ca="1" si="113"/>
        <v>0</v>
      </c>
      <c r="N695">
        <f t="shared" ca="1" si="114"/>
        <v>0</v>
      </c>
      <c r="O695" t="str">
        <f t="shared" ca="1" si="110"/>
        <v>D:Aa</v>
      </c>
      <c r="P695" t="str">
        <f t="shared" ca="1" si="111"/>
        <v>D9:Aa9</v>
      </c>
    </row>
    <row r="696" spans="1:16">
      <c r="A696" t="str">
        <f t="shared" si="105"/>
        <v>13</v>
      </c>
      <c r="B696" t="str">
        <f t="shared" ca="1" si="106"/>
        <v>WOOD</v>
      </c>
      <c r="C696" t="str">
        <f t="shared" si="107"/>
        <v>L125-W</v>
      </c>
      <c r="D696" t="s">
        <v>1337</v>
      </c>
      <c r="E696">
        <f t="shared" ca="1" si="108"/>
        <v>0</v>
      </c>
      <c r="H696" t="str">
        <f t="shared" ca="1" si="109"/>
        <v>'LYNX PLYWOOD'!</v>
      </c>
      <c r="I696">
        <f t="shared" ca="1" si="112"/>
        <v>0</v>
      </c>
      <c r="J696" t="str">
        <f t="shared" ca="1" si="113"/>
        <v>'LYNX PLYWOOD'!</v>
      </c>
      <c r="K696">
        <f t="shared" ca="1" si="113"/>
        <v>0</v>
      </c>
      <c r="L696">
        <f t="shared" ca="1" si="113"/>
        <v>0</v>
      </c>
      <c r="M696">
        <f t="shared" ca="1" si="113"/>
        <v>0</v>
      </c>
      <c r="N696">
        <f t="shared" ca="1" si="114"/>
        <v>0</v>
      </c>
      <c r="O696" t="str">
        <f t="shared" ca="1" si="110"/>
        <v>D:Aa</v>
      </c>
      <c r="P696" t="str">
        <f t="shared" ca="1" si="111"/>
        <v>D9:Aa9</v>
      </c>
    </row>
    <row r="697" spans="1:16">
      <c r="A697" t="str">
        <f t="shared" si="105"/>
        <v>15</v>
      </c>
      <c r="B697" t="str">
        <f t="shared" ca="1" si="106"/>
        <v>WOOD</v>
      </c>
      <c r="C697" t="str">
        <f t="shared" si="107"/>
        <v>L125-W</v>
      </c>
      <c r="D697" t="s">
        <v>1571</v>
      </c>
      <c r="E697">
        <f t="shared" ca="1" si="108"/>
        <v>0</v>
      </c>
      <c r="H697" t="str">
        <f t="shared" ca="1" si="109"/>
        <v>'LYNX PLYWOOD'!</v>
      </c>
      <c r="I697">
        <f t="shared" ca="1" si="112"/>
        <v>0</v>
      </c>
      <c r="J697" t="str">
        <f t="shared" ca="1" si="113"/>
        <v>'LYNX PLYWOOD'!</v>
      </c>
      <c r="K697">
        <f t="shared" ca="1" si="113"/>
        <v>0</v>
      </c>
      <c r="L697">
        <f t="shared" ca="1" si="113"/>
        <v>0</v>
      </c>
      <c r="M697">
        <f t="shared" ca="1" si="113"/>
        <v>0</v>
      </c>
      <c r="N697">
        <f t="shared" ca="1" si="114"/>
        <v>0</v>
      </c>
      <c r="O697" t="str">
        <f t="shared" ca="1" si="110"/>
        <v>D:Aa</v>
      </c>
      <c r="P697" t="str">
        <f t="shared" ca="1" si="111"/>
        <v>D9:Aa9</v>
      </c>
    </row>
    <row r="698" spans="1:16">
      <c r="A698" t="str">
        <f t="shared" si="105"/>
        <v>01</v>
      </c>
      <c r="B698" t="str">
        <f t="shared" ca="1" si="106"/>
        <v>GRP</v>
      </c>
      <c r="C698" t="str">
        <f t="shared" si="107"/>
        <v>L126-GRP</v>
      </c>
      <c r="D698" t="s">
        <v>2632</v>
      </c>
      <c r="E698">
        <f t="shared" ca="1" si="108"/>
        <v>0</v>
      </c>
      <c r="H698" t="str">
        <f t="shared" ca="1" si="109"/>
        <v>'LYNX GRP'!</v>
      </c>
      <c r="I698" t="str">
        <f t="shared" ca="1" si="112"/>
        <v>'LYNX GRP'!</v>
      </c>
      <c r="J698">
        <f t="shared" ca="1" si="113"/>
        <v>0</v>
      </c>
      <c r="K698">
        <f t="shared" ca="1" si="113"/>
        <v>0</v>
      </c>
      <c r="L698">
        <f t="shared" ca="1" si="113"/>
        <v>0</v>
      </c>
      <c r="M698">
        <f t="shared" ca="1" si="113"/>
        <v>0</v>
      </c>
      <c r="N698">
        <f t="shared" ca="1" si="114"/>
        <v>0</v>
      </c>
      <c r="O698" t="str">
        <f t="shared" ca="1" si="110"/>
        <v>D:AC</v>
      </c>
      <c r="P698" t="str">
        <f t="shared" ca="1" si="111"/>
        <v>D9:AC9</v>
      </c>
    </row>
    <row r="699" spans="1:16">
      <c r="A699" t="str">
        <f t="shared" si="105"/>
        <v>02</v>
      </c>
      <c r="B699" t="str">
        <f t="shared" ca="1" si="106"/>
        <v>GRP</v>
      </c>
      <c r="C699" t="str">
        <f t="shared" si="107"/>
        <v>L126-GRP</v>
      </c>
      <c r="D699" t="s">
        <v>2633</v>
      </c>
      <c r="E699">
        <f t="shared" ca="1" si="108"/>
        <v>0</v>
      </c>
      <c r="H699" t="str">
        <f t="shared" ca="1" si="109"/>
        <v>'LYNX GRP'!</v>
      </c>
      <c r="I699" t="str">
        <f t="shared" ca="1" si="112"/>
        <v>'LYNX GRP'!</v>
      </c>
      <c r="J699">
        <f t="shared" ca="1" si="113"/>
        <v>0</v>
      </c>
      <c r="K699">
        <f t="shared" ca="1" si="113"/>
        <v>0</v>
      </c>
      <c r="L699">
        <f t="shared" ca="1" si="113"/>
        <v>0</v>
      </c>
      <c r="M699">
        <f t="shared" ca="1" si="113"/>
        <v>0</v>
      </c>
      <c r="N699">
        <f t="shared" ca="1" si="114"/>
        <v>0</v>
      </c>
      <c r="O699" t="str">
        <f t="shared" ca="1" si="110"/>
        <v>D:AC</v>
      </c>
      <c r="P699" t="str">
        <f t="shared" ca="1" si="111"/>
        <v>D9:AC9</v>
      </c>
    </row>
    <row r="700" spans="1:16">
      <c r="A700" t="str">
        <f t="shared" si="105"/>
        <v>03</v>
      </c>
      <c r="B700" t="str">
        <f t="shared" ca="1" si="106"/>
        <v>GRP</v>
      </c>
      <c r="C700" t="str">
        <f t="shared" si="107"/>
        <v>L126-GRP</v>
      </c>
      <c r="D700" t="s">
        <v>2634</v>
      </c>
      <c r="E700">
        <f t="shared" ca="1" si="108"/>
        <v>0</v>
      </c>
      <c r="H700" t="str">
        <f t="shared" ca="1" si="109"/>
        <v>'LYNX GRP'!</v>
      </c>
      <c r="I700" t="str">
        <f t="shared" ca="1" si="112"/>
        <v>'LYNX GRP'!</v>
      </c>
      <c r="J700">
        <f t="shared" ca="1" si="113"/>
        <v>0</v>
      </c>
      <c r="K700">
        <f t="shared" ca="1" si="113"/>
        <v>0</v>
      </c>
      <c r="L700">
        <f t="shared" ca="1" si="113"/>
        <v>0</v>
      </c>
      <c r="M700">
        <f t="shared" ca="1" si="113"/>
        <v>0</v>
      </c>
      <c r="N700">
        <f t="shared" ca="1" si="114"/>
        <v>0</v>
      </c>
      <c r="O700" t="str">
        <f t="shared" ca="1" si="110"/>
        <v>D:AC</v>
      </c>
      <c r="P700" t="str">
        <f t="shared" ca="1" si="111"/>
        <v>D9:AC9</v>
      </c>
    </row>
    <row r="701" spans="1:16">
      <c r="A701" t="str">
        <f t="shared" si="105"/>
        <v>04</v>
      </c>
      <c r="B701" t="str">
        <f t="shared" ca="1" si="106"/>
        <v>GRP</v>
      </c>
      <c r="C701" t="str">
        <f t="shared" si="107"/>
        <v>L126-GRP</v>
      </c>
      <c r="D701" t="s">
        <v>2635</v>
      </c>
      <c r="E701">
        <f t="shared" ca="1" si="108"/>
        <v>0</v>
      </c>
      <c r="H701" t="str">
        <f t="shared" ca="1" si="109"/>
        <v>'LYNX GRP'!</v>
      </c>
      <c r="I701" t="str">
        <f t="shared" ca="1" si="112"/>
        <v>'LYNX GRP'!</v>
      </c>
      <c r="J701">
        <f t="shared" ca="1" si="113"/>
        <v>0</v>
      </c>
      <c r="K701">
        <f t="shared" ca="1" si="113"/>
        <v>0</v>
      </c>
      <c r="L701">
        <f t="shared" ca="1" si="113"/>
        <v>0</v>
      </c>
      <c r="M701">
        <f t="shared" ca="1" si="113"/>
        <v>0</v>
      </c>
      <c r="N701">
        <f t="shared" ca="1" si="114"/>
        <v>0</v>
      </c>
      <c r="O701" t="str">
        <f t="shared" ca="1" si="110"/>
        <v>D:AC</v>
      </c>
      <c r="P701" t="str">
        <f t="shared" ca="1" si="111"/>
        <v>D9:AC9</v>
      </c>
    </row>
    <row r="702" spans="1:16">
      <c r="A702" t="str">
        <f t="shared" si="105"/>
        <v>05</v>
      </c>
      <c r="B702" t="str">
        <f t="shared" ca="1" si="106"/>
        <v>GRP</v>
      </c>
      <c r="C702" t="str">
        <f t="shared" si="107"/>
        <v>L126-GRP</v>
      </c>
      <c r="D702" t="s">
        <v>2636</v>
      </c>
      <c r="E702">
        <f t="shared" ca="1" si="108"/>
        <v>0</v>
      </c>
      <c r="H702" t="str">
        <f t="shared" ca="1" si="109"/>
        <v>'LYNX GRP'!</v>
      </c>
      <c r="I702" t="str">
        <f t="shared" ca="1" si="112"/>
        <v>'LYNX GRP'!</v>
      </c>
      <c r="J702">
        <f t="shared" ca="1" si="113"/>
        <v>0</v>
      </c>
      <c r="K702">
        <f t="shared" ca="1" si="113"/>
        <v>0</v>
      </c>
      <c r="L702">
        <f t="shared" ca="1" si="113"/>
        <v>0</v>
      </c>
      <c r="M702">
        <f t="shared" ca="1" si="113"/>
        <v>0</v>
      </c>
      <c r="N702">
        <f t="shared" ca="1" si="114"/>
        <v>0</v>
      </c>
      <c r="O702" t="str">
        <f t="shared" ca="1" si="110"/>
        <v>D:AC</v>
      </c>
      <c r="P702" t="str">
        <f t="shared" ca="1" si="111"/>
        <v>D9:AC9</v>
      </c>
    </row>
    <row r="703" spans="1:16">
      <c r="A703" t="str">
        <f t="shared" si="105"/>
        <v>06</v>
      </c>
      <c r="B703" t="str">
        <f t="shared" ca="1" si="106"/>
        <v>GRP</v>
      </c>
      <c r="C703" t="str">
        <f t="shared" si="107"/>
        <v>L126-GRP</v>
      </c>
      <c r="D703" t="s">
        <v>2637</v>
      </c>
      <c r="E703">
        <f t="shared" ca="1" si="108"/>
        <v>0</v>
      </c>
      <c r="H703" t="str">
        <f t="shared" ca="1" si="109"/>
        <v>'LYNX GRP'!</v>
      </c>
      <c r="I703" t="str">
        <f t="shared" ca="1" si="112"/>
        <v>'LYNX GRP'!</v>
      </c>
      <c r="J703">
        <f t="shared" ca="1" si="113"/>
        <v>0</v>
      </c>
      <c r="K703">
        <f t="shared" ca="1" si="113"/>
        <v>0</v>
      </c>
      <c r="L703">
        <f t="shared" ca="1" si="113"/>
        <v>0</v>
      </c>
      <c r="M703">
        <f t="shared" ca="1" si="113"/>
        <v>0</v>
      </c>
      <c r="N703">
        <f t="shared" ca="1" si="114"/>
        <v>0</v>
      </c>
      <c r="O703" t="str">
        <f t="shared" ca="1" si="110"/>
        <v>D:AC</v>
      </c>
      <c r="P703" t="str">
        <f t="shared" ca="1" si="111"/>
        <v>D9:AC9</v>
      </c>
    </row>
    <row r="704" spans="1:16">
      <c r="A704" t="str">
        <f t="shared" si="105"/>
        <v>07</v>
      </c>
      <c r="B704" t="str">
        <f t="shared" ca="1" si="106"/>
        <v>GRP</v>
      </c>
      <c r="C704" t="str">
        <f t="shared" si="107"/>
        <v>L126-GRP</v>
      </c>
      <c r="D704" t="s">
        <v>2638</v>
      </c>
      <c r="E704">
        <f t="shared" ca="1" si="108"/>
        <v>0</v>
      </c>
      <c r="H704" t="str">
        <f t="shared" ca="1" si="109"/>
        <v>'LYNX GRP'!</v>
      </c>
      <c r="I704" t="str">
        <f t="shared" ca="1" si="112"/>
        <v>'LYNX GRP'!</v>
      </c>
      <c r="J704">
        <f t="shared" ca="1" si="113"/>
        <v>0</v>
      </c>
      <c r="K704">
        <f t="shared" ca="1" si="113"/>
        <v>0</v>
      </c>
      <c r="L704">
        <f t="shared" ca="1" si="113"/>
        <v>0</v>
      </c>
      <c r="M704">
        <f t="shared" ca="1" si="113"/>
        <v>0</v>
      </c>
      <c r="N704">
        <f t="shared" ca="1" si="114"/>
        <v>0</v>
      </c>
      <c r="O704" t="str">
        <f t="shared" ca="1" si="110"/>
        <v>D:AC</v>
      </c>
      <c r="P704" t="str">
        <f t="shared" ca="1" si="111"/>
        <v>D9:AC9</v>
      </c>
    </row>
    <row r="705" spans="1:16">
      <c r="A705" t="str">
        <f t="shared" si="105"/>
        <v>08</v>
      </c>
      <c r="B705" t="str">
        <f t="shared" ca="1" si="106"/>
        <v>GRP</v>
      </c>
      <c r="C705" t="str">
        <f t="shared" si="107"/>
        <v>L126-GRP</v>
      </c>
      <c r="D705" t="s">
        <v>2639</v>
      </c>
      <c r="E705">
        <f t="shared" ca="1" si="108"/>
        <v>0</v>
      </c>
      <c r="H705" t="str">
        <f t="shared" ca="1" si="109"/>
        <v>'LYNX GRP'!</v>
      </c>
      <c r="I705" t="str">
        <f t="shared" ca="1" si="112"/>
        <v>'LYNX GRP'!</v>
      </c>
      <c r="J705">
        <f t="shared" ca="1" si="113"/>
        <v>0</v>
      </c>
      <c r="K705">
        <f t="shared" ca="1" si="113"/>
        <v>0</v>
      </c>
      <c r="L705">
        <f t="shared" ca="1" si="113"/>
        <v>0</v>
      </c>
      <c r="M705">
        <f t="shared" ca="1" si="113"/>
        <v>0</v>
      </c>
      <c r="N705">
        <f t="shared" ca="1" si="114"/>
        <v>0</v>
      </c>
      <c r="O705" t="str">
        <f t="shared" ca="1" si="110"/>
        <v>D:AC</v>
      </c>
      <c r="P705" t="str">
        <f t="shared" ca="1" si="111"/>
        <v>D9:AC9</v>
      </c>
    </row>
    <row r="706" spans="1:16">
      <c r="A706" t="str">
        <f t="shared" si="105"/>
        <v>09</v>
      </c>
      <c r="B706" t="str">
        <f t="shared" ca="1" si="106"/>
        <v>GRP</v>
      </c>
      <c r="C706" t="str">
        <f t="shared" si="107"/>
        <v>L126-GRP</v>
      </c>
      <c r="D706" t="s">
        <v>2640</v>
      </c>
      <c r="E706">
        <f t="shared" ca="1" si="108"/>
        <v>0</v>
      </c>
      <c r="H706" t="str">
        <f t="shared" ca="1" si="109"/>
        <v>'LYNX GRP'!</v>
      </c>
      <c r="I706" t="str">
        <f t="shared" ca="1" si="112"/>
        <v>'LYNX GRP'!</v>
      </c>
      <c r="J706">
        <f t="shared" ca="1" si="113"/>
        <v>0</v>
      </c>
      <c r="K706">
        <f t="shared" ca="1" si="113"/>
        <v>0</v>
      </c>
      <c r="L706">
        <f t="shared" ca="1" si="113"/>
        <v>0</v>
      </c>
      <c r="M706">
        <f t="shared" ca="1" si="113"/>
        <v>0</v>
      </c>
      <c r="N706">
        <f t="shared" ca="1" si="114"/>
        <v>0</v>
      </c>
      <c r="O706" t="str">
        <f t="shared" ca="1" si="110"/>
        <v>D:AC</v>
      </c>
      <c r="P706" t="str">
        <f t="shared" ca="1" si="111"/>
        <v>D9:AC9</v>
      </c>
    </row>
    <row r="707" spans="1:16">
      <c r="A707" t="str">
        <f t="shared" si="105"/>
        <v>10</v>
      </c>
      <c r="B707" t="str">
        <f t="shared" ca="1" si="106"/>
        <v>GRP</v>
      </c>
      <c r="C707" t="str">
        <f t="shared" si="107"/>
        <v>L126-GRP</v>
      </c>
      <c r="D707" t="s">
        <v>2641</v>
      </c>
      <c r="E707">
        <f t="shared" ca="1" si="108"/>
        <v>0</v>
      </c>
      <c r="H707" t="str">
        <f t="shared" ca="1" si="109"/>
        <v>'LYNX GRP'!</v>
      </c>
      <c r="I707" t="str">
        <f t="shared" ca="1" si="112"/>
        <v>'LYNX GRP'!</v>
      </c>
      <c r="J707">
        <f t="shared" ca="1" si="113"/>
        <v>0</v>
      </c>
      <c r="K707">
        <f t="shared" ca="1" si="113"/>
        <v>0</v>
      </c>
      <c r="L707">
        <f t="shared" ca="1" si="113"/>
        <v>0</v>
      </c>
      <c r="M707">
        <f t="shared" ca="1" si="113"/>
        <v>0</v>
      </c>
      <c r="N707">
        <f t="shared" ca="1" si="114"/>
        <v>0</v>
      </c>
      <c r="O707" t="str">
        <f t="shared" ca="1" si="110"/>
        <v>D:AC</v>
      </c>
      <c r="P707" t="str">
        <f t="shared" ca="1" si="111"/>
        <v>D9:AC9</v>
      </c>
    </row>
    <row r="708" spans="1:16">
      <c r="A708" t="str">
        <f t="shared" si="105"/>
        <v>11</v>
      </c>
      <c r="B708" t="str">
        <f t="shared" ca="1" si="106"/>
        <v>GRP</v>
      </c>
      <c r="C708" t="str">
        <f t="shared" si="107"/>
        <v>L126-GRP</v>
      </c>
      <c r="D708" t="s">
        <v>2642</v>
      </c>
      <c r="E708">
        <f t="shared" ca="1" si="108"/>
        <v>0</v>
      </c>
      <c r="H708" t="str">
        <f t="shared" ca="1" si="109"/>
        <v>'LYNX GRP'!</v>
      </c>
      <c r="I708" t="str">
        <f t="shared" ca="1" si="112"/>
        <v>'LYNX GRP'!</v>
      </c>
      <c r="J708">
        <f t="shared" ca="1" si="113"/>
        <v>0</v>
      </c>
      <c r="K708">
        <f t="shared" ca="1" si="113"/>
        <v>0</v>
      </c>
      <c r="L708">
        <f t="shared" ca="1" si="113"/>
        <v>0</v>
      </c>
      <c r="M708">
        <f t="shared" ca="1" si="113"/>
        <v>0</v>
      </c>
      <c r="N708">
        <f t="shared" ca="1" si="114"/>
        <v>0</v>
      </c>
      <c r="O708" t="str">
        <f t="shared" ca="1" si="110"/>
        <v>D:AC</v>
      </c>
      <c r="P708" t="str">
        <f t="shared" ca="1" si="111"/>
        <v>D9:AC9</v>
      </c>
    </row>
    <row r="709" spans="1:16">
      <c r="A709" t="str">
        <f t="shared" si="105"/>
        <v>12</v>
      </c>
      <c r="B709" t="str">
        <f t="shared" ca="1" si="106"/>
        <v>GRP</v>
      </c>
      <c r="C709" t="str">
        <f t="shared" si="107"/>
        <v>L126-GRP</v>
      </c>
      <c r="D709" t="s">
        <v>2643</v>
      </c>
      <c r="E709">
        <f t="shared" ca="1" si="108"/>
        <v>0</v>
      </c>
      <c r="H709" t="str">
        <f t="shared" ca="1" si="109"/>
        <v>'LYNX GRP'!</v>
      </c>
      <c r="I709" t="str">
        <f t="shared" ca="1" si="112"/>
        <v>'LYNX GRP'!</v>
      </c>
      <c r="J709">
        <f t="shared" ca="1" si="113"/>
        <v>0</v>
      </c>
      <c r="K709">
        <f t="shared" ca="1" si="113"/>
        <v>0</v>
      </c>
      <c r="L709">
        <f t="shared" ca="1" si="113"/>
        <v>0</v>
      </c>
      <c r="M709">
        <f t="shared" ca="1" si="113"/>
        <v>0</v>
      </c>
      <c r="N709">
        <f t="shared" ca="1" si="114"/>
        <v>0</v>
      </c>
      <c r="O709" t="str">
        <f t="shared" ca="1" si="110"/>
        <v>D:AC</v>
      </c>
      <c r="P709" t="str">
        <f t="shared" ca="1" si="111"/>
        <v>D9:AC9</v>
      </c>
    </row>
    <row r="710" spans="1:16">
      <c r="A710" t="str">
        <f t="shared" si="105"/>
        <v>13</v>
      </c>
      <c r="B710" t="str">
        <f t="shared" ca="1" si="106"/>
        <v>GRP</v>
      </c>
      <c r="C710" t="str">
        <f t="shared" si="107"/>
        <v>L126-GRP</v>
      </c>
      <c r="D710" t="s">
        <v>2644</v>
      </c>
      <c r="E710">
        <f t="shared" ca="1" si="108"/>
        <v>0</v>
      </c>
      <c r="H710" t="str">
        <f t="shared" ca="1" si="109"/>
        <v>'LYNX GRP'!</v>
      </c>
      <c r="I710" t="str">
        <f t="shared" ca="1" si="112"/>
        <v>'LYNX GRP'!</v>
      </c>
      <c r="J710">
        <f t="shared" ca="1" si="113"/>
        <v>0</v>
      </c>
      <c r="K710">
        <f t="shared" ca="1" si="113"/>
        <v>0</v>
      </c>
      <c r="L710">
        <f t="shared" ca="1" si="113"/>
        <v>0</v>
      </c>
      <c r="M710">
        <f t="shared" ca="1" si="113"/>
        <v>0</v>
      </c>
      <c r="N710">
        <f t="shared" ca="1" si="114"/>
        <v>0</v>
      </c>
      <c r="O710" t="str">
        <f t="shared" ca="1" si="110"/>
        <v>D:AC</v>
      </c>
      <c r="P710" t="str">
        <f t="shared" ca="1" si="111"/>
        <v>D9:AC9</v>
      </c>
    </row>
    <row r="711" spans="1:16">
      <c r="A711" t="str">
        <f t="shared" si="105"/>
        <v>15</v>
      </c>
      <c r="B711" t="str">
        <f t="shared" ca="1" si="106"/>
        <v>GRP</v>
      </c>
      <c r="C711" t="str">
        <f t="shared" si="107"/>
        <v>L126-GRP</v>
      </c>
      <c r="D711" t="s">
        <v>2645</v>
      </c>
      <c r="E711">
        <f t="shared" ca="1" si="108"/>
        <v>0</v>
      </c>
      <c r="H711" t="str">
        <f t="shared" ca="1" si="109"/>
        <v>'LYNX GRP'!</v>
      </c>
      <c r="I711" t="str">
        <f t="shared" ca="1" si="112"/>
        <v>'LYNX GRP'!</v>
      </c>
      <c r="J711">
        <f t="shared" ca="1" si="113"/>
        <v>0</v>
      </c>
      <c r="K711">
        <f t="shared" ca="1" si="113"/>
        <v>0</v>
      </c>
      <c r="L711">
        <f t="shared" ca="1" si="113"/>
        <v>0</v>
      </c>
      <c r="M711">
        <f t="shared" ca="1" si="113"/>
        <v>0</v>
      </c>
      <c r="N711">
        <f t="shared" ca="1" si="114"/>
        <v>0</v>
      </c>
      <c r="O711" t="str">
        <f t="shared" ca="1" si="110"/>
        <v>D:AC</v>
      </c>
      <c r="P711" t="str">
        <f t="shared" ca="1" si="111"/>
        <v>D9:AC9</v>
      </c>
    </row>
    <row r="712" spans="1:16">
      <c r="A712" t="str">
        <f t="shared" si="105"/>
        <v>19</v>
      </c>
      <c r="B712" t="str">
        <f t="shared" ca="1" si="106"/>
        <v>GRP</v>
      </c>
      <c r="C712" t="str">
        <f t="shared" si="107"/>
        <v>L126-GRP</v>
      </c>
      <c r="D712" t="s">
        <v>2646</v>
      </c>
      <c r="E712">
        <f t="shared" ca="1" si="108"/>
        <v>0</v>
      </c>
      <c r="H712" t="str">
        <f t="shared" ca="1" si="109"/>
        <v>'LYNX GRP'!</v>
      </c>
      <c r="I712" t="str">
        <f t="shared" ca="1" si="112"/>
        <v>'LYNX GRP'!</v>
      </c>
      <c r="J712">
        <f t="shared" ca="1" si="113"/>
        <v>0</v>
      </c>
      <c r="K712">
        <f t="shared" ca="1" si="113"/>
        <v>0</v>
      </c>
      <c r="L712">
        <f t="shared" ca="1" si="113"/>
        <v>0</v>
      </c>
      <c r="M712">
        <f t="shared" ca="1" si="113"/>
        <v>0</v>
      </c>
      <c r="N712">
        <f t="shared" ca="1" si="114"/>
        <v>0</v>
      </c>
      <c r="O712" t="str">
        <f t="shared" ca="1" si="110"/>
        <v>D:AC</v>
      </c>
      <c r="P712" t="str">
        <f t="shared" ca="1" si="111"/>
        <v>D9:AC9</v>
      </c>
    </row>
    <row r="713" spans="1:16">
      <c r="A713" t="str">
        <f t="shared" si="105"/>
        <v>34</v>
      </c>
      <c r="B713" t="str">
        <f t="shared" ca="1" si="106"/>
        <v>GRP</v>
      </c>
      <c r="C713" t="str">
        <f t="shared" si="107"/>
        <v>L126-GRP</v>
      </c>
      <c r="D713" t="s">
        <v>2647</v>
      </c>
      <c r="E713">
        <f t="shared" ca="1" si="108"/>
        <v>0</v>
      </c>
      <c r="H713" t="str">
        <f t="shared" ca="1" si="109"/>
        <v>'LYNX GRP'!</v>
      </c>
      <c r="I713" t="str">
        <f t="shared" ca="1" si="112"/>
        <v>'LYNX GRP'!</v>
      </c>
      <c r="J713">
        <f t="shared" ca="1" si="113"/>
        <v>0</v>
      </c>
      <c r="K713">
        <f t="shared" ca="1" si="113"/>
        <v>0</v>
      </c>
      <c r="L713">
        <f t="shared" ca="1" si="113"/>
        <v>0</v>
      </c>
      <c r="M713">
        <f t="shared" ca="1" si="113"/>
        <v>0</v>
      </c>
      <c r="N713">
        <f t="shared" ca="1" si="114"/>
        <v>0</v>
      </c>
      <c r="O713" t="str">
        <f t="shared" ca="1" si="110"/>
        <v>D:AC</v>
      </c>
      <c r="P713" t="str">
        <f t="shared" ca="1" si="111"/>
        <v>D9:AC9</v>
      </c>
    </row>
    <row r="714" spans="1:16">
      <c r="A714" t="str">
        <f t="shared" si="105"/>
        <v>35</v>
      </c>
      <c r="B714" t="str">
        <f t="shared" ca="1" si="106"/>
        <v>GRP</v>
      </c>
      <c r="C714" t="str">
        <f t="shared" si="107"/>
        <v>L126-GRP</v>
      </c>
      <c r="D714" t="s">
        <v>2648</v>
      </c>
      <c r="E714">
        <f t="shared" ca="1" si="108"/>
        <v>0</v>
      </c>
      <c r="H714" t="str">
        <f t="shared" ca="1" si="109"/>
        <v>'LYNX GRP'!</v>
      </c>
      <c r="I714" t="str">
        <f t="shared" ca="1" si="112"/>
        <v>'LYNX GRP'!</v>
      </c>
      <c r="J714">
        <f t="shared" ca="1" si="113"/>
        <v>0</v>
      </c>
      <c r="K714">
        <f t="shared" ca="1" si="113"/>
        <v>0</v>
      </c>
      <c r="L714">
        <f t="shared" ca="1" si="113"/>
        <v>0</v>
      </c>
      <c r="M714">
        <f t="shared" ca="1" si="113"/>
        <v>0</v>
      </c>
      <c r="N714">
        <f t="shared" ca="1" si="114"/>
        <v>0</v>
      </c>
      <c r="O714" t="str">
        <f t="shared" ca="1" si="110"/>
        <v>D:AC</v>
      </c>
      <c r="P714" t="str">
        <f t="shared" ca="1" si="111"/>
        <v>D9:AC9</v>
      </c>
    </row>
    <row r="715" spans="1:16">
      <c r="A715" t="str">
        <f t="shared" si="105"/>
        <v>36</v>
      </c>
      <c r="B715" t="str">
        <f t="shared" ca="1" si="106"/>
        <v>GRP</v>
      </c>
      <c r="C715" t="str">
        <f t="shared" si="107"/>
        <v>L126-GRP</v>
      </c>
      <c r="D715" t="s">
        <v>2649</v>
      </c>
      <c r="E715">
        <f t="shared" ca="1" si="108"/>
        <v>0</v>
      </c>
      <c r="H715" t="str">
        <f t="shared" ca="1" si="109"/>
        <v>'LYNX GRP'!</v>
      </c>
      <c r="I715" t="str">
        <f t="shared" ca="1" si="112"/>
        <v>'LYNX GRP'!</v>
      </c>
      <c r="J715">
        <f t="shared" ca="1" si="113"/>
        <v>0</v>
      </c>
      <c r="K715">
        <f t="shared" ca="1" si="113"/>
        <v>0</v>
      </c>
      <c r="L715">
        <f t="shared" ca="1" si="113"/>
        <v>0</v>
      </c>
      <c r="M715">
        <f t="shared" ca="1" si="113"/>
        <v>0</v>
      </c>
      <c r="N715">
        <f t="shared" ca="1" si="114"/>
        <v>0</v>
      </c>
      <c r="O715" t="str">
        <f t="shared" ca="1" si="110"/>
        <v>D:AC</v>
      </c>
      <c r="P715" t="str">
        <f t="shared" ca="1" si="111"/>
        <v>D9:AC9</v>
      </c>
    </row>
    <row r="716" spans="1:16">
      <c r="A716" t="str">
        <f t="shared" si="105"/>
        <v>01</v>
      </c>
      <c r="B716" t="str">
        <f t="shared" ca="1" si="106"/>
        <v>WOOD</v>
      </c>
      <c r="C716" t="str">
        <f t="shared" si="107"/>
        <v>L126-W</v>
      </c>
      <c r="D716" t="s">
        <v>1338</v>
      </c>
      <c r="E716">
        <f t="shared" ca="1" si="108"/>
        <v>0</v>
      </c>
      <c r="H716" t="str">
        <f t="shared" ca="1" si="109"/>
        <v>'LYNX PLYWOOD'!</v>
      </c>
      <c r="I716">
        <f t="shared" ca="1" si="112"/>
        <v>0</v>
      </c>
      <c r="J716" t="str">
        <f t="shared" ca="1" si="113"/>
        <v>'LYNX PLYWOOD'!</v>
      </c>
      <c r="K716">
        <f t="shared" ca="1" si="113"/>
        <v>0</v>
      </c>
      <c r="L716">
        <f t="shared" ca="1" si="113"/>
        <v>0</v>
      </c>
      <c r="M716">
        <f t="shared" ca="1" si="113"/>
        <v>0</v>
      </c>
      <c r="N716">
        <f t="shared" ca="1" si="114"/>
        <v>0</v>
      </c>
      <c r="O716" t="str">
        <f t="shared" ca="1" si="110"/>
        <v>D:Aa</v>
      </c>
      <c r="P716" t="str">
        <f t="shared" ca="1" si="111"/>
        <v>D9:Aa9</v>
      </c>
    </row>
    <row r="717" spans="1:16">
      <c r="A717" t="str">
        <f t="shared" si="105"/>
        <v>02</v>
      </c>
      <c r="B717" t="str">
        <f t="shared" ca="1" si="106"/>
        <v>WOOD</v>
      </c>
      <c r="C717" t="str">
        <f t="shared" si="107"/>
        <v>L126-W</v>
      </c>
      <c r="D717" t="s">
        <v>1339</v>
      </c>
      <c r="E717">
        <f t="shared" ca="1" si="108"/>
        <v>0</v>
      </c>
      <c r="H717" t="str">
        <f t="shared" ca="1" si="109"/>
        <v>'LYNX PLYWOOD'!</v>
      </c>
      <c r="I717">
        <f t="shared" ca="1" si="112"/>
        <v>0</v>
      </c>
      <c r="J717" t="str">
        <f t="shared" ca="1" si="113"/>
        <v>'LYNX PLYWOOD'!</v>
      </c>
      <c r="K717">
        <f t="shared" ca="1" si="113"/>
        <v>0</v>
      </c>
      <c r="L717">
        <f t="shared" ca="1" si="113"/>
        <v>0</v>
      </c>
      <c r="M717">
        <f t="shared" ca="1" si="113"/>
        <v>0</v>
      </c>
      <c r="N717">
        <f t="shared" ca="1" si="114"/>
        <v>0</v>
      </c>
      <c r="O717" t="str">
        <f t="shared" ca="1" si="110"/>
        <v>D:Aa</v>
      </c>
      <c r="P717" t="str">
        <f t="shared" ca="1" si="111"/>
        <v>D9:Aa9</v>
      </c>
    </row>
    <row r="718" spans="1:16">
      <c r="A718" t="str">
        <f t="shared" si="105"/>
        <v>03</v>
      </c>
      <c r="B718" t="str">
        <f t="shared" ca="1" si="106"/>
        <v>WOOD</v>
      </c>
      <c r="C718" t="str">
        <f t="shared" si="107"/>
        <v>L126-W</v>
      </c>
      <c r="D718" t="s">
        <v>1340</v>
      </c>
      <c r="E718">
        <f t="shared" ca="1" si="108"/>
        <v>0</v>
      </c>
      <c r="H718" t="str">
        <f t="shared" ca="1" si="109"/>
        <v>'LYNX PLYWOOD'!</v>
      </c>
      <c r="I718">
        <f t="shared" ca="1" si="112"/>
        <v>0</v>
      </c>
      <c r="J718" t="str">
        <f t="shared" ca="1" si="113"/>
        <v>'LYNX PLYWOOD'!</v>
      </c>
      <c r="K718">
        <f t="shared" ca="1" si="113"/>
        <v>0</v>
      </c>
      <c r="L718">
        <f t="shared" ca="1" si="113"/>
        <v>0</v>
      </c>
      <c r="M718">
        <f t="shared" ca="1" si="113"/>
        <v>0</v>
      </c>
      <c r="N718">
        <f t="shared" ca="1" si="114"/>
        <v>0</v>
      </c>
      <c r="O718" t="str">
        <f t="shared" ca="1" si="110"/>
        <v>D:Aa</v>
      </c>
      <c r="P718" t="str">
        <f t="shared" ca="1" si="111"/>
        <v>D9:Aa9</v>
      </c>
    </row>
    <row r="719" spans="1:16">
      <c r="A719" t="str">
        <f t="shared" si="105"/>
        <v>04</v>
      </c>
      <c r="B719" t="str">
        <f t="shared" ca="1" si="106"/>
        <v>WOOD</v>
      </c>
      <c r="C719" t="str">
        <f t="shared" si="107"/>
        <v>L126-W</v>
      </c>
      <c r="D719" t="s">
        <v>1341</v>
      </c>
      <c r="E719">
        <f t="shared" ca="1" si="108"/>
        <v>0</v>
      </c>
      <c r="H719" t="str">
        <f t="shared" ca="1" si="109"/>
        <v>'LYNX PLYWOOD'!</v>
      </c>
      <c r="I719">
        <f t="shared" ca="1" si="112"/>
        <v>0</v>
      </c>
      <c r="J719" t="str">
        <f t="shared" ca="1" si="113"/>
        <v>'LYNX PLYWOOD'!</v>
      </c>
      <c r="K719">
        <f t="shared" ca="1" si="113"/>
        <v>0</v>
      </c>
      <c r="L719">
        <f t="shared" ca="1" si="113"/>
        <v>0</v>
      </c>
      <c r="M719">
        <f t="shared" ca="1" si="113"/>
        <v>0</v>
      </c>
      <c r="N719">
        <f t="shared" ca="1" si="114"/>
        <v>0</v>
      </c>
      <c r="O719" t="str">
        <f t="shared" ca="1" si="110"/>
        <v>D:Aa</v>
      </c>
      <c r="P719" t="str">
        <f t="shared" ca="1" si="111"/>
        <v>D9:Aa9</v>
      </c>
    </row>
    <row r="720" spans="1:16">
      <c r="A720" t="str">
        <f t="shared" ref="A720:A783" si="115">MID(D720,LEN(C720)+2,LEN(D720)-LEN(C720))</f>
        <v>05</v>
      </c>
      <c r="B720" t="str">
        <f t="shared" ref="B720:B783" ca="1" si="116">VLOOKUP(H720,$A$1:$K$6,11,FALSE)</f>
        <v>WOOD</v>
      </c>
      <c r="C720" t="str">
        <f t="shared" ref="C720:C783" si="117">IF(RIGHT(LEFT(D720,LEN(D720)-3),1)="-",LEFT(D720,LEN(D720)-4),LEFT(D720,LEN(D720)-3))</f>
        <v>L126-W</v>
      </c>
      <c r="D720" t="s">
        <v>1342</v>
      </c>
      <c r="E720">
        <f t="shared" ref="E720:E783" ca="1" si="118">IFERROR(VLOOKUP(C720,INDIRECT($H720&amp;$O720),MATCH($A720,INDIRECT($H720&amp;$P720),0),FALSE),0)</f>
        <v>0</v>
      </c>
      <c r="H720" t="str">
        <f t="shared" ref="H720:H783" ca="1" si="119">IF(I720&lt;&gt;0,I720,IF(J720&lt;&gt;0,J720,IF(K720&lt;&gt;0,K720,IF(L720&lt;&gt;0,L720,IF(M720&lt;&gt;0,M720,N720)))))</f>
        <v>'LYNX PLYWOOD'!</v>
      </c>
      <c r="I720">
        <f t="shared" ca="1" si="112"/>
        <v>0</v>
      </c>
      <c r="J720" t="str">
        <f t="shared" ca="1" si="113"/>
        <v>'LYNX PLYWOOD'!</v>
      </c>
      <c r="K720">
        <f t="shared" ca="1" si="113"/>
        <v>0</v>
      </c>
      <c r="L720">
        <f t="shared" ca="1" si="113"/>
        <v>0</v>
      </c>
      <c r="M720">
        <f t="shared" ca="1" si="113"/>
        <v>0</v>
      </c>
      <c r="N720">
        <f t="shared" ca="1" si="114"/>
        <v>0</v>
      </c>
      <c r="O720" t="str">
        <f t="shared" ref="O720:O783" ca="1" si="120">VLOOKUP($H720,$G$8:$I$13,2,FALSE)</f>
        <v>D:Aa</v>
      </c>
      <c r="P720" t="str">
        <f t="shared" ref="P720:P783" ca="1" si="121">VLOOKUP($H720,$G$8:$I$13,3,FALSE)</f>
        <v>D9:Aa9</v>
      </c>
    </row>
    <row r="721" spans="1:16">
      <c r="A721" t="str">
        <f t="shared" si="115"/>
        <v>06</v>
      </c>
      <c r="B721" t="str">
        <f t="shared" ca="1" si="116"/>
        <v>WOOD</v>
      </c>
      <c r="C721" t="str">
        <f t="shared" si="117"/>
        <v>L126-W</v>
      </c>
      <c r="D721" t="s">
        <v>1343</v>
      </c>
      <c r="E721">
        <f t="shared" ca="1" si="118"/>
        <v>0</v>
      </c>
      <c r="H721" t="str">
        <f t="shared" ca="1" si="119"/>
        <v>'LYNX PLYWOOD'!</v>
      </c>
      <c r="I721">
        <f t="shared" ref="I721:I784" ca="1" si="122">IF(IFERROR(VLOOKUP(C721,INDIRECT($I$14&amp;"D:D"),1,FALSE),0)&lt;&gt;0,I$14,0)</f>
        <v>0</v>
      </c>
      <c r="J721" t="str">
        <f t="shared" ca="1" si="113"/>
        <v>'LYNX PLYWOOD'!</v>
      </c>
      <c r="K721">
        <f t="shared" ca="1" si="113"/>
        <v>0</v>
      </c>
      <c r="L721">
        <f t="shared" ca="1" si="113"/>
        <v>0</v>
      </c>
      <c r="M721">
        <f t="shared" ca="1" si="113"/>
        <v>0</v>
      </c>
      <c r="N721">
        <f t="shared" ca="1" si="114"/>
        <v>0</v>
      </c>
      <c r="O721" t="str">
        <f t="shared" ca="1" si="120"/>
        <v>D:Aa</v>
      </c>
      <c r="P721" t="str">
        <f t="shared" ca="1" si="121"/>
        <v>D9:Aa9</v>
      </c>
    </row>
    <row r="722" spans="1:16">
      <c r="A722" t="str">
        <f t="shared" si="115"/>
        <v>07</v>
      </c>
      <c r="B722" t="str">
        <f t="shared" ca="1" si="116"/>
        <v>WOOD</v>
      </c>
      <c r="C722" t="str">
        <f t="shared" si="117"/>
        <v>L126-W</v>
      </c>
      <c r="D722" t="s">
        <v>1344</v>
      </c>
      <c r="E722">
        <f t="shared" ca="1" si="118"/>
        <v>0</v>
      </c>
      <c r="H722" t="str">
        <f t="shared" ca="1" si="119"/>
        <v>'LYNX PLYWOOD'!</v>
      </c>
      <c r="I722">
        <f t="shared" ca="1" si="122"/>
        <v>0</v>
      </c>
      <c r="J722" t="str">
        <f t="shared" ca="1" si="113"/>
        <v>'LYNX PLYWOOD'!</v>
      </c>
      <c r="K722">
        <f t="shared" ca="1" si="113"/>
        <v>0</v>
      </c>
      <c r="L722">
        <f t="shared" ca="1" si="113"/>
        <v>0</v>
      </c>
      <c r="M722">
        <f t="shared" ca="1" si="113"/>
        <v>0</v>
      </c>
      <c r="N722">
        <f t="shared" ca="1" si="114"/>
        <v>0</v>
      </c>
      <c r="O722" t="str">
        <f t="shared" ca="1" si="120"/>
        <v>D:Aa</v>
      </c>
      <c r="P722" t="str">
        <f t="shared" ca="1" si="121"/>
        <v>D9:Aa9</v>
      </c>
    </row>
    <row r="723" spans="1:16">
      <c r="A723" t="str">
        <f t="shared" si="115"/>
        <v>08</v>
      </c>
      <c r="B723" t="str">
        <f t="shared" ca="1" si="116"/>
        <v>WOOD</v>
      </c>
      <c r="C723" t="str">
        <f t="shared" si="117"/>
        <v>L126-W</v>
      </c>
      <c r="D723" t="s">
        <v>1345</v>
      </c>
      <c r="E723">
        <f t="shared" ca="1" si="118"/>
        <v>0</v>
      </c>
      <c r="H723" t="str">
        <f t="shared" ca="1" si="119"/>
        <v>'LYNX PLYWOOD'!</v>
      </c>
      <c r="I723">
        <f t="shared" ca="1" si="122"/>
        <v>0</v>
      </c>
      <c r="J723" t="str">
        <f t="shared" ca="1" si="113"/>
        <v>'LYNX PLYWOOD'!</v>
      </c>
      <c r="K723">
        <f t="shared" ca="1" si="113"/>
        <v>0</v>
      </c>
      <c r="L723">
        <f t="shared" ca="1" si="113"/>
        <v>0</v>
      </c>
      <c r="M723">
        <f t="shared" ca="1" si="113"/>
        <v>0</v>
      </c>
      <c r="N723">
        <f t="shared" ca="1" si="114"/>
        <v>0</v>
      </c>
      <c r="O723" t="str">
        <f t="shared" ca="1" si="120"/>
        <v>D:Aa</v>
      </c>
      <c r="P723" t="str">
        <f t="shared" ca="1" si="121"/>
        <v>D9:Aa9</v>
      </c>
    </row>
    <row r="724" spans="1:16">
      <c r="A724" t="str">
        <f t="shared" si="115"/>
        <v>09</v>
      </c>
      <c r="B724" t="str">
        <f t="shared" ca="1" si="116"/>
        <v>WOOD</v>
      </c>
      <c r="C724" t="str">
        <f t="shared" si="117"/>
        <v>L126-W</v>
      </c>
      <c r="D724" t="s">
        <v>1346</v>
      </c>
      <c r="E724">
        <f t="shared" ca="1" si="118"/>
        <v>0</v>
      </c>
      <c r="H724" t="str">
        <f t="shared" ca="1" si="119"/>
        <v>'LYNX PLYWOOD'!</v>
      </c>
      <c r="I724">
        <f t="shared" ca="1" si="122"/>
        <v>0</v>
      </c>
      <c r="J724" t="str">
        <f t="shared" ca="1" si="113"/>
        <v>'LYNX PLYWOOD'!</v>
      </c>
      <c r="K724">
        <f t="shared" ca="1" si="113"/>
        <v>0</v>
      </c>
      <c r="L724">
        <f t="shared" ca="1" si="113"/>
        <v>0</v>
      </c>
      <c r="M724">
        <f t="shared" ca="1" si="113"/>
        <v>0</v>
      </c>
      <c r="N724">
        <f t="shared" ca="1" si="114"/>
        <v>0</v>
      </c>
      <c r="O724" t="str">
        <f t="shared" ca="1" si="120"/>
        <v>D:Aa</v>
      </c>
      <c r="P724" t="str">
        <f t="shared" ca="1" si="121"/>
        <v>D9:Aa9</v>
      </c>
    </row>
    <row r="725" spans="1:16">
      <c r="A725" t="str">
        <f t="shared" si="115"/>
        <v>10</v>
      </c>
      <c r="B725" t="str">
        <f t="shared" ca="1" si="116"/>
        <v>WOOD</v>
      </c>
      <c r="C725" t="str">
        <f t="shared" si="117"/>
        <v>L126-W</v>
      </c>
      <c r="D725" t="s">
        <v>1347</v>
      </c>
      <c r="E725">
        <f t="shared" ca="1" si="118"/>
        <v>0</v>
      </c>
      <c r="H725" t="str">
        <f t="shared" ca="1" si="119"/>
        <v>'LYNX PLYWOOD'!</v>
      </c>
      <c r="I725">
        <f t="shared" ca="1" si="122"/>
        <v>0</v>
      </c>
      <c r="J725" t="str">
        <f t="shared" ca="1" si="113"/>
        <v>'LYNX PLYWOOD'!</v>
      </c>
      <c r="K725">
        <f t="shared" ca="1" si="113"/>
        <v>0</v>
      </c>
      <c r="L725">
        <f t="shared" ca="1" si="113"/>
        <v>0</v>
      </c>
      <c r="M725">
        <f t="shared" ca="1" si="113"/>
        <v>0</v>
      </c>
      <c r="N725">
        <f t="shared" ca="1" si="114"/>
        <v>0</v>
      </c>
      <c r="O725" t="str">
        <f t="shared" ca="1" si="120"/>
        <v>D:Aa</v>
      </c>
      <c r="P725" t="str">
        <f t="shared" ca="1" si="121"/>
        <v>D9:Aa9</v>
      </c>
    </row>
    <row r="726" spans="1:16">
      <c r="A726" t="str">
        <f t="shared" si="115"/>
        <v>11</v>
      </c>
      <c r="B726" t="str">
        <f t="shared" ca="1" si="116"/>
        <v>WOOD</v>
      </c>
      <c r="C726" t="str">
        <f t="shared" si="117"/>
        <v>L126-W</v>
      </c>
      <c r="D726" t="s">
        <v>1348</v>
      </c>
      <c r="E726">
        <f t="shared" ca="1" si="118"/>
        <v>0</v>
      </c>
      <c r="H726" t="str">
        <f t="shared" ca="1" si="119"/>
        <v>'LYNX PLYWOOD'!</v>
      </c>
      <c r="I726">
        <f t="shared" ca="1" si="122"/>
        <v>0</v>
      </c>
      <c r="J726" t="str">
        <f t="shared" ca="1" si="113"/>
        <v>'LYNX PLYWOOD'!</v>
      </c>
      <c r="K726">
        <f t="shared" ca="1" si="113"/>
        <v>0</v>
      </c>
      <c r="L726">
        <f t="shared" ca="1" si="113"/>
        <v>0</v>
      </c>
      <c r="M726">
        <f t="shared" ca="1" si="113"/>
        <v>0</v>
      </c>
      <c r="N726">
        <f t="shared" ca="1" si="114"/>
        <v>0</v>
      </c>
      <c r="O726" t="str">
        <f t="shared" ca="1" si="120"/>
        <v>D:Aa</v>
      </c>
      <c r="P726" t="str">
        <f t="shared" ca="1" si="121"/>
        <v>D9:Aa9</v>
      </c>
    </row>
    <row r="727" spans="1:16">
      <c r="A727" t="str">
        <f t="shared" si="115"/>
        <v>12</v>
      </c>
      <c r="B727" t="str">
        <f t="shared" ca="1" si="116"/>
        <v>WOOD</v>
      </c>
      <c r="C727" t="str">
        <f t="shared" si="117"/>
        <v>L126-W</v>
      </c>
      <c r="D727" t="s">
        <v>1349</v>
      </c>
      <c r="E727">
        <f t="shared" ca="1" si="118"/>
        <v>0</v>
      </c>
      <c r="H727" t="str">
        <f t="shared" ca="1" si="119"/>
        <v>'LYNX PLYWOOD'!</v>
      </c>
      <c r="I727">
        <f t="shared" ca="1" si="122"/>
        <v>0</v>
      </c>
      <c r="J727" t="str">
        <f t="shared" ca="1" si="113"/>
        <v>'LYNX PLYWOOD'!</v>
      </c>
      <c r="K727">
        <f t="shared" ca="1" si="113"/>
        <v>0</v>
      </c>
      <c r="L727">
        <f t="shared" ca="1" si="113"/>
        <v>0</v>
      </c>
      <c r="M727">
        <f t="shared" ca="1" si="113"/>
        <v>0</v>
      </c>
      <c r="N727">
        <f t="shared" ca="1" si="114"/>
        <v>0</v>
      </c>
      <c r="O727" t="str">
        <f t="shared" ca="1" si="120"/>
        <v>D:Aa</v>
      </c>
      <c r="P727" t="str">
        <f t="shared" ca="1" si="121"/>
        <v>D9:Aa9</v>
      </c>
    </row>
    <row r="728" spans="1:16">
      <c r="A728" t="str">
        <f t="shared" si="115"/>
        <v>13</v>
      </c>
      <c r="B728" t="str">
        <f t="shared" ca="1" si="116"/>
        <v>WOOD</v>
      </c>
      <c r="C728" t="str">
        <f t="shared" si="117"/>
        <v>L126-W</v>
      </c>
      <c r="D728" t="s">
        <v>1350</v>
      </c>
      <c r="E728">
        <f t="shared" ca="1" si="118"/>
        <v>0</v>
      </c>
      <c r="H728" t="str">
        <f t="shared" ca="1" si="119"/>
        <v>'LYNX PLYWOOD'!</v>
      </c>
      <c r="I728">
        <f t="shared" ca="1" si="122"/>
        <v>0</v>
      </c>
      <c r="J728" t="str">
        <f t="shared" ca="1" si="113"/>
        <v>'LYNX PLYWOOD'!</v>
      </c>
      <c r="K728">
        <f t="shared" ca="1" si="113"/>
        <v>0</v>
      </c>
      <c r="L728">
        <f t="shared" ca="1" si="113"/>
        <v>0</v>
      </c>
      <c r="M728">
        <f t="shared" ca="1" si="113"/>
        <v>0</v>
      </c>
      <c r="N728">
        <f t="shared" ca="1" si="114"/>
        <v>0</v>
      </c>
      <c r="O728" t="str">
        <f t="shared" ca="1" si="120"/>
        <v>D:Aa</v>
      </c>
      <c r="P728" t="str">
        <f t="shared" ca="1" si="121"/>
        <v>D9:Aa9</v>
      </c>
    </row>
    <row r="729" spans="1:16">
      <c r="A729" t="str">
        <f t="shared" si="115"/>
        <v>15</v>
      </c>
      <c r="B729" t="str">
        <f t="shared" ca="1" si="116"/>
        <v>WOOD</v>
      </c>
      <c r="C729" t="str">
        <f t="shared" si="117"/>
        <v>L126-W</v>
      </c>
      <c r="D729" t="s">
        <v>1572</v>
      </c>
      <c r="E729">
        <f t="shared" ca="1" si="118"/>
        <v>0</v>
      </c>
      <c r="H729" t="str">
        <f t="shared" ca="1" si="119"/>
        <v>'LYNX PLYWOOD'!</v>
      </c>
      <c r="I729">
        <f t="shared" ca="1" si="122"/>
        <v>0</v>
      </c>
      <c r="J729" t="str">
        <f t="shared" ca="1" si="113"/>
        <v>'LYNX PLYWOOD'!</v>
      </c>
      <c r="K729">
        <f t="shared" ca="1" si="113"/>
        <v>0</v>
      </c>
      <c r="L729">
        <f t="shared" ca="1" si="113"/>
        <v>0</v>
      </c>
      <c r="M729">
        <f t="shared" ca="1" si="113"/>
        <v>0</v>
      </c>
      <c r="N729">
        <f t="shared" ca="1" si="114"/>
        <v>0</v>
      </c>
      <c r="O729" t="str">
        <f t="shared" ca="1" si="120"/>
        <v>D:Aa</v>
      </c>
      <c r="P729" t="str">
        <f t="shared" ca="1" si="121"/>
        <v>D9:Aa9</v>
      </c>
    </row>
    <row r="730" spans="1:16">
      <c r="A730" t="str">
        <f t="shared" si="115"/>
        <v>01</v>
      </c>
      <c r="B730" t="str">
        <f t="shared" ca="1" si="116"/>
        <v>GRP</v>
      </c>
      <c r="C730" t="str">
        <f t="shared" si="117"/>
        <v>L127-GRP</v>
      </c>
      <c r="D730" t="s">
        <v>2650</v>
      </c>
      <c r="E730">
        <f t="shared" ca="1" si="118"/>
        <v>0</v>
      </c>
      <c r="H730" t="str">
        <f t="shared" ca="1" si="119"/>
        <v>'LYNX GRP'!</v>
      </c>
      <c r="I730" t="str">
        <f t="shared" ca="1" si="122"/>
        <v>'LYNX GRP'!</v>
      </c>
      <c r="J730">
        <f t="shared" ca="1" si="113"/>
        <v>0</v>
      </c>
      <c r="K730">
        <f t="shared" ca="1" si="113"/>
        <v>0</v>
      </c>
      <c r="L730">
        <f t="shared" ca="1" si="113"/>
        <v>0</v>
      </c>
      <c r="M730">
        <f t="shared" ca="1" si="113"/>
        <v>0</v>
      </c>
      <c r="N730">
        <f t="shared" ca="1" si="114"/>
        <v>0</v>
      </c>
      <c r="O730" t="str">
        <f t="shared" ca="1" si="120"/>
        <v>D:AC</v>
      </c>
      <c r="P730" t="str">
        <f t="shared" ca="1" si="121"/>
        <v>D9:AC9</v>
      </c>
    </row>
    <row r="731" spans="1:16">
      <c r="A731" t="str">
        <f t="shared" si="115"/>
        <v>02</v>
      </c>
      <c r="B731" t="str">
        <f t="shared" ca="1" si="116"/>
        <v>GRP</v>
      </c>
      <c r="C731" t="str">
        <f t="shared" si="117"/>
        <v>L127-GRP</v>
      </c>
      <c r="D731" t="s">
        <v>2651</v>
      </c>
      <c r="E731">
        <f t="shared" ca="1" si="118"/>
        <v>0</v>
      </c>
      <c r="H731" t="str">
        <f t="shared" ca="1" si="119"/>
        <v>'LYNX GRP'!</v>
      </c>
      <c r="I731" t="str">
        <f t="shared" ca="1" si="122"/>
        <v>'LYNX GRP'!</v>
      </c>
      <c r="J731">
        <f t="shared" ca="1" si="113"/>
        <v>0</v>
      </c>
      <c r="K731">
        <f t="shared" ca="1" si="113"/>
        <v>0</v>
      </c>
      <c r="L731">
        <f t="shared" ca="1" si="113"/>
        <v>0</v>
      </c>
      <c r="M731">
        <f t="shared" ca="1" si="113"/>
        <v>0</v>
      </c>
      <c r="N731">
        <f t="shared" ca="1" si="114"/>
        <v>0</v>
      </c>
      <c r="O731" t="str">
        <f t="shared" ca="1" si="120"/>
        <v>D:AC</v>
      </c>
      <c r="P731" t="str">
        <f t="shared" ca="1" si="121"/>
        <v>D9:AC9</v>
      </c>
    </row>
    <row r="732" spans="1:16">
      <c r="A732" t="str">
        <f t="shared" si="115"/>
        <v>03</v>
      </c>
      <c r="B732" t="str">
        <f t="shared" ca="1" si="116"/>
        <v>GRP</v>
      </c>
      <c r="C732" t="str">
        <f t="shared" si="117"/>
        <v>L127-GRP</v>
      </c>
      <c r="D732" t="s">
        <v>2652</v>
      </c>
      <c r="E732">
        <f t="shared" ca="1" si="118"/>
        <v>0</v>
      </c>
      <c r="H732" t="str">
        <f t="shared" ca="1" si="119"/>
        <v>'LYNX GRP'!</v>
      </c>
      <c r="I732" t="str">
        <f t="shared" ca="1" si="122"/>
        <v>'LYNX GRP'!</v>
      </c>
      <c r="J732">
        <f t="shared" ca="1" si="113"/>
        <v>0</v>
      </c>
      <c r="K732">
        <f t="shared" ca="1" si="113"/>
        <v>0</v>
      </c>
      <c r="L732">
        <f t="shared" ca="1" si="113"/>
        <v>0</v>
      </c>
      <c r="M732">
        <f t="shared" ca="1" si="113"/>
        <v>0</v>
      </c>
      <c r="N732">
        <f t="shared" ca="1" si="114"/>
        <v>0</v>
      </c>
      <c r="O732" t="str">
        <f t="shared" ca="1" si="120"/>
        <v>D:AC</v>
      </c>
      <c r="P732" t="str">
        <f t="shared" ca="1" si="121"/>
        <v>D9:AC9</v>
      </c>
    </row>
    <row r="733" spans="1:16">
      <c r="A733" t="str">
        <f t="shared" si="115"/>
        <v>04</v>
      </c>
      <c r="B733" t="str">
        <f t="shared" ca="1" si="116"/>
        <v>GRP</v>
      </c>
      <c r="C733" t="str">
        <f t="shared" si="117"/>
        <v>L127-GRP</v>
      </c>
      <c r="D733" t="s">
        <v>2653</v>
      </c>
      <c r="E733">
        <f t="shared" ca="1" si="118"/>
        <v>0</v>
      </c>
      <c r="H733" t="str">
        <f t="shared" ca="1" si="119"/>
        <v>'LYNX GRP'!</v>
      </c>
      <c r="I733" t="str">
        <f t="shared" ca="1" si="122"/>
        <v>'LYNX GRP'!</v>
      </c>
      <c r="J733">
        <f t="shared" ca="1" si="113"/>
        <v>0</v>
      </c>
      <c r="K733">
        <f t="shared" ca="1" si="113"/>
        <v>0</v>
      </c>
      <c r="L733">
        <f t="shared" ca="1" si="113"/>
        <v>0</v>
      </c>
      <c r="M733">
        <f t="shared" ca="1" si="113"/>
        <v>0</v>
      </c>
      <c r="N733">
        <f t="shared" ca="1" si="114"/>
        <v>0</v>
      </c>
      <c r="O733" t="str">
        <f t="shared" ca="1" si="120"/>
        <v>D:AC</v>
      </c>
      <c r="P733" t="str">
        <f t="shared" ca="1" si="121"/>
        <v>D9:AC9</v>
      </c>
    </row>
    <row r="734" spans="1:16">
      <c r="A734" t="str">
        <f t="shared" si="115"/>
        <v>05</v>
      </c>
      <c r="B734" t="str">
        <f t="shared" ca="1" si="116"/>
        <v>GRP</v>
      </c>
      <c r="C734" t="str">
        <f t="shared" si="117"/>
        <v>L127-GRP</v>
      </c>
      <c r="D734" t="s">
        <v>2654</v>
      </c>
      <c r="E734">
        <f t="shared" ca="1" si="118"/>
        <v>0</v>
      </c>
      <c r="H734" t="str">
        <f t="shared" ca="1" si="119"/>
        <v>'LYNX GRP'!</v>
      </c>
      <c r="I734" t="str">
        <f t="shared" ca="1" si="122"/>
        <v>'LYNX GRP'!</v>
      </c>
      <c r="J734">
        <f t="shared" ca="1" si="113"/>
        <v>0</v>
      </c>
      <c r="K734">
        <f t="shared" ca="1" si="113"/>
        <v>0</v>
      </c>
      <c r="L734">
        <f t="shared" ca="1" si="113"/>
        <v>0</v>
      </c>
      <c r="M734">
        <f t="shared" ref="M734:N797" ca="1" si="123">IF(IFERROR(VLOOKUP($C734,INDIRECT(M$14&amp;"D:D"),1,FALSE),0)&lt;&gt;0,M$14,0)</f>
        <v>0</v>
      </c>
      <c r="N734">
        <f t="shared" ca="1" si="114"/>
        <v>0</v>
      </c>
      <c r="O734" t="str">
        <f t="shared" ca="1" si="120"/>
        <v>D:AC</v>
      </c>
      <c r="P734" t="str">
        <f t="shared" ca="1" si="121"/>
        <v>D9:AC9</v>
      </c>
    </row>
    <row r="735" spans="1:16">
      <c r="A735" t="str">
        <f t="shared" si="115"/>
        <v>06</v>
      </c>
      <c r="B735" t="str">
        <f t="shared" ca="1" si="116"/>
        <v>GRP</v>
      </c>
      <c r="C735" t="str">
        <f t="shared" si="117"/>
        <v>L127-GRP</v>
      </c>
      <c r="D735" t="s">
        <v>2655</v>
      </c>
      <c r="E735">
        <f t="shared" ca="1" si="118"/>
        <v>0</v>
      </c>
      <c r="H735" t="str">
        <f t="shared" ca="1" si="119"/>
        <v>'LYNX GRP'!</v>
      </c>
      <c r="I735" t="str">
        <f t="shared" ca="1" si="122"/>
        <v>'LYNX GRP'!</v>
      </c>
      <c r="J735">
        <f t="shared" ref="J735:N798" ca="1" si="124">IF(IFERROR(VLOOKUP($C735,INDIRECT(J$14&amp;"D:D"),1,FALSE),0)&lt;&gt;0,J$14,0)</f>
        <v>0</v>
      </c>
      <c r="K735">
        <f t="shared" ca="1" si="124"/>
        <v>0</v>
      </c>
      <c r="L735">
        <f t="shared" ca="1" si="124"/>
        <v>0</v>
      </c>
      <c r="M735">
        <f t="shared" ca="1" si="123"/>
        <v>0</v>
      </c>
      <c r="N735">
        <f t="shared" ca="1" si="123"/>
        <v>0</v>
      </c>
      <c r="O735" t="str">
        <f t="shared" ca="1" si="120"/>
        <v>D:AC</v>
      </c>
      <c r="P735" t="str">
        <f t="shared" ca="1" si="121"/>
        <v>D9:AC9</v>
      </c>
    </row>
    <row r="736" spans="1:16">
      <c r="A736" t="str">
        <f t="shared" si="115"/>
        <v>07</v>
      </c>
      <c r="B736" t="str">
        <f t="shared" ca="1" si="116"/>
        <v>GRP</v>
      </c>
      <c r="C736" t="str">
        <f t="shared" si="117"/>
        <v>L127-GRP</v>
      </c>
      <c r="D736" t="s">
        <v>2656</v>
      </c>
      <c r="E736">
        <f t="shared" ca="1" si="118"/>
        <v>0</v>
      </c>
      <c r="H736" t="str">
        <f t="shared" ca="1" si="119"/>
        <v>'LYNX GRP'!</v>
      </c>
      <c r="I736" t="str">
        <f t="shared" ca="1" si="122"/>
        <v>'LYNX GRP'!</v>
      </c>
      <c r="J736">
        <f t="shared" ca="1" si="124"/>
        <v>0</v>
      </c>
      <c r="K736">
        <f t="shared" ca="1" si="124"/>
        <v>0</v>
      </c>
      <c r="L736">
        <f t="shared" ca="1" si="124"/>
        <v>0</v>
      </c>
      <c r="M736">
        <f t="shared" ca="1" si="123"/>
        <v>0</v>
      </c>
      <c r="N736">
        <f t="shared" ca="1" si="123"/>
        <v>0</v>
      </c>
      <c r="O736" t="str">
        <f t="shared" ca="1" si="120"/>
        <v>D:AC</v>
      </c>
      <c r="P736" t="str">
        <f t="shared" ca="1" si="121"/>
        <v>D9:AC9</v>
      </c>
    </row>
    <row r="737" spans="1:16">
      <c r="A737" t="str">
        <f t="shared" si="115"/>
        <v>08</v>
      </c>
      <c r="B737" t="str">
        <f t="shared" ca="1" si="116"/>
        <v>GRP</v>
      </c>
      <c r="C737" t="str">
        <f t="shared" si="117"/>
        <v>L127-GRP</v>
      </c>
      <c r="D737" t="s">
        <v>2657</v>
      </c>
      <c r="E737">
        <f t="shared" ca="1" si="118"/>
        <v>0</v>
      </c>
      <c r="H737" t="str">
        <f t="shared" ca="1" si="119"/>
        <v>'LYNX GRP'!</v>
      </c>
      <c r="I737" t="str">
        <f t="shared" ca="1" si="122"/>
        <v>'LYNX GRP'!</v>
      </c>
      <c r="J737">
        <f t="shared" ca="1" si="124"/>
        <v>0</v>
      </c>
      <c r="K737">
        <f t="shared" ca="1" si="124"/>
        <v>0</v>
      </c>
      <c r="L737">
        <f t="shared" ca="1" si="124"/>
        <v>0</v>
      </c>
      <c r="M737">
        <f t="shared" ca="1" si="123"/>
        <v>0</v>
      </c>
      <c r="N737">
        <f t="shared" ca="1" si="123"/>
        <v>0</v>
      </c>
      <c r="O737" t="str">
        <f t="shared" ca="1" si="120"/>
        <v>D:AC</v>
      </c>
      <c r="P737" t="str">
        <f t="shared" ca="1" si="121"/>
        <v>D9:AC9</v>
      </c>
    </row>
    <row r="738" spans="1:16">
      <c r="A738" t="str">
        <f t="shared" si="115"/>
        <v>09</v>
      </c>
      <c r="B738" t="str">
        <f t="shared" ca="1" si="116"/>
        <v>GRP</v>
      </c>
      <c r="C738" t="str">
        <f t="shared" si="117"/>
        <v>L127-GRP</v>
      </c>
      <c r="D738" t="s">
        <v>2658</v>
      </c>
      <c r="E738">
        <f t="shared" ca="1" si="118"/>
        <v>0</v>
      </c>
      <c r="H738" t="str">
        <f t="shared" ca="1" si="119"/>
        <v>'LYNX GRP'!</v>
      </c>
      <c r="I738" t="str">
        <f t="shared" ca="1" si="122"/>
        <v>'LYNX GRP'!</v>
      </c>
      <c r="J738">
        <f t="shared" ca="1" si="124"/>
        <v>0</v>
      </c>
      <c r="K738">
        <f t="shared" ca="1" si="124"/>
        <v>0</v>
      </c>
      <c r="L738">
        <f t="shared" ca="1" si="124"/>
        <v>0</v>
      </c>
      <c r="M738">
        <f t="shared" ca="1" si="123"/>
        <v>0</v>
      </c>
      <c r="N738">
        <f t="shared" ca="1" si="123"/>
        <v>0</v>
      </c>
      <c r="O738" t="str">
        <f t="shared" ca="1" si="120"/>
        <v>D:AC</v>
      </c>
      <c r="P738" t="str">
        <f t="shared" ca="1" si="121"/>
        <v>D9:AC9</v>
      </c>
    </row>
    <row r="739" spans="1:16">
      <c r="A739" t="str">
        <f t="shared" si="115"/>
        <v>10</v>
      </c>
      <c r="B739" t="str">
        <f t="shared" ca="1" si="116"/>
        <v>GRP</v>
      </c>
      <c r="C739" t="str">
        <f t="shared" si="117"/>
        <v>L127-GRP</v>
      </c>
      <c r="D739" t="s">
        <v>2659</v>
      </c>
      <c r="E739">
        <f t="shared" ca="1" si="118"/>
        <v>0</v>
      </c>
      <c r="H739" t="str">
        <f t="shared" ca="1" si="119"/>
        <v>'LYNX GRP'!</v>
      </c>
      <c r="I739" t="str">
        <f t="shared" ca="1" si="122"/>
        <v>'LYNX GRP'!</v>
      </c>
      <c r="J739">
        <f t="shared" ca="1" si="124"/>
        <v>0</v>
      </c>
      <c r="K739">
        <f t="shared" ca="1" si="124"/>
        <v>0</v>
      </c>
      <c r="L739">
        <f t="shared" ca="1" si="124"/>
        <v>0</v>
      </c>
      <c r="M739">
        <f t="shared" ca="1" si="123"/>
        <v>0</v>
      </c>
      <c r="N739">
        <f t="shared" ca="1" si="123"/>
        <v>0</v>
      </c>
      <c r="O739" t="str">
        <f t="shared" ca="1" si="120"/>
        <v>D:AC</v>
      </c>
      <c r="P739" t="str">
        <f t="shared" ca="1" si="121"/>
        <v>D9:AC9</v>
      </c>
    </row>
    <row r="740" spans="1:16">
      <c r="A740" t="str">
        <f t="shared" si="115"/>
        <v>11</v>
      </c>
      <c r="B740" t="str">
        <f t="shared" ca="1" si="116"/>
        <v>GRP</v>
      </c>
      <c r="C740" t="str">
        <f t="shared" si="117"/>
        <v>L127-GRP</v>
      </c>
      <c r="D740" t="s">
        <v>2660</v>
      </c>
      <c r="E740">
        <f t="shared" ca="1" si="118"/>
        <v>0</v>
      </c>
      <c r="H740" t="str">
        <f t="shared" ca="1" si="119"/>
        <v>'LYNX GRP'!</v>
      </c>
      <c r="I740" t="str">
        <f t="shared" ca="1" si="122"/>
        <v>'LYNX GRP'!</v>
      </c>
      <c r="J740">
        <f t="shared" ca="1" si="124"/>
        <v>0</v>
      </c>
      <c r="K740">
        <f t="shared" ca="1" si="124"/>
        <v>0</v>
      </c>
      <c r="L740">
        <f t="shared" ca="1" si="124"/>
        <v>0</v>
      </c>
      <c r="M740">
        <f t="shared" ca="1" si="123"/>
        <v>0</v>
      </c>
      <c r="N740">
        <f t="shared" ca="1" si="123"/>
        <v>0</v>
      </c>
      <c r="O740" t="str">
        <f t="shared" ca="1" si="120"/>
        <v>D:AC</v>
      </c>
      <c r="P740" t="str">
        <f t="shared" ca="1" si="121"/>
        <v>D9:AC9</v>
      </c>
    </row>
    <row r="741" spans="1:16">
      <c r="A741" t="str">
        <f t="shared" si="115"/>
        <v>12</v>
      </c>
      <c r="B741" t="str">
        <f t="shared" ca="1" si="116"/>
        <v>GRP</v>
      </c>
      <c r="C741" t="str">
        <f t="shared" si="117"/>
        <v>L127-GRP</v>
      </c>
      <c r="D741" t="s">
        <v>2661</v>
      </c>
      <c r="E741">
        <f t="shared" ca="1" si="118"/>
        <v>0</v>
      </c>
      <c r="H741" t="str">
        <f t="shared" ca="1" si="119"/>
        <v>'LYNX GRP'!</v>
      </c>
      <c r="I741" t="str">
        <f t="shared" ca="1" si="122"/>
        <v>'LYNX GRP'!</v>
      </c>
      <c r="J741">
        <f t="shared" ca="1" si="124"/>
        <v>0</v>
      </c>
      <c r="K741">
        <f t="shared" ca="1" si="124"/>
        <v>0</v>
      </c>
      <c r="L741">
        <f t="shared" ca="1" si="124"/>
        <v>0</v>
      </c>
      <c r="M741">
        <f t="shared" ca="1" si="123"/>
        <v>0</v>
      </c>
      <c r="N741">
        <f t="shared" ca="1" si="123"/>
        <v>0</v>
      </c>
      <c r="O741" t="str">
        <f t="shared" ca="1" si="120"/>
        <v>D:AC</v>
      </c>
      <c r="P741" t="str">
        <f t="shared" ca="1" si="121"/>
        <v>D9:AC9</v>
      </c>
    </row>
    <row r="742" spans="1:16">
      <c r="A742" t="str">
        <f t="shared" si="115"/>
        <v>13</v>
      </c>
      <c r="B742" t="str">
        <f t="shared" ca="1" si="116"/>
        <v>GRP</v>
      </c>
      <c r="C742" t="str">
        <f t="shared" si="117"/>
        <v>L127-GRP</v>
      </c>
      <c r="D742" t="s">
        <v>2662</v>
      </c>
      <c r="E742">
        <f t="shared" ca="1" si="118"/>
        <v>0</v>
      </c>
      <c r="H742" t="str">
        <f t="shared" ca="1" si="119"/>
        <v>'LYNX GRP'!</v>
      </c>
      <c r="I742" t="str">
        <f t="shared" ca="1" si="122"/>
        <v>'LYNX GRP'!</v>
      </c>
      <c r="J742">
        <f t="shared" ca="1" si="124"/>
        <v>0</v>
      </c>
      <c r="K742">
        <f t="shared" ca="1" si="124"/>
        <v>0</v>
      </c>
      <c r="L742">
        <f t="shared" ca="1" si="124"/>
        <v>0</v>
      </c>
      <c r="M742">
        <f t="shared" ca="1" si="123"/>
        <v>0</v>
      </c>
      <c r="N742">
        <f t="shared" ca="1" si="123"/>
        <v>0</v>
      </c>
      <c r="O742" t="str">
        <f t="shared" ca="1" si="120"/>
        <v>D:AC</v>
      </c>
      <c r="P742" t="str">
        <f t="shared" ca="1" si="121"/>
        <v>D9:AC9</v>
      </c>
    </row>
    <row r="743" spans="1:16">
      <c r="A743" t="str">
        <f t="shared" si="115"/>
        <v>15</v>
      </c>
      <c r="B743" t="str">
        <f t="shared" ca="1" si="116"/>
        <v>GRP</v>
      </c>
      <c r="C743" t="str">
        <f t="shared" si="117"/>
        <v>L127-GRP</v>
      </c>
      <c r="D743" t="s">
        <v>2663</v>
      </c>
      <c r="E743">
        <f t="shared" ca="1" si="118"/>
        <v>0</v>
      </c>
      <c r="H743" t="str">
        <f t="shared" ca="1" si="119"/>
        <v>'LYNX GRP'!</v>
      </c>
      <c r="I743" t="str">
        <f t="shared" ca="1" si="122"/>
        <v>'LYNX GRP'!</v>
      </c>
      <c r="J743">
        <f t="shared" ca="1" si="124"/>
        <v>0</v>
      </c>
      <c r="K743">
        <f t="shared" ca="1" si="124"/>
        <v>0</v>
      </c>
      <c r="L743">
        <f t="shared" ca="1" si="124"/>
        <v>0</v>
      </c>
      <c r="M743">
        <f t="shared" ca="1" si="123"/>
        <v>0</v>
      </c>
      <c r="N743">
        <f t="shared" ca="1" si="123"/>
        <v>0</v>
      </c>
      <c r="O743" t="str">
        <f t="shared" ca="1" si="120"/>
        <v>D:AC</v>
      </c>
      <c r="P743" t="str">
        <f t="shared" ca="1" si="121"/>
        <v>D9:AC9</v>
      </c>
    </row>
    <row r="744" spans="1:16">
      <c r="A744" t="str">
        <f t="shared" si="115"/>
        <v>19</v>
      </c>
      <c r="B744" t="str">
        <f t="shared" ca="1" si="116"/>
        <v>GRP</v>
      </c>
      <c r="C744" t="str">
        <f t="shared" si="117"/>
        <v>L127-GRP</v>
      </c>
      <c r="D744" t="s">
        <v>2664</v>
      </c>
      <c r="E744">
        <f t="shared" ca="1" si="118"/>
        <v>0</v>
      </c>
      <c r="H744" t="str">
        <f t="shared" ca="1" si="119"/>
        <v>'LYNX GRP'!</v>
      </c>
      <c r="I744" t="str">
        <f t="shared" ca="1" si="122"/>
        <v>'LYNX GRP'!</v>
      </c>
      <c r="J744">
        <f t="shared" ca="1" si="124"/>
        <v>0</v>
      </c>
      <c r="K744">
        <f t="shared" ca="1" si="124"/>
        <v>0</v>
      </c>
      <c r="L744">
        <f t="shared" ca="1" si="124"/>
        <v>0</v>
      </c>
      <c r="M744">
        <f t="shared" ca="1" si="123"/>
        <v>0</v>
      </c>
      <c r="N744">
        <f t="shared" ca="1" si="123"/>
        <v>0</v>
      </c>
      <c r="O744" t="str">
        <f t="shared" ca="1" si="120"/>
        <v>D:AC</v>
      </c>
      <c r="P744" t="str">
        <f t="shared" ca="1" si="121"/>
        <v>D9:AC9</v>
      </c>
    </row>
    <row r="745" spans="1:16">
      <c r="A745" t="str">
        <f t="shared" si="115"/>
        <v>34</v>
      </c>
      <c r="B745" t="str">
        <f t="shared" ca="1" si="116"/>
        <v>GRP</v>
      </c>
      <c r="C745" t="str">
        <f t="shared" si="117"/>
        <v>L127-GRP</v>
      </c>
      <c r="D745" t="s">
        <v>2665</v>
      </c>
      <c r="E745">
        <f t="shared" ca="1" si="118"/>
        <v>0</v>
      </c>
      <c r="H745" t="str">
        <f t="shared" ca="1" si="119"/>
        <v>'LYNX GRP'!</v>
      </c>
      <c r="I745" t="str">
        <f t="shared" ca="1" si="122"/>
        <v>'LYNX GRP'!</v>
      </c>
      <c r="J745">
        <f t="shared" ca="1" si="124"/>
        <v>0</v>
      </c>
      <c r="K745">
        <f t="shared" ca="1" si="124"/>
        <v>0</v>
      </c>
      <c r="L745">
        <f t="shared" ca="1" si="124"/>
        <v>0</v>
      </c>
      <c r="M745">
        <f t="shared" ca="1" si="123"/>
        <v>0</v>
      </c>
      <c r="N745">
        <f t="shared" ca="1" si="123"/>
        <v>0</v>
      </c>
      <c r="O745" t="str">
        <f t="shared" ca="1" si="120"/>
        <v>D:AC</v>
      </c>
      <c r="P745" t="str">
        <f t="shared" ca="1" si="121"/>
        <v>D9:AC9</v>
      </c>
    </row>
    <row r="746" spans="1:16">
      <c r="A746" t="str">
        <f t="shared" si="115"/>
        <v>35</v>
      </c>
      <c r="B746" t="str">
        <f t="shared" ca="1" si="116"/>
        <v>GRP</v>
      </c>
      <c r="C746" t="str">
        <f t="shared" si="117"/>
        <v>L127-GRP</v>
      </c>
      <c r="D746" t="s">
        <v>2666</v>
      </c>
      <c r="E746">
        <f t="shared" ca="1" si="118"/>
        <v>0</v>
      </c>
      <c r="H746" t="str">
        <f t="shared" ca="1" si="119"/>
        <v>'LYNX GRP'!</v>
      </c>
      <c r="I746" t="str">
        <f t="shared" ca="1" si="122"/>
        <v>'LYNX GRP'!</v>
      </c>
      <c r="J746">
        <f t="shared" ca="1" si="124"/>
        <v>0</v>
      </c>
      <c r="K746">
        <f t="shared" ca="1" si="124"/>
        <v>0</v>
      </c>
      <c r="L746">
        <f t="shared" ca="1" si="124"/>
        <v>0</v>
      </c>
      <c r="M746">
        <f t="shared" ca="1" si="123"/>
        <v>0</v>
      </c>
      <c r="N746">
        <f t="shared" ca="1" si="123"/>
        <v>0</v>
      </c>
      <c r="O746" t="str">
        <f t="shared" ca="1" si="120"/>
        <v>D:AC</v>
      </c>
      <c r="P746" t="str">
        <f t="shared" ca="1" si="121"/>
        <v>D9:AC9</v>
      </c>
    </row>
    <row r="747" spans="1:16">
      <c r="A747" t="str">
        <f t="shared" si="115"/>
        <v>36</v>
      </c>
      <c r="B747" t="str">
        <f t="shared" ca="1" si="116"/>
        <v>GRP</v>
      </c>
      <c r="C747" t="str">
        <f t="shared" si="117"/>
        <v>L127-GRP</v>
      </c>
      <c r="D747" t="s">
        <v>2667</v>
      </c>
      <c r="E747">
        <f t="shared" ca="1" si="118"/>
        <v>0</v>
      </c>
      <c r="H747" t="str">
        <f t="shared" ca="1" si="119"/>
        <v>'LYNX GRP'!</v>
      </c>
      <c r="I747" t="str">
        <f t="shared" ca="1" si="122"/>
        <v>'LYNX GRP'!</v>
      </c>
      <c r="J747">
        <f t="shared" ca="1" si="124"/>
        <v>0</v>
      </c>
      <c r="K747">
        <f t="shared" ca="1" si="124"/>
        <v>0</v>
      </c>
      <c r="L747">
        <f t="shared" ca="1" si="124"/>
        <v>0</v>
      </c>
      <c r="M747">
        <f t="shared" ca="1" si="123"/>
        <v>0</v>
      </c>
      <c r="N747">
        <f t="shared" ca="1" si="123"/>
        <v>0</v>
      </c>
      <c r="O747" t="str">
        <f t="shared" ca="1" si="120"/>
        <v>D:AC</v>
      </c>
      <c r="P747" t="str">
        <f t="shared" ca="1" si="121"/>
        <v>D9:AC9</v>
      </c>
    </row>
    <row r="748" spans="1:16">
      <c r="A748" t="str">
        <f t="shared" si="115"/>
        <v>01</v>
      </c>
      <c r="B748" t="str">
        <f t="shared" ca="1" si="116"/>
        <v>WOOD</v>
      </c>
      <c r="C748" t="str">
        <f t="shared" si="117"/>
        <v>L127-W</v>
      </c>
      <c r="D748" t="s">
        <v>1351</v>
      </c>
      <c r="E748">
        <f t="shared" ca="1" si="118"/>
        <v>0</v>
      </c>
      <c r="H748" t="str">
        <f t="shared" ca="1" si="119"/>
        <v>'LYNX PLYWOOD'!</v>
      </c>
      <c r="I748">
        <f t="shared" ca="1" si="122"/>
        <v>0</v>
      </c>
      <c r="J748" t="str">
        <f t="shared" ca="1" si="124"/>
        <v>'LYNX PLYWOOD'!</v>
      </c>
      <c r="K748">
        <f t="shared" ca="1" si="124"/>
        <v>0</v>
      </c>
      <c r="L748">
        <f t="shared" ca="1" si="124"/>
        <v>0</v>
      </c>
      <c r="M748">
        <f t="shared" ca="1" si="123"/>
        <v>0</v>
      </c>
      <c r="N748">
        <f t="shared" ca="1" si="123"/>
        <v>0</v>
      </c>
      <c r="O748" t="str">
        <f t="shared" ca="1" si="120"/>
        <v>D:Aa</v>
      </c>
      <c r="P748" t="str">
        <f t="shared" ca="1" si="121"/>
        <v>D9:Aa9</v>
      </c>
    </row>
    <row r="749" spans="1:16">
      <c r="A749" t="str">
        <f t="shared" si="115"/>
        <v>02</v>
      </c>
      <c r="B749" t="str">
        <f t="shared" ca="1" si="116"/>
        <v>WOOD</v>
      </c>
      <c r="C749" t="str">
        <f t="shared" si="117"/>
        <v>L127-W</v>
      </c>
      <c r="D749" t="s">
        <v>1352</v>
      </c>
      <c r="E749">
        <f t="shared" ca="1" si="118"/>
        <v>0</v>
      </c>
      <c r="H749" t="str">
        <f t="shared" ca="1" si="119"/>
        <v>'LYNX PLYWOOD'!</v>
      </c>
      <c r="I749">
        <f t="shared" ca="1" si="122"/>
        <v>0</v>
      </c>
      <c r="J749" t="str">
        <f t="shared" ca="1" si="124"/>
        <v>'LYNX PLYWOOD'!</v>
      </c>
      <c r="K749">
        <f t="shared" ca="1" si="124"/>
        <v>0</v>
      </c>
      <c r="L749">
        <f t="shared" ca="1" si="124"/>
        <v>0</v>
      </c>
      <c r="M749">
        <f t="shared" ca="1" si="123"/>
        <v>0</v>
      </c>
      <c r="N749">
        <f t="shared" ca="1" si="123"/>
        <v>0</v>
      </c>
      <c r="O749" t="str">
        <f t="shared" ca="1" si="120"/>
        <v>D:Aa</v>
      </c>
      <c r="P749" t="str">
        <f t="shared" ca="1" si="121"/>
        <v>D9:Aa9</v>
      </c>
    </row>
    <row r="750" spans="1:16">
      <c r="A750" t="str">
        <f t="shared" si="115"/>
        <v>03</v>
      </c>
      <c r="B750" t="str">
        <f t="shared" ca="1" si="116"/>
        <v>WOOD</v>
      </c>
      <c r="C750" t="str">
        <f t="shared" si="117"/>
        <v>L127-W</v>
      </c>
      <c r="D750" t="s">
        <v>1353</v>
      </c>
      <c r="E750">
        <f t="shared" ca="1" si="118"/>
        <v>0</v>
      </c>
      <c r="H750" t="str">
        <f t="shared" ca="1" si="119"/>
        <v>'LYNX PLYWOOD'!</v>
      </c>
      <c r="I750">
        <f t="shared" ca="1" si="122"/>
        <v>0</v>
      </c>
      <c r="J750" t="str">
        <f t="shared" ca="1" si="124"/>
        <v>'LYNX PLYWOOD'!</v>
      </c>
      <c r="K750">
        <f t="shared" ca="1" si="124"/>
        <v>0</v>
      </c>
      <c r="L750">
        <f t="shared" ca="1" si="124"/>
        <v>0</v>
      </c>
      <c r="M750">
        <f t="shared" ca="1" si="123"/>
        <v>0</v>
      </c>
      <c r="N750">
        <f t="shared" ca="1" si="123"/>
        <v>0</v>
      </c>
      <c r="O750" t="str">
        <f t="shared" ca="1" si="120"/>
        <v>D:Aa</v>
      </c>
      <c r="P750" t="str">
        <f t="shared" ca="1" si="121"/>
        <v>D9:Aa9</v>
      </c>
    </row>
    <row r="751" spans="1:16">
      <c r="A751" t="str">
        <f t="shared" si="115"/>
        <v>04</v>
      </c>
      <c r="B751" t="str">
        <f t="shared" ca="1" si="116"/>
        <v>WOOD</v>
      </c>
      <c r="C751" t="str">
        <f t="shared" si="117"/>
        <v>L127-W</v>
      </c>
      <c r="D751" t="s">
        <v>1354</v>
      </c>
      <c r="E751">
        <f t="shared" ca="1" si="118"/>
        <v>0</v>
      </c>
      <c r="H751" t="str">
        <f t="shared" ca="1" si="119"/>
        <v>'LYNX PLYWOOD'!</v>
      </c>
      <c r="I751">
        <f t="shared" ca="1" si="122"/>
        <v>0</v>
      </c>
      <c r="J751" t="str">
        <f t="shared" ca="1" si="124"/>
        <v>'LYNX PLYWOOD'!</v>
      </c>
      <c r="K751">
        <f t="shared" ca="1" si="124"/>
        <v>0</v>
      </c>
      <c r="L751">
        <f t="shared" ca="1" si="124"/>
        <v>0</v>
      </c>
      <c r="M751">
        <f t="shared" ca="1" si="123"/>
        <v>0</v>
      </c>
      <c r="N751">
        <f t="shared" ca="1" si="123"/>
        <v>0</v>
      </c>
      <c r="O751" t="str">
        <f t="shared" ca="1" si="120"/>
        <v>D:Aa</v>
      </c>
      <c r="P751" t="str">
        <f t="shared" ca="1" si="121"/>
        <v>D9:Aa9</v>
      </c>
    </row>
    <row r="752" spans="1:16">
      <c r="A752" t="str">
        <f t="shared" si="115"/>
        <v>05</v>
      </c>
      <c r="B752" t="str">
        <f t="shared" ca="1" si="116"/>
        <v>WOOD</v>
      </c>
      <c r="C752" t="str">
        <f t="shared" si="117"/>
        <v>L127-W</v>
      </c>
      <c r="D752" t="s">
        <v>1355</v>
      </c>
      <c r="E752">
        <f t="shared" ca="1" si="118"/>
        <v>0</v>
      </c>
      <c r="H752" t="str">
        <f t="shared" ca="1" si="119"/>
        <v>'LYNX PLYWOOD'!</v>
      </c>
      <c r="I752">
        <f t="shared" ca="1" si="122"/>
        <v>0</v>
      </c>
      <c r="J752" t="str">
        <f t="shared" ca="1" si="124"/>
        <v>'LYNX PLYWOOD'!</v>
      </c>
      <c r="K752">
        <f t="shared" ca="1" si="124"/>
        <v>0</v>
      </c>
      <c r="L752">
        <f t="shared" ca="1" si="124"/>
        <v>0</v>
      </c>
      <c r="M752">
        <f t="shared" ca="1" si="123"/>
        <v>0</v>
      </c>
      <c r="N752">
        <f t="shared" ca="1" si="123"/>
        <v>0</v>
      </c>
      <c r="O752" t="str">
        <f t="shared" ca="1" si="120"/>
        <v>D:Aa</v>
      </c>
      <c r="P752" t="str">
        <f t="shared" ca="1" si="121"/>
        <v>D9:Aa9</v>
      </c>
    </row>
    <row r="753" spans="1:16">
      <c r="A753" t="str">
        <f t="shared" si="115"/>
        <v>06</v>
      </c>
      <c r="B753" t="str">
        <f t="shared" ca="1" si="116"/>
        <v>WOOD</v>
      </c>
      <c r="C753" t="str">
        <f t="shared" si="117"/>
        <v>L127-W</v>
      </c>
      <c r="D753" t="s">
        <v>1356</v>
      </c>
      <c r="E753">
        <f t="shared" ca="1" si="118"/>
        <v>0</v>
      </c>
      <c r="H753" t="str">
        <f t="shared" ca="1" si="119"/>
        <v>'LYNX PLYWOOD'!</v>
      </c>
      <c r="I753">
        <f t="shared" ca="1" si="122"/>
        <v>0</v>
      </c>
      <c r="J753" t="str">
        <f t="shared" ca="1" si="124"/>
        <v>'LYNX PLYWOOD'!</v>
      </c>
      <c r="K753">
        <f t="shared" ca="1" si="124"/>
        <v>0</v>
      </c>
      <c r="L753">
        <f t="shared" ca="1" si="124"/>
        <v>0</v>
      </c>
      <c r="M753">
        <f t="shared" ca="1" si="123"/>
        <v>0</v>
      </c>
      <c r="N753">
        <f t="shared" ca="1" si="123"/>
        <v>0</v>
      </c>
      <c r="O753" t="str">
        <f t="shared" ca="1" si="120"/>
        <v>D:Aa</v>
      </c>
      <c r="P753" t="str">
        <f t="shared" ca="1" si="121"/>
        <v>D9:Aa9</v>
      </c>
    </row>
    <row r="754" spans="1:16">
      <c r="A754" t="str">
        <f t="shared" si="115"/>
        <v>07</v>
      </c>
      <c r="B754" t="str">
        <f t="shared" ca="1" si="116"/>
        <v>WOOD</v>
      </c>
      <c r="C754" t="str">
        <f t="shared" si="117"/>
        <v>L127-W</v>
      </c>
      <c r="D754" t="s">
        <v>1357</v>
      </c>
      <c r="E754">
        <f t="shared" ca="1" si="118"/>
        <v>0</v>
      </c>
      <c r="H754" t="str">
        <f t="shared" ca="1" si="119"/>
        <v>'LYNX PLYWOOD'!</v>
      </c>
      <c r="I754">
        <f t="shared" ca="1" si="122"/>
        <v>0</v>
      </c>
      <c r="J754" t="str">
        <f t="shared" ca="1" si="124"/>
        <v>'LYNX PLYWOOD'!</v>
      </c>
      <c r="K754">
        <f t="shared" ca="1" si="124"/>
        <v>0</v>
      </c>
      <c r="L754">
        <f t="shared" ca="1" si="124"/>
        <v>0</v>
      </c>
      <c r="M754">
        <f t="shared" ca="1" si="123"/>
        <v>0</v>
      </c>
      <c r="N754">
        <f t="shared" ca="1" si="123"/>
        <v>0</v>
      </c>
      <c r="O754" t="str">
        <f t="shared" ca="1" si="120"/>
        <v>D:Aa</v>
      </c>
      <c r="P754" t="str">
        <f t="shared" ca="1" si="121"/>
        <v>D9:Aa9</v>
      </c>
    </row>
    <row r="755" spans="1:16">
      <c r="A755" t="str">
        <f t="shared" si="115"/>
        <v>08</v>
      </c>
      <c r="B755" t="str">
        <f t="shared" ca="1" si="116"/>
        <v>WOOD</v>
      </c>
      <c r="C755" t="str">
        <f t="shared" si="117"/>
        <v>L127-W</v>
      </c>
      <c r="D755" t="s">
        <v>1358</v>
      </c>
      <c r="E755">
        <f t="shared" ca="1" si="118"/>
        <v>0</v>
      </c>
      <c r="H755" t="str">
        <f t="shared" ca="1" si="119"/>
        <v>'LYNX PLYWOOD'!</v>
      </c>
      <c r="I755">
        <f t="shared" ca="1" si="122"/>
        <v>0</v>
      </c>
      <c r="J755" t="str">
        <f t="shared" ca="1" si="124"/>
        <v>'LYNX PLYWOOD'!</v>
      </c>
      <c r="K755">
        <f t="shared" ca="1" si="124"/>
        <v>0</v>
      </c>
      <c r="L755">
        <f t="shared" ca="1" si="124"/>
        <v>0</v>
      </c>
      <c r="M755">
        <f t="shared" ca="1" si="123"/>
        <v>0</v>
      </c>
      <c r="N755">
        <f t="shared" ca="1" si="123"/>
        <v>0</v>
      </c>
      <c r="O755" t="str">
        <f t="shared" ca="1" si="120"/>
        <v>D:Aa</v>
      </c>
      <c r="P755" t="str">
        <f t="shared" ca="1" si="121"/>
        <v>D9:Aa9</v>
      </c>
    </row>
    <row r="756" spans="1:16">
      <c r="A756" t="str">
        <f t="shared" si="115"/>
        <v>09</v>
      </c>
      <c r="B756" t="str">
        <f t="shared" ca="1" si="116"/>
        <v>WOOD</v>
      </c>
      <c r="C756" t="str">
        <f t="shared" si="117"/>
        <v>L127-W</v>
      </c>
      <c r="D756" t="s">
        <v>1359</v>
      </c>
      <c r="E756">
        <f t="shared" ca="1" si="118"/>
        <v>0</v>
      </c>
      <c r="H756" t="str">
        <f t="shared" ca="1" si="119"/>
        <v>'LYNX PLYWOOD'!</v>
      </c>
      <c r="I756">
        <f t="shared" ca="1" si="122"/>
        <v>0</v>
      </c>
      <c r="J756" t="str">
        <f t="shared" ca="1" si="124"/>
        <v>'LYNX PLYWOOD'!</v>
      </c>
      <c r="K756">
        <f t="shared" ca="1" si="124"/>
        <v>0</v>
      </c>
      <c r="L756">
        <f t="shared" ca="1" si="124"/>
        <v>0</v>
      </c>
      <c r="M756">
        <f t="shared" ca="1" si="123"/>
        <v>0</v>
      </c>
      <c r="N756">
        <f t="shared" ca="1" si="123"/>
        <v>0</v>
      </c>
      <c r="O756" t="str">
        <f t="shared" ca="1" si="120"/>
        <v>D:Aa</v>
      </c>
      <c r="P756" t="str">
        <f t="shared" ca="1" si="121"/>
        <v>D9:Aa9</v>
      </c>
    </row>
    <row r="757" spans="1:16">
      <c r="A757" t="str">
        <f t="shared" si="115"/>
        <v>10</v>
      </c>
      <c r="B757" t="str">
        <f t="shared" ca="1" si="116"/>
        <v>WOOD</v>
      </c>
      <c r="C757" t="str">
        <f t="shared" si="117"/>
        <v>L127-W</v>
      </c>
      <c r="D757" t="s">
        <v>1360</v>
      </c>
      <c r="E757">
        <f t="shared" ca="1" si="118"/>
        <v>0</v>
      </c>
      <c r="H757" t="str">
        <f t="shared" ca="1" si="119"/>
        <v>'LYNX PLYWOOD'!</v>
      </c>
      <c r="I757">
        <f t="shared" ca="1" si="122"/>
        <v>0</v>
      </c>
      <c r="J757" t="str">
        <f t="shared" ca="1" si="124"/>
        <v>'LYNX PLYWOOD'!</v>
      </c>
      <c r="K757">
        <f t="shared" ca="1" si="124"/>
        <v>0</v>
      </c>
      <c r="L757">
        <f t="shared" ca="1" si="124"/>
        <v>0</v>
      </c>
      <c r="M757">
        <f t="shared" ca="1" si="123"/>
        <v>0</v>
      </c>
      <c r="N757">
        <f t="shared" ca="1" si="123"/>
        <v>0</v>
      </c>
      <c r="O757" t="str">
        <f t="shared" ca="1" si="120"/>
        <v>D:Aa</v>
      </c>
      <c r="P757" t="str">
        <f t="shared" ca="1" si="121"/>
        <v>D9:Aa9</v>
      </c>
    </row>
    <row r="758" spans="1:16">
      <c r="A758" t="str">
        <f t="shared" si="115"/>
        <v>11</v>
      </c>
      <c r="B758" t="str">
        <f t="shared" ca="1" si="116"/>
        <v>WOOD</v>
      </c>
      <c r="C758" t="str">
        <f t="shared" si="117"/>
        <v>L127-W</v>
      </c>
      <c r="D758" t="s">
        <v>1361</v>
      </c>
      <c r="E758">
        <f t="shared" ca="1" si="118"/>
        <v>0</v>
      </c>
      <c r="H758" t="str">
        <f t="shared" ca="1" si="119"/>
        <v>'LYNX PLYWOOD'!</v>
      </c>
      <c r="I758">
        <f t="shared" ca="1" si="122"/>
        <v>0</v>
      </c>
      <c r="J758" t="str">
        <f t="shared" ca="1" si="124"/>
        <v>'LYNX PLYWOOD'!</v>
      </c>
      <c r="K758">
        <f t="shared" ca="1" si="124"/>
        <v>0</v>
      </c>
      <c r="L758">
        <f t="shared" ca="1" si="124"/>
        <v>0</v>
      </c>
      <c r="M758">
        <f t="shared" ca="1" si="123"/>
        <v>0</v>
      </c>
      <c r="N758">
        <f t="shared" ca="1" si="123"/>
        <v>0</v>
      </c>
      <c r="O758" t="str">
        <f t="shared" ca="1" si="120"/>
        <v>D:Aa</v>
      </c>
      <c r="P758" t="str">
        <f t="shared" ca="1" si="121"/>
        <v>D9:Aa9</v>
      </c>
    </row>
    <row r="759" spans="1:16">
      <c r="A759" t="str">
        <f t="shared" si="115"/>
        <v>12</v>
      </c>
      <c r="B759" t="str">
        <f t="shared" ca="1" si="116"/>
        <v>WOOD</v>
      </c>
      <c r="C759" t="str">
        <f t="shared" si="117"/>
        <v>L127-W</v>
      </c>
      <c r="D759" t="s">
        <v>1362</v>
      </c>
      <c r="E759">
        <f t="shared" ca="1" si="118"/>
        <v>0</v>
      </c>
      <c r="H759" t="str">
        <f t="shared" ca="1" si="119"/>
        <v>'LYNX PLYWOOD'!</v>
      </c>
      <c r="I759">
        <f t="shared" ca="1" si="122"/>
        <v>0</v>
      </c>
      <c r="J759" t="str">
        <f t="shared" ca="1" si="124"/>
        <v>'LYNX PLYWOOD'!</v>
      </c>
      <c r="K759">
        <f t="shared" ca="1" si="124"/>
        <v>0</v>
      </c>
      <c r="L759">
        <f t="shared" ca="1" si="124"/>
        <v>0</v>
      </c>
      <c r="M759">
        <f t="shared" ca="1" si="123"/>
        <v>0</v>
      </c>
      <c r="N759">
        <f t="shared" ca="1" si="123"/>
        <v>0</v>
      </c>
      <c r="O759" t="str">
        <f t="shared" ca="1" si="120"/>
        <v>D:Aa</v>
      </c>
      <c r="P759" t="str">
        <f t="shared" ca="1" si="121"/>
        <v>D9:Aa9</v>
      </c>
    </row>
    <row r="760" spans="1:16">
      <c r="A760" t="str">
        <f t="shared" si="115"/>
        <v>13</v>
      </c>
      <c r="B760" t="str">
        <f t="shared" ca="1" si="116"/>
        <v>WOOD</v>
      </c>
      <c r="C760" t="str">
        <f t="shared" si="117"/>
        <v>L127-W</v>
      </c>
      <c r="D760" t="s">
        <v>1363</v>
      </c>
      <c r="E760">
        <f t="shared" ca="1" si="118"/>
        <v>0</v>
      </c>
      <c r="H760" t="str">
        <f t="shared" ca="1" si="119"/>
        <v>'LYNX PLYWOOD'!</v>
      </c>
      <c r="I760">
        <f t="shared" ca="1" si="122"/>
        <v>0</v>
      </c>
      <c r="J760" t="str">
        <f t="shared" ca="1" si="124"/>
        <v>'LYNX PLYWOOD'!</v>
      </c>
      <c r="K760">
        <f t="shared" ca="1" si="124"/>
        <v>0</v>
      </c>
      <c r="L760">
        <f t="shared" ca="1" si="124"/>
        <v>0</v>
      </c>
      <c r="M760">
        <f t="shared" ca="1" si="123"/>
        <v>0</v>
      </c>
      <c r="N760">
        <f t="shared" ca="1" si="123"/>
        <v>0</v>
      </c>
      <c r="O760" t="str">
        <f t="shared" ca="1" si="120"/>
        <v>D:Aa</v>
      </c>
      <c r="P760" t="str">
        <f t="shared" ca="1" si="121"/>
        <v>D9:Aa9</v>
      </c>
    </row>
    <row r="761" spans="1:16">
      <c r="A761" t="str">
        <f t="shared" si="115"/>
        <v>15</v>
      </c>
      <c r="B761" t="str">
        <f t="shared" ca="1" si="116"/>
        <v>WOOD</v>
      </c>
      <c r="C761" t="str">
        <f t="shared" si="117"/>
        <v>L127-W</v>
      </c>
      <c r="D761" t="s">
        <v>1573</v>
      </c>
      <c r="E761">
        <f t="shared" ca="1" si="118"/>
        <v>0</v>
      </c>
      <c r="H761" t="str">
        <f t="shared" ca="1" si="119"/>
        <v>'LYNX PLYWOOD'!</v>
      </c>
      <c r="I761">
        <f t="shared" ca="1" si="122"/>
        <v>0</v>
      </c>
      <c r="J761" t="str">
        <f t="shared" ca="1" si="124"/>
        <v>'LYNX PLYWOOD'!</v>
      </c>
      <c r="K761">
        <f t="shared" ca="1" si="124"/>
        <v>0</v>
      </c>
      <c r="L761">
        <f t="shared" ca="1" si="124"/>
        <v>0</v>
      </c>
      <c r="M761">
        <f t="shared" ca="1" si="123"/>
        <v>0</v>
      </c>
      <c r="N761">
        <f t="shared" ca="1" si="123"/>
        <v>0</v>
      </c>
      <c r="O761" t="str">
        <f t="shared" ca="1" si="120"/>
        <v>D:Aa</v>
      </c>
      <c r="P761" t="str">
        <f t="shared" ca="1" si="121"/>
        <v>D9:Aa9</v>
      </c>
    </row>
    <row r="762" spans="1:16">
      <c r="A762" t="str">
        <f t="shared" si="115"/>
        <v>01</v>
      </c>
      <c r="B762" t="str">
        <f t="shared" ca="1" si="116"/>
        <v>GRP</v>
      </c>
      <c r="C762" t="str">
        <f t="shared" si="117"/>
        <v>L128-GRP</v>
      </c>
      <c r="D762" t="s">
        <v>2668</v>
      </c>
      <c r="E762">
        <f t="shared" ca="1" si="118"/>
        <v>0</v>
      </c>
      <c r="H762" t="str">
        <f t="shared" ca="1" si="119"/>
        <v>'LYNX GRP'!</v>
      </c>
      <c r="I762" t="str">
        <f t="shared" ca="1" si="122"/>
        <v>'LYNX GRP'!</v>
      </c>
      <c r="J762">
        <f t="shared" ca="1" si="124"/>
        <v>0</v>
      </c>
      <c r="K762">
        <f t="shared" ca="1" si="124"/>
        <v>0</v>
      </c>
      <c r="L762">
        <f t="shared" ca="1" si="124"/>
        <v>0</v>
      </c>
      <c r="M762">
        <f t="shared" ca="1" si="123"/>
        <v>0</v>
      </c>
      <c r="N762">
        <f t="shared" ca="1" si="123"/>
        <v>0</v>
      </c>
      <c r="O762" t="str">
        <f t="shared" ca="1" si="120"/>
        <v>D:AC</v>
      </c>
      <c r="P762" t="str">
        <f t="shared" ca="1" si="121"/>
        <v>D9:AC9</v>
      </c>
    </row>
    <row r="763" spans="1:16">
      <c r="A763" t="str">
        <f t="shared" si="115"/>
        <v>02</v>
      </c>
      <c r="B763" t="str">
        <f t="shared" ca="1" si="116"/>
        <v>GRP</v>
      </c>
      <c r="C763" t="str">
        <f t="shared" si="117"/>
        <v>L128-GRP</v>
      </c>
      <c r="D763" t="s">
        <v>2669</v>
      </c>
      <c r="E763">
        <f t="shared" ca="1" si="118"/>
        <v>0</v>
      </c>
      <c r="H763" t="str">
        <f t="shared" ca="1" si="119"/>
        <v>'LYNX GRP'!</v>
      </c>
      <c r="I763" t="str">
        <f t="shared" ca="1" si="122"/>
        <v>'LYNX GRP'!</v>
      </c>
      <c r="J763">
        <f t="shared" ca="1" si="124"/>
        <v>0</v>
      </c>
      <c r="K763">
        <f t="shared" ca="1" si="124"/>
        <v>0</v>
      </c>
      <c r="L763">
        <f t="shared" ca="1" si="124"/>
        <v>0</v>
      </c>
      <c r="M763">
        <f t="shared" ca="1" si="123"/>
        <v>0</v>
      </c>
      <c r="N763">
        <f t="shared" ca="1" si="123"/>
        <v>0</v>
      </c>
      <c r="O763" t="str">
        <f t="shared" ca="1" si="120"/>
        <v>D:AC</v>
      </c>
      <c r="P763" t="str">
        <f t="shared" ca="1" si="121"/>
        <v>D9:AC9</v>
      </c>
    </row>
    <row r="764" spans="1:16">
      <c r="A764" t="str">
        <f t="shared" si="115"/>
        <v>03</v>
      </c>
      <c r="B764" t="str">
        <f t="shared" ca="1" si="116"/>
        <v>GRP</v>
      </c>
      <c r="C764" t="str">
        <f t="shared" si="117"/>
        <v>L128-GRP</v>
      </c>
      <c r="D764" t="s">
        <v>2670</v>
      </c>
      <c r="E764">
        <f t="shared" ca="1" si="118"/>
        <v>0</v>
      </c>
      <c r="H764" t="str">
        <f t="shared" ca="1" si="119"/>
        <v>'LYNX GRP'!</v>
      </c>
      <c r="I764" t="str">
        <f t="shared" ca="1" si="122"/>
        <v>'LYNX GRP'!</v>
      </c>
      <c r="J764">
        <f t="shared" ca="1" si="124"/>
        <v>0</v>
      </c>
      <c r="K764">
        <f t="shared" ca="1" si="124"/>
        <v>0</v>
      </c>
      <c r="L764">
        <f t="shared" ca="1" si="124"/>
        <v>0</v>
      </c>
      <c r="M764">
        <f t="shared" ca="1" si="123"/>
        <v>0</v>
      </c>
      <c r="N764">
        <f t="shared" ca="1" si="123"/>
        <v>0</v>
      </c>
      <c r="O764" t="str">
        <f t="shared" ca="1" si="120"/>
        <v>D:AC</v>
      </c>
      <c r="P764" t="str">
        <f t="shared" ca="1" si="121"/>
        <v>D9:AC9</v>
      </c>
    </row>
    <row r="765" spans="1:16">
      <c r="A765" t="str">
        <f t="shared" si="115"/>
        <v>04</v>
      </c>
      <c r="B765" t="str">
        <f t="shared" ca="1" si="116"/>
        <v>GRP</v>
      </c>
      <c r="C765" t="str">
        <f t="shared" si="117"/>
        <v>L128-GRP</v>
      </c>
      <c r="D765" t="s">
        <v>2671</v>
      </c>
      <c r="E765">
        <f t="shared" ca="1" si="118"/>
        <v>0</v>
      </c>
      <c r="H765" t="str">
        <f t="shared" ca="1" si="119"/>
        <v>'LYNX GRP'!</v>
      </c>
      <c r="I765" t="str">
        <f t="shared" ca="1" si="122"/>
        <v>'LYNX GRP'!</v>
      </c>
      <c r="J765">
        <f t="shared" ca="1" si="124"/>
        <v>0</v>
      </c>
      <c r="K765">
        <f t="shared" ca="1" si="124"/>
        <v>0</v>
      </c>
      <c r="L765">
        <f t="shared" ca="1" si="124"/>
        <v>0</v>
      </c>
      <c r="M765">
        <f t="shared" ca="1" si="123"/>
        <v>0</v>
      </c>
      <c r="N765">
        <f t="shared" ca="1" si="123"/>
        <v>0</v>
      </c>
      <c r="O765" t="str">
        <f t="shared" ca="1" si="120"/>
        <v>D:AC</v>
      </c>
      <c r="P765" t="str">
        <f t="shared" ca="1" si="121"/>
        <v>D9:AC9</v>
      </c>
    </row>
    <row r="766" spans="1:16">
      <c r="A766" t="str">
        <f t="shared" si="115"/>
        <v>05</v>
      </c>
      <c r="B766" t="str">
        <f t="shared" ca="1" si="116"/>
        <v>GRP</v>
      </c>
      <c r="C766" t="str">
        <f t="shared" si="117"/>
        <v>L128-GRP</v>
      </c>
      <c r="D766" t="s">
        <v>2672</v>
      </c>
      <c r="E766">
        <f t="shared" ca="1" si="118"/>
        <v>0</v>
      </c>
      <c r="H766" t="str">
        <f t="shared" ca="1" si="119"/>
        <v>'LYNX GRP'!</v>
      </c>
      <c r="I766" t="str">
        <f t="shared" ca="1" si="122"/>
        <v>'LYNX GRP'!</v>
      </c>
      <c r="J766">
        <f t="shared" ca="1" si="124"/>
        <v>0</v>
      </c>
      <c r="K766">
        <f t="shared" ca="1" si="124"/>
        <v>0</v>
      </c>
      <c r="L766">
        <f t="shared" ca="1" si="124"/>
        <v>0</v>
      </c>
      <c r="M766">
        <f t="shared" ca="1" si="123"/>
        <v>0</v>
      </c>
      <c r="N766">
        <f t="shared" ca="1" si="123"/>
        <v>0</v>
      </c>
      <c r="O766" t="str">
        <f t="shared" ca="1" si="120"/>
        <v>D:AC</v>
      </c>
      <c r="P766" t="str">
        <f t="shared" ca="1" si="121"/>
        <v>D9:AC9</v>
      </c>
    </row>
    <row r="767" spans="1:16">
      <c r="A767" t="str">
        <f t="shared" si="115"/>
        <v>06</v>
      </c>
      <c r="B767" t="str">
        <f t="shared" ca="1" si="116"/>
        <v>GRP</v>
      </c>
      <c r="C767" t="str">
        <f t="shared" si="117"/>
        <v>L128-GRP</v>
      </c>
      <c r="D767" t="s">
        <v>2673</v>
      </c>
      <c r="E767">
        <f t="shared" ca="1" si="118"/>
        <v>0</v>
      </c>
      <c r="H767" t="str">
        <f t="shared" ca="1" si="119"/>
        <v>'LYNX GRP'!</v>
      </c>
      <c r="I767" t="str">
        <f t="shared" ca="1" si="122"/>
        <v>'LYNX GRP'!</v>
      </c>
      <c r="J767">
        <f t="shared" ca="1" si="124"/>
        <v>0</v>
      </c>
      <c r="K767">
        <f t="shared" ca="1" si="124"/>
        <v>0</v>
      </c>
      <c r="L767">
        <f t="shared" ca="1" si="124"/>
        <v>0</v>
      </c>
      <c r="M767">
        <f t="shared" ca="1" si="123"/>
        <v>0</v>
      </c>
      <c r="N767">
        <f t="shared" ca="1" si="123"/>
        <v>0</v>
      </c>
      <c r="O767" t="str">
        <f t="shared" ca="1" si="120"/>
        <v>D:AC</v>
      </c>
      <c r="P767" t="str">
        <f t="shared" ca="1" si="121"/>
        <v>D9:AC9</v>
      </c>
    </row>
    <row r="768" spans="1:16">
      <c r="A768" t="str">
        <f t="shared" si="115"/>
        <v>07</v>
      </c>
      <c r="B768" t="str">
        <f t="shared" ca="1" si="116"/>
        <v>GRP</v>
      </c>
      <c r="C768" t="str">
        <f t="shared" si="117"/>
        <v>L128-GRP</v>
      </c>
      <c r="D768" t="s">
        <v>2674</v>
      </c>
      <c r="E768">
        <f t="shared" ca="1" si="118"/>
        <v>0</v>
      </c>
      <c r="H768" t="str">
        <f t="shared" ca="1" si="119"/>
        <v>'LYNX GRP'!</v>
      </c>
      <c r="I768" t="str">
        <f t="shared" ca="1" si="122"/>
        <v>'LYNX GRP'!</v>
      </c>
      <c r="J768">
        <f t="shared" ca="1" si="124"/>
        <v>0</v>
      </c>
      <c r="K768">
        <f t="shared" ca="1" si="124"/>
        <v>0</v>
      </c>
      <c r="L768">
        <f t="shared" ca="1" si="124"/>
        <v>0</v>
      </c>
      <c r="M768">
        <f t="shared" ca="1" si="123"/>
        <v>0</v>
      </c>
      <c r="N768">
        <f t="shared" ca="1" si="123"/>
        <v>0</v>
      </c>
      <c r="O768" t="str">
        <f t="shared" ca="1" si="120"/>
        <v>D:AC</v>
      </c>
      <c r="P768" t="str">
        <f t="shared" ca="1" si="121"/>
        <v>D9:AC9</v>
      </c>
    </row>
    <row r="769" spans="1:16">
      <c r="A769" t="str">
        <f t="shared" si="115"/>
        <v>08</v>
      </c>
      <c r="B769" t="str">
        <f t="shared" ca="1" si="116"/>
        <v>GRP</v>
      </c>
      <c r="C769" t="str">
        <f t="shared" si="117"/>
        <v>L128-GRP</v>
      </c>
      <c r="D769" t="s">
        <v>2675</v>
      </c>
      <c r="E769">
        <f t="shared" ca="1" si="118"/>
        <v>0</v>
      </c>
      <c r="H769" t="str">
        <f t="shared" ca="1" si="119"/>
        <v>'LYNX GRP'!</v>
      </c>
      <c r="I769" t="str">
        <f t="shared" ca="1" si="122"/>
        <v>'LYNX GRP'!</v>
      </c>
      <c r="J769">
        <f t="shared" ca="1" si="124"/>
        <v>0</v>
      </c>
      <c r="K769">
        <f t="shared" ca="1" si="124"/>
        <v>0</v>
      </c>
      <c r="L769">
        <f t="shared" ca="1" si="124"/>
        <v>0</v>
      </c>
      <c r="M769">
        <f t="shared" ca="1" si="123"/>
        <v>0</v>
      </c>
      <c r="N769">
        <f t="shared" ca="1" si="123"/>
        <v>0</v>
      </c>
      <c r="O769" t="str">
        <f t="shared" ca="1" si="120"/>
        <v>D:AC</v>
      </c>
      <c r="P769" t="str">
        <f t="shared" ca="1" si="121"/>
        <v>D9:AC9</v>
      </c>
    </row>
    <row r="770" spans="1:16">
      <c r="A770" t="str">
        <f t="shared" si="115"/>
        <v>09</v>
      </c>
      <c r="B770" t="str">
        <f t="shared" ca="1" si="116"/>
        <v>GRP</v>
      </c>
      <c r="C770" t="str">
        <f t="shared" si="117"/>
        <v>L128-GRP</v>
      </c>
      <c r="D770" t="s">
        <v>2676</v>
      </c>
      <c r="E770">
        <f t="shared" ca="1" si="118"/>
        <v>0</v>
      </c>
      <c r="H770" t="str">
        <f t="shared" ca="1" si="119"/>
        <v>'LYNX GRP'!</v>
      </c>
      <c r="I770" t="str">
        <f t="shared" ca="1" si="122"/>
        <v>'LYNX GRP'!</v>
      </c>
      <c r="J770">
        <f t="shared" ca="1" si="124"/>
        <v>0</v>
      </c>
      <c r="K770">
        <f t="shared" ca="1" si="124"/>
        <v>0</v>
      </c>
      <c r="L770">
        <f t="shared" ca="1" si="124"/>
        <v>0</v>
      </c>
      <c r="M770">
        <f t="shared" ca="1" si="123"/>
        <v>0</v>
      </c>
      <c r="N770">
        <f t="shared" ca="1" si="123"/>
        <v>0</v>
      </c>
      <c r="O770" t="str">
        <f t="shared" ca="1" si="120"/>
        <v>D:AC</v>
      </c>
      <c r="P770" t="str">
        <f t="shared" ca="1" si="121"/>
        <v>D9:AC9</v>
      </c>
    </row>
    <row r="771" spans="1:16">
      <c r="A771" t="str">
        <f t="shared" si="115"/>
        <v>10</v>
      </c>
      <c r="B771" t="str">
        <f t="shared" ca="1" si="116"/>
        <v>GRP</v>
      </c>
      <c r="C771" t="str">
        <f t="shared" si="117"/>
        <v>L128-GRP</v>
      </c>
      <c r="D771" t="s">
        <v>2677</v>
      </c>
      <c r="E771">
        <f t="shared" ca="1" si="118"/>
        <v>0</v>
      </c>
      <c r="H771" t="str">
        <f t="shared" ca="1" si="119"/>
        <v>'LYNX GRP'!</v>
      </c>
      <c r="I771" t="str">
        <f t="shared" ca="1" si="122"/>
        <v>'LYNX GRP'!</v>
      </c>
      <c r="J771">
        <f t="shared" ca="1" si="124"/>
        <v>0</v>
      </c>
      <c r="K771">
        <f t="shared" ca="1" si="124"/>
        <v>0</v>
      </c>
      <c r="L771">
        <f t="shared" ca="1" si="124"/>
        <v>0</v>
      </c>
      <c r="M771">
        <f t="shared" ca="1" si="123"/>
        <v>0</v>
      </c>
      <c r="N771">
        <f t="shared" ca="1" si="123"/>
        <v>0</v>
      </c>
      <c r="O771" t="str">
        <f t="shared" ca="1" si="120"/>
        <v>D:AC</v>
      </c>
      <c r="P771" t="str">
        <f t="shared" ca="1" si="121"/>
        <v>D9:AC9</v>
      </c>
    </row>
    <row r="772" spans="1:16">
      <c r="A772" t="str">
        <f t="shared" si="115"/>
        <v>11</v>
      </c>
      <c r="B772" t="str">
        <f t="shared" ca="1" si="116"/>
        <v>GRP</v>
      </c>
      <c r="C772" t="str">
        <f t="shared" si="117"/>
        <v>L128-GRP</v>
      </c>
      <c r="D772" t="s">
        <v>2678</v>
      </c>
      <c r="E772">
        <f t="shared" ca="1" si="118"/>
        <v>0</v>
      </c>
      <c r="H772" t="str">
        <f t="shared" ca="1" si="119"/>
        <v>'LYNX GRP'!</v>
      </c>
      <c r="I772" t="str">
        <f t="shared" ca="1" si="122"/>
        <v>'LYNX GRP'!</v>
      </c>
      <c r="J772">
        <f t="shared" ca="1" si="124"/>
        <v>0</v>
      </c>
      <c r="K772">
        <f t="shared" ca="1" si="124"/>
        <v>0</v>
      </c>
      <c r="L772">
        <f t="shared" ca="1" si="124"/>
        <v>0</v>
      </c>
      <c r="M772">
        <f t="shared" ca="1" si="123"/>
        <v>0</v>
      </c>
      <c r="N772">
        <f t="shared" ca="1" si="123"/>
        <v>0</v>
      </c>
      <c r="O772" t="str">
        <f t="shared" ca="1" si="120"/>
        <v>D:AC</v>
      </c>
      <c r="P772" t="str">
        <f t="shared" ca="1" si="121"/>
        <v>D9:AC9</v>
      </c>
    </row>
    <row r="773" spans="1:16">
      <c r="A773" t="str">
        <f t="shared" si="115"/>
        <v>12</v>
      </c>
      <c r="B773" t="str">
        <f t="shared" ca="1" si="116"/>
        <v>GRP</v>
      </c>
      <c r="C773" t="str">
        <f t="shared" si="117"/>
        <v>L128-GRP</v>
      </c>
      <c r="D773" t="s">
        <v>2679</v>
      </c>
      <c r="E773">
        <f t="shared" ca="1" si="118"/>
        <v>0</v>
      </c>
      <c r="H773" t="str">
        <f t="shared" ca="1" si="119"/>
        <v>'LYNX GRP'!</v>
      </c>
      <c r="I773" t="str">
        <f t="shared" ca="1" si="122"/>
        <v>'LYNX GRP'!</v>
      </c>
      <c r="J773">
        <f t="shared" ca="1" si="124"/>
        <v>0</v>
      </c>
      <c r="K773">
        <f t="shared" ca="1" si="124"/>
        <v>0</v>
      </c>
      <c r="L773">
        <f t="shared" ca="1" si="124"/>
        <v>0</v>
      </c>
      <c r="M773">
        <f t="shared" ca="1" si="123"/>
        <v>0</v>
      </c>
      <c r="N773">
        <f t="shared" ca="1" si="123"/>
        <v>0</v>
      </c>
      <c r="O773" t="str">
        <f t="shared" ca="1" si="120"/>
        <v>D:AC</v>
      </c>
      <c r="P773" t="str">
        <f t="shared" ca="1" si="121"/>
        <v>D9:AC9</v>
      </c>
    </row>
    <row r="774" spans="1:16">
      <c r="A774" t="str">
        <f t="shared" si="115"/>
        <v>13</v>
      </c>
      <c r="B774" t="str">
        <f t="shared" ca="1" si="116"/>
        <v>GRP</v>
      </c>
      <c r="C774" t="str">
        <f t="shared" si="117"/>
        <v>L128-GRP</v>
      </c>
      <c r="D774" t="s">
        <v>2680</v>
      </c>
      <c r="E774">
        <f t="shared" ca="1" si="118"/>
        <v>0</v>
      </c>
      <c r="H774" t="str">
        <f t="shared" ca="1" si="119"/>
        <v>'LYNX GRP'!</v>
      </c>
      <c r="I774" t="str">
        <f t="shared" ca="1" si="122"/>
        <v>'LYNX GRP'!</v>
      </c>
      <c r="J774">
        <f t="shared" ca="1" si="124"/>
        <v>0</v>
      </c>
      <c r="K774">
        <f t="shared" ca="1" si="124"/>
        <v>0</v>
      </c>
      <c r="L774">
        <f t="shared" ca="1" si="124"/>
        <v>0</v>
      </c>
      <c r="M774">
        <f t="shared" ca="1" si="123"/>
        <v>0</v>
      </c>
      <c r="N774">
        <f t="shared" ca="1" si="123"/>
        <v>0</v>
      </c>
      <c r="O774" t="str">
        <f t="shared" ca="1" si="120"/>
        <v>D:AC</v>
      </c>
      <c r="P774" t="str">
        <f t="shared" ca="1" si="121"/>
        <v>D9:AC9</v>
      </c>
    </row>
    <row r="775" spans="1:16">
      <c r="A775" t="str">
        <f t="shared" si="115"/>
        <v>15</v>
      </c>
      <c r="B775" t="str">
        <f t="shared" ca="1" si="116"/>
        <v>GRP</v>
      </c>
      <c r="C775" t="str">
        <f t="shared" si="117"/>
        <v>L128-GRP</v>
      </c>
      <c r="D775" t="s">
        <v>2681</v>
      </c>
      <c r="E775">
        <f t="shared" ca="1" si="118"/>
        <v>0</v>
      </c>
      <c r="H775" t="str">
        <f t="shared" ca="1" si="119"/>
        <v>'LYNX GRP'!</v>
      </c>
      <c r="I775" t="str">
        <f t="shared" ca="1" si="122"/>
        <v>'LYNX GRP'!</v>
      </c>
      <c r="J775">
        <f t="shared" ca="1" si="124"/>
        <v>0</v>
      </c>
      <c r="K775">
        <f t="shared" ca="1" si="124"/>
        <v>0</v>
      </c>
      <c r="L775">
        <f t="shared" ca="1" si="124"/>
        <v>0</v>
      </c>
      <c r="M775">
        <f t="shared" ca="1" si="123"/>
        <v>0</v>
      </c>
      <c r="N775">
        <f t="shared" ca="1" si="123"/>
        <v>0</v>
      </c>
      <c r="O775" t="str">
        <f t="shared" ca="1" si="120"/>
        <v>D:AC</v>
      </c>
      <c r="P775" t="str">
        <f t="shared" ca="1" si="121"/>
        <v>D9:AC9</v>
      </c>
    </row>
    <row r="776" spans="1:16">
      <c r="A776" t="str">
        <f t="shared" si="115"/>
        <v>19</v>
      </c>
      <c r="B776" t="str">
        <f t="shared" ca="1" si="116"/>
        <v>GRP</v>
      </c>
      <c r="C776" t="str">
        <f t="shared" si="117"/>
        <v>L128-GRP</v>
      </c>
      <c r="D776" t="s">
        <v>2682</v>
      </c>
      <c r="E776">
        <f t="shared" ca="1" si="118"/>
        <v>0</v>
      </c>
      <c r="H776" t="str">
        <f t="shared" ca="1" si="119"/>
        <v>'LYNX GRP'!</v>
      </c>
      <c r="I776" t="str">
        <f t="shared" ca="1" si="122"/>
        <v>'LYNX GRP'!</v>
      </c>
      <c r="J776">
        <f t="shared" ca="1" si="124"/>
        <v>0</v>
      </c>
      <c r="K776">
        <f t="shared" ca="1" si="124"/>
        <v>0</v>
      </c>
      <c r="L776">
        <f t="shared" ca="1" si="124"/>
        <v>0</v>
      </c>
      <c r="M776">
        <f t="shared" ca="1" si="123"/>
        <v>0</v>
      </c>
      <c r="N776">
        <f t="shared" ca="1" si="123"/>
        <v>0</v>
      </c>
      <c r="O776" t="str">
        <f t="shared" ca="1" si="120"/>
        <v>D:AC</v>
      </c>
      <c r="P776" t="str">
        <f t="shared" ca="1" si="121"/>
        <v>D9:AC9</v>
      </c>
    </row>
    <row r="777" spans="1:16">
      <c r="A777" t="str">
        <f t="shared" si="115"/>
        <v>34</v>
      </c>
      <c r="B777" t="str">
        <f t="shared" ca="1" si="116"/>
        <v>GRP</v>
      </c>
      <c r="C777" t="str">
        <f t="shared" si="117"/>
        <v>L128-GRP</v>
      </c>
      <c r="D777" t="s">
        <v>2683</v>
      </c>
      <c r="E777">
        <f t="shared" ca="1" si="118"/>
        <v>0</v>
      </c>
      <c r="H777" t="str">
        <f t="shared" ca="1" si="119"/>
        <v>'LYNX GRP'!</v>
      </c>
      <c r="I777" t="str">
        <f t="shared" ca="1" si="122"/>
        <v>'LYNX GRP'!</v>
      </c>
      <c r="J777">
        <f t="shared" ca="1" si="124"/>
        <v>0</v>
      </c>
      <c r="K777">
        <f t="shared" ca="1" si="124"/>
        <v>0</v>
      </c>
      <c r="L777">
        <f t="shared" ca="1" si="124"/>
        <v>0</v>
      </c>
      <c r="M777">
        <f t="shared" ca="1" si="123"/>
        <v>0</v>
      </c>
      <c r="N777">
        <f t="shared" ca="1" si="123"/>
        <v>0</v>
      </c>
      <c r="O777" t="str">
        <f t="shared" ca="1" si="120"/>
        <v>D:AC</v>
      </c>
      <c r="P777" t="str">
        <f t="shared" ca="1" si="121"/>
        <v>D9:AC9</v>
      </c>
    </row>
    <row r="778" spans="1:16">
      <c r="A778" t="str">
        <f t="shared" si="115"/>
        <v>35</v>
      </c>
      <c r="B778" t="str">
        <f t="shared" ca="1" si="116"/>
        <v>GRP</v>
      </c>
      <c r="C778" t="str">
        <f t="shared" si="117"/>
        <v>L128-GRP</v>
      </c>
      <c r="D778" t="s">
        <v>2684</v>
      </c>
      <c r="E778">
        <f t="shared" ca="1" si="118"/>
        <v>0</v>
      </c>
      <c r="H778" t="str">
        <f t="shared" ca="1" si="119"/>
        <v>'LYNX GRP'!</v>
      </c>
      <c r="I778" t="str">
        <f t="shared" ca="1" si="122"/>
        <v>'LYNX GRP'!</v>
      </c>
      <c r="J778">
        <f t="shared" ca="1" si="124"/>
        <v>0</v>
      </c>
      <c r="K778">
        <f t="shared" ca="1" si="124"/>
        <v>0</v>
      </c>
      <c r="L778">
        <f t="shared" ca="1" si="124"/>
        <v>0</v>
      </c>
      <c r="M778">
        <f t="shared" ca="1" si="123"/>
        <v>0</v>
      </c>
      <c r="N778">
        <f t="shared" ca="1" si="123"/>
        <v>0</v>
      </c>
      <c r="O778" t="str">
        <f t="shared" ca="1" si="120"/>
        <v>D:AC</v>
      </c>
      <c r="P778" t="str">
        <f t="shared" ca="1" si="121"/>
        <v>D9:AC9</v>
      </c>
    </row>
    <row r="779" spans="1:16">
      <c r="A779" t="str">
        <f t="shared" si="115"/>
        <v>36</v>
      </c>
      <c r="B779" t="str">
        <f t="shared" ca="1" si="116"/>
        <v>GRP</v>
      </c>
      <c r="C779" t="str">
        <f t="shared" si="117"/>
        <v>L128-GRP</v>
      </c>
      <c r="D779" t="s">
        <v>2685</v>
      </c>
      <c r="E779">
        <f t="shared" ca="1" si="118"/>
        <v>0</v>
      </c>
      <c r="H779" t="str">
        <f t="shared" ca="1" si="119"/>
        <v>'LYNX GRP'!</v>
      </c>
      <c r="I779" t="str">
        <f t="shared" ca="1" si="122"/>
        <v>'LYNX GRP'!</v>
      </c>
      <c r="J779">
        <f t="shared" ca="1" si="124"/>
        <v>0</v>
      </c>
      <c r="K779">
        <f t="shared" ca="1" si="124"/>
        <v>0</v>
      </c>
      <c r="L779">
        <f t="shared" ca="1" si="124"/>
        <v>0</v>
      </c>
      <c r="M779">
        <f t="shared" ca="1" si="123"/>
        <v>0</v>
      </c>
      <c r="N779">
        <f t="shared" ca="1" si="123"/>
        <v>0</v>
      </c>
      <c r="O779" t="str">
        <f t="shared" ca="1" si="120"/>
        <v>D:AC</v>
      </c>
      <c r="P779" t="str">
        <f t="shared" ca="1" si="121"/>
        <v>D9:AC9</v>
      </c>
    </row>
    <row r="780" spans="1:16">
      <c r="A780" t="str">
        <f t="shared" si="115"/>
        <v>01</v>
      </c>
      <c r="B780" t="str">
        <f t="shared" ca="1" si="116"/>
        <v>WOOD</v>
      </c>
      <c r="C780" t="str">
        <f t="shared" si="117"/>
        <v>L128-W</v>
      </c>
      <c r="D780" t="s">
        <v>1364</v>
      </c>
      <c r="E780">
        <f t="shared" ca="1" si="118"/>
        <v>0</v>
      </c>
      <c r="H780" t="str">
        <f t="shared" ca="1" si="119"/>
        <v>'LYNX PLYWOOD'!</v>
      </c>
      <c r="I780">
        <f t="shared" ca="1" si="122"/>
        <v>0</v>
      </c>
      <c r="J780" t="str">
        <f t="shared" ca="1" si="124"/>
        <v>'LYNX PLYWOOD'!</v>
      </c>
      <c r="K780">
        <f t="shared" ca="1" si="124"/>
        <v>0</v>
      </c>
      <c r="L780">
        <f t="shared" ca="1" si="124"/>
        <v>0</v>
      </c>
      <c r="M780">
        <f t="shared" ca="1" si="123"/>
        <v>0</v>
      </c>
      <c r="N780">
        <f t="shared" ca="1" si="123"/>
        <v>0</v>
      </c>
      <c r="O780" t="str">
        <f t="shared" ca="1" si="120"/>
        <v>D:Aa</v>
      </c>
      <c r="P780" t="str">
        <f t="shared" ca="1" si="121"/>
        <v>D9:Aa9</v>
      </c>
    </row>
    <row r="781" spans="1:16">
      <c r="A781" t="str">
        <f t="shared" si="115"/>
        <v>02</v>
      </c>
      <c r="B781" t="str">
        <f t="shared" ca="1" si="116"/>
        <v>WOOD</v>
      </c>
      <c r="C781" t="str">
        <f t="shared" si="117"/>
        <v>L128-W</v>
      </c>
      <c r="D781" t="s">
        <v>1365</v>
      </c>
      <c r="E781">
        <f t="shared" ca="1" si="118"/>
        <v>0</v>
      </c>
      <c r="H781" t="str">
        <f t="shared" ca="1" si="119"/>
        <v>'LYNX PLYWOOD'!</v>
      </c>
      <c r="I781">
        <f t="shared" ca="1" si="122"/>
        <v>0</v>
      </c>
      <c r="J781" t="str">
        <f t="shared" ca="1" si="124"/>
        <v>'LYNX PLYWOOD'!</v>
      </c>
      <c r="K781">
        <f t="shared" ca="1" si="124"/>
        <v>0</v>
      </c>
      <c r="L781">
        <f t="shared" ca="1" si="124"/>
        <v>0</v>
      </c>
      <c r="M781">
        <f t="shared" ca="1" si="123"/>
        <v>0</v>
      </c>
      <c r="N781">
        <f t="shared" ca="1" si="123"/>
        <v>0</v>
      </c>
      <c r="O781" t="str">
        <f t="shared" ca="1" si="120"/>
        <v>D:Aa</v>
      </c>
      <c r="P781" t="str">
        <f t="shared" ca="1" si="121"/>
        <v>D9:Aa9</v>
      </c>
    </row>
    <row r="782" spans="1:16">
      <c r="A782" t="str">
        <f t="shared" si="115"/>
        <v>03</v>
      </c>
      <c r="B782" t="str">
        <f t="shared" ca="1" si="116"/>
        <v>WOOD</v>
      </c>
      <c r="C782" t="str">
        <f t="shared" si="117"/>
        <v>L128-W</v>
      </c>
      <c r="D782" t="s">
        <v>1366</v>
      </c>
      <c r="E782">
        <f t="shared" ca="1" si="118"/>
        <v>0</v>
      </c>
      <c r="H782" t="str">
        <f t="shared" ca="1" si="119"/>
        <v>'LYNX PLYWOOD'!</v>
      </c>
      <c r="I782">
        <f t="shared" ca="1" si="122"/>
        <v>0</v>
      </c>
      <c r="J782" t="str">
        <f t="shared" ca="1" si="124"/>
        <v>'LYNX PLYWOOD'!</v>
      </c>
      <c r="K782">
        <f t="shared" ca="1" si="124"/>
        <v>0</v>
      </c>
      <c r="L782">
        <f t="shared" ca="1" si="124"/>
        <v>0</v>
      </c>
      <c r="M782">
        <f t="shared" ca="1" si="123"/>
        <v>0</v>
      </c>
      <c r="N782">
        <f t="shared" ca="1" si="123"/>
        <v>0</v>
      </c>
      <c r="O782" t="str">
        <f t="shared" ca="1" si="120"/>
        <v>D:Aa</v>
      </c>
      <c r="P782" t="str">
        <f t="shared" ca="1" si="121"/>
        <v>D9:Aa9</v>
      </c>
    </row>
    <row r="783" spans="1:16">
      <c r="A783" t="str">
        <f t="shared" si="115"/>
        <v>04</v>
      </c>
      <c r="B783" t="str">
        <f t="shared" ca="1" si="116"/>
        <v>WOOD</v>
      </c>
      <c r="C783" t="str">
        <f t="shared" si="117"/>
        <v>L128-W</v>
      </c>
      <c r="D783" t="s">
        <v>1367</v>
      </c>
      <c r="E783">
        <f t="shared" ca="1" si="118"/>
        <v>0</v>
      </c>
      <c r="H783" t="str">
        <f t="shared" ca="1" si="119"/>
        <v>'LYNX PLYWOOD'!</v>
      </c>
      <c r="I783">
        <f t="shared" ca="1" si="122"/>
        <v>0</v>
      </c>
      <c r="J783" t="str">
        <f t="shared" ca="1" si="124"/>
        <v>'LYNX PLYWOOD'!</v>
      </c>
      <c r="K783">
        <f t="shared" ca="1" si="124"/>
        <v>0</v>
      </c>
      <c r="L783">
        <f t="shared" ca="1" si="124"/>
        <v>0</v>
      </c>
      <c r="M783">
        <f t="shared" ca="1" si="123"/>
        <v>0</v>
      </c>
      <c r="N783">
        <f t="shared" ca="1" si="123"/>
        <v>0</v>
      </c>
      <c r="O783" t="str">
        <f t="shared" ca="1" si="120"/>
        <v>D:Aa</v>
      </c>
      <c r="P783" t="str">
        <f t="shared" ca="1" si="121"/>
        <v>D9:Aa9</v>
      </c>
    </row>
    <row r="784" spans="1:16">
      <c r="A784" t="str">
        <f t="shared" ref="A784:A847" si="125">MID(D784,LEN(C784)+2,LEN(D784)-LEN(C784))</f>
        <v>05</v>
      </c>
      <c r="B784" t="str">
        <f t="shared" ref="B784:B847" ca="1" si="126">VLOOKUP(H784,$A$1:$K$6,11,FALSE)</f>
        <v>WOOD</v>
      </c>
      <c r="C784" t="str">
        <f t="shared" ref="C784:C847" si="127">IF(RIGHT(LEFT(D784,LEN(D784)-3),1)="-",LEFT(D784,LEN(D784)-4),LEFT(D784,LEN(D784)-3))</f>
        <v>L128-W</v>
      </c>
      <c r="D784" t="s">
        <v>1368</v>
      </c>
      <c r="E784">
        <f t="shared" ref="E784:E847" ca="1" si="128">IFERROR(VLOOKUP(C784,INDIRECT($H784&amp;$O784),MATCH($A784,INDIRECT($H784&amp;$P784),0),FALSE),0)</f>
        <v>0</v>
      </c>
      <c r="H784" t="str">
        <f t="shared" ref="H784:H847" ca="1" si="129">IF(I784&lt;&gt;0,I784,IF(J784&lt;&gt;0,J784,IF(K784&lt;&gt;0,K784,IF(L784&lt;&gt;0,L784,IF(M784&lt;&gt;0,M784,N784)))))</f>
        <v>'LYNX PLYWOOD'!</v>
      </c>
      <c r="I784">
        <f t="shared" ca="1" si="122"/>
        <v>0</v>
      </c>
      <c r="J784" t="str">
        <f t="shared" ca="1" si="124"/>
        <v>'LYNX PLYWOOD'!</v>
      </c>
      <c r="K784">
        <f t="shared" ca="1" si="124"/>
        <v>0</v>
      </c>
      <c r="L784">
        <f t="shared" ca="1" si="124"/>
        <v>0</v>
      </c>
      <c r="M784">
        <f t="shared" ca="1" si="123"/>
        <v>0</v>
      </c>
      <c r="N784">
        <f t="shared" ca="1" si="123"/>
        <v>0</v>
      </c>
      <c r="O784" t="str">
        <f t="shared" ref="O784:O847" ca="1" si="130">VLOOKUP($H784,$G$8:$I$13,2,FALSE)</f>
        <v>D:Aa</v>
      </c>
      <c r="P784" t="str">
        <f t="shared" ref="P784:P847" ca="1" si="131">VLOOKUP($H784,$G$8:$I$13,3,FALSE)</f>
        <v>D9:Aa9</v>
      </c>
    </row>
    <row r="785" spans="1:16">
      <c r="A785" t="str">
        <f t="shared" si="125"/>
        <v>06</v>
      </c>
      <c r="B785" t="str">
        <f t="shared" ca="1" si="126"/>
        <v>WOOD</v>
      </c>
      <c r="C785" t="str">
        <f t="shared" si="127"/>
        <v>L128-W</v>
      </c>
      <c r="D785" t="s">
        <v>1369</v>
      </c>
      <c r="E785">
        <f t="shared" ca="1" si="128"/>
        <v>0</v>
      </c>
      <c r="H785" t="str">
        <f t="shared" ca="1" si="129"/>
        <v>'LYNX PLYWOOD'!</v>
      </c>
      <c r="I785">
        <f t="shared" ref="I785:I848" ca="1" si="132">IF(IFERROR(VLOOKUP(C785,INDIRECT($I$14&amp;"D:D"),1,FALSE),0)&lt;&gt;0,I$14,0)</f>
        <v>0</v>
      </c>
      <c r="J785" t="str">
        <f t="shared" ca="1" si="124"/>
        <v>'LYNX PLYWOOD'!</v>
      </c>
      <c r="K785">
        <f t="shared" ca="1" si="124"/>
        <v>0</v>
      </c>
      <c r="L785">
        <f t="shared" ca="1" si="124"/>
        <v>0</v>
      </c>
      <c r="M785">
        <f t="shared" ca="1" si="123"/>
        <v>0</v>
      </c>
      <c r="N785">
        <f t="shared" ca="1" si="123"/>
        <v>0</v>
      </c>
      <c r="O785" t="str">
        <f t="shared" ca="1" si="130"/>
        <v>D:Aa</v>
      </c>
      <c r="P785" t="str">
        <f t="shared" ca="1" si="131"/>
        <v>D9:Aa9</v>
      </c>
    </row>
    <row r="786" spans="1:16">
      <c r="A786" t="str">
        <f t="shared" si="125"/>
        <v>07</v>
      </c>
      <c r="B786" t="str">
        <f t="shared" ca="1" si="126"/>
        <v>WOOD</v>
      </c>
      <c r="C786" t="str">
        <f t="shared" si="127"/>
        <v>L128-W</v>
      </c>
      <c r="D786" t="s">
        <v>1370</v>
      </c>
      <c r="E786">
        <f t="shared" ca="1" si="128"/>
        <v>0</v>
      </c>
      <c r="H786" t="str">
        <f t="shared" ca="1" si="129"/>
        <v>'LYNX PLYWOOD'!</v>
      </c>
      <c r="I786">
        <f t="shared" ca="1" si="132"/>
        <v>0</v>
      </c>
      <c r="J786" t="str">
        <f t="shared" ca="1" si="124"/>
        <v>'LYNX PLYWOOD'!</v>
      </c>
      <c r="K786">
        <f t="shared" ca="1" si="124"/>
        <v>0</v>
      </c>
      <c r="L786">
        <f t="shared" ca="1" si="124"/>
        <v>0</v>
      </c>
      <c r="M786">
        <f t="shared" ca="1" si="123"/>
        <v>0</v>
      </c>
      <c r="N786">
        <f t="shared" ca="1" si="123"/>
        <v>0</v>
      </c>
      <c r="O786" t="str">
        <f t="shared" ca="1" si="130"/>
        <v>D:Aa</v>
      </c>
      <c r="P786" t="str">
        <f t="shared" ca="1" si="131"/>
        <v>D9:Aa9</v>
      </c>
    </row>
    <row r="787" spans="1:16">
      <c r="A787" t="str">
        <f t="shared" si="125"/>
        <v>08</v>
      </c>
      <c r="B787" t="str">
        <f t="shared" ca="1" si="126"/>
        <v>WOOD</v>
      </c>
      <c r="C787" t="str">
        <f t="shared" si="127"/>
        <v>L128-W</v>
      </c>
      <c r="D787" t="s">
        <v>1371</v>
      </c>
      <c r="E787">
        <f t="shared" ca="1" si="128"/>
        <v>0</v>
      </c>
      <c r="H787" t="str">
        <f t="shared" ca="1" si="129"/>
        <v>'LYNX PLYWOOD'!</v>
      </c>
      <c r="I787">
        <f t="shared" ca="1" si="132"/>
        <v>0</v>
      </c>
      <c r="J787" t="str">
        <f t="shared" ca="1" si="124"/>
        <v>'LYNX PLYWOOD'!</v>
      </c>
      <c r="K787">
        <f t="shared" ca="1" si="124"/>
        <v>0</v>
      </c>
      <c r="L787">
        <f t="shared" ca="1" si="124"/>
        <v>0</v>
      </c>
      <c r="M787">
        <f t="shared" ca="1" si="123"/>
        <v>0</v>
      </c>
      <c r="N787">
        <f t="shared" ca="1" si="123"/>
        <v>0</v>
      </c>
      <c r="O787" t="str">
        <f t="shared" ca="1" si="130"/>
        <v>D:Aa</v>
      </c>
      <c r="P787" t="str">
        <f t="shared" ca="1" si="131"/>
        <v>D9:Aa9</v>
      </c>
    </row>
    <row r="788" spans="1:16">
      <c r="A788" t="str">
        <f t="shared" si="125"/>
        <v>09</v>
      </c>
      <c r="B788" t="str">
        <f t="shared" ca="1" si="126"/>
        <v>WOOD</v>
      </c>
      <c r="C788" t="str">
        <f t="shared" si="127"/>
        <v>L128-W</v>
      </c>
      <c r="D788" t="s">
        <v>1372</v>
      </c>
      <c r="E788">
        <f t="shared" ca="1" si="128"/>
        <v>0</v>
      </c>
      <c r="H788" t="str">
        <f t="shared" ca="1" si="129"/>
        <v>'LYNX PLYWOOD'!</v>
      </c>
      <c r="I788">
        <f t="shared" ca="1" si="132"/>
        <v>0</v>
      </c>
      <c r="J788" t="str">
        <f t="shared" ca="1" si="124"/>
        <v>'LYNX PLYWOOD'!</v>
      </c>
      <c r="K788">
        <f t="shared" ca="1" si="124"/>
        <v>0</v>
      </c>
      <c r="L788">
        <f t="shared" ca="1" si="124"/>
        <v>0</v>
      </c>
      <c r="M788">
        <f t="shared" ca="1" si="123"/>
        <v>0</v>
      </c>
      <c r="N788">
        <f t="shared" ca="1" si="123"/>
        <v>0</v>
      </c>
      <c r="O788" t="str">
        <f t="shared" ca="1" si="130"/>
        <v>D:Aa</v>
      </c>
      <c r="P788" t="str">
        <f t="shared" ca="1" si="131"/>
        <v>D9:Aa9</v>
      </c>
    </row>
    <row r="789" spans="1:16">
      <c r="A789" t="str">
        <f t="shared" si="125"/>
        <v>10</v>
      </c>
      <c r="B789" t="str">
        <f t="shared" ca="1" si="126"/>
        <v>WOOD</v>
      </c>
      <c r="C789" t="str">
        <f t="shared" si="127"/>
        <v>L128-W</v>
      </c>
      <c r="D789" t="s">
        <v>1373</v>
      </c>
      <c r="E789">
        <f t="shared" ca="1" si="128"/>
        <v>0</v>
      </c>
      <c r="H789" t="str">
        <f t="shared" ca="1" si="129"/>
        <v>'LYNX PLYWOOD'!</v>
      </c>
      <c r="I789">
        <f t="shared" ca="1" si="132"/>
        <v>0</v>
      </c>
      <c r="J789" t="str">
        <f t="shared" ca="1" si="124"/>
        <v>'LYNX PLYWOOD'!</v>
      </c>
      <c r="K789">
        <f t="shared" ca="1" si="124"/>
        <v>0</v>
      </c>
      <c r="L789">
        <f t="shared" ca="1" si="124"/>
        <v>0</v>
      </c>
      <c r="M789">
        <f t="shared" ca="1" si="123"/>
        <v>0</v>
      </c>
      <c r="N789">
        <f t="shared" ca="1" si="123"/>
        <v>0</v>
      </c>
      <c r="O789" t="str">
        <f t="shared" ca="1" si="130"/>
        <v>D:Aa</v>
      </c>
      <c r="P789" t="str">
        <f t="shared" ca="1" si="131"/>
        <v>D9:Aa9</v>
      </c>
    </row>
    <row r="790" spans="1:16">
      <c r="A790" t="str">
        <f t="shared" si="125"/>
        <v>11</v>
      </c>
      <c r="B790" t="str">
        <f t="shared" ca="1" si="126"/>
        <v>WOOD</v>
      </c>
      <c r="C790" t="str">
        <f t="shared" si="127"/>
        <v>L128-W</v>
      </c>
      <c r="D790" t="s">
        <v>1374</v>
      </c>
      <c r="E790">
        <f t="shared" ca="1" si="128"/>
        <v>0</v>
      </c>
      <c r="H790" t="str">
        <f t="shared" ca="1" si="129"/>
        <v>'LYNX PLYWOOD'!</v>
      </c>
      <c r="I790">
        <f t="shared" ca="1" si="132"/>
        <v>0</v>
      </c>
      <c r="J790" t="str">
        <f t="shared" ca="1" si="124"/>
        <v>'LYNX PLYWOOD'!</v>
      </c>
      <c r="K790">
        <f t="shared" ca="1" si="124"/>
        <v>0</v>
      </c>
      <c r="L790">
        <f t="shared" ca="1" si="124"/>
        <v>0</v>
      </c>
      <c r="M790">
        <f t="shared" ca="1" si="123"/>
        <v>0</v>
      </c>
      <c r="N790">
        <f t="shared" ca="1" si="123"/>
        <v>0</v>
      </c>
      <c r="O790" t="str">
        <f t="shared" ca="1" si="130"/>
        <v>D:Aa</v>
      </c>
      <c r="P790" t="str">
        <f t="shared" ca="1" si="131"/>
        <v>D9:Aa9</v>
      </c>
    </row>
    <row r="791" spans="1:16">
      <c r="A791" t="str">
        <f t="shared" si="125"/>
        <v>12</v>
      </c>
      <c r="B791" t="str">
        <f t="shared" ca="1" si="126"/>
        <v>WOOD</v>
      </c>
      <c r="C791" t="str">
        <f t="shared" si="127"/>
        <v>L128-W</v>
      </c>
      <c r="D791" t="s">
        <v>1375</v>
      </c>
      <c r="E791">
        <f t="shared" ca="1" si="128"/>
        <v>0</v>
      </c>
      <c r="H791" t="str">
        <f t="shared" ca="1" si="129"/>
        <v>'LYNX PLYWOOD'!</v>
      </c>
      <c r="I791">
        <f t="shared" ca="1" si="132"/>
        <v>0</v>
      </c>
      <c r="J791" t="str">
        <f t="shared" ca="1" si="124"/>
        <v>'LYNX PLYWOOD'!</v>
      </c>
      <c r="K791">
        <f t="shared" ca="1" si="124"/>
        <v>0</v>
      </c>
      <c r="L791">
        <f t="shared" ca="1" si="124"/>
        <v>0</v>
      </c>
      <c r="M791">
        <f t="shared" ca="1" si="123"/>
        <v>0</v>
      </c>
      <c r="N791">
        <f t="shared" ca="1" si="123"/>
        <v>0</v>
      </c>
      <c r="O791" t="str">
        <f t="shared" ca="1" si="130"/>
        <v>D:Aa</v>
      </c>
      <c r="P791" t="str">
        <f t="shared" ca="1" si="131"/>
        <v>D9:Aa9</v>
      </c>
    </row>
    <row r="792" spans="1:16">
      <c r="A792" t="str">
        <f t="shared" si="125"/>
        <v>13</v>
      </c>
      <c r="B792" t="str">
        <f t="shared" ca="1" si="126"/>
        <v>WOOD</v>
      </c>
      <c r="C792" t="str">
        <f t="shared" si="127"/>
        <v>L128-W</v>
      </c>
      <c r="D792" t="s">
        <v>1376</v>
      </c>
      <c r="E792">
        <f t="shared" ca="1" si="128"/>
        <v>0</v>
      </c>
      <c r="H792" t="str">
        <f t="shared" ca="1" si="129"/>
        <v>'LYNX PLYWOOD'!</v>
      </c>
      <c r="I792">
        <f t="shared" ca="1" si="132"/>
        <v>0</v>
      </c>
      <c r="J792" t="str">
        <f t="shared" ca="1" si="124"/>
        <v>'LYNX PLYWOOD'!</v>
      </c>
      <c r="K792">
        <f t="shared" ca="1" si="124"/>
        <v>0</v>
      </c>
      <c r="L792">
        <f t="shared" ca="1" si="124"/>
        <v>0</v>
      </c>
      <c r="M792">
        <f t="shared" ca="1" si="123"/>
        <v>0</v>
      </c>
      <c r="N792">
        <f t="shared" ca="1" si="123"/>
        <v>0</v>
      </c>
      <c r="O792" t="str">
        <f t="shared" ca="1" si="130"/>
        <v>D:Aa</v>
      </c>
      <c r="P792" t="str">
        <f t="shared" ca="1" si="131"/>
        <v>D9:Aa9</v>
      </c>
    </row>
    <row r="793" spans="1:16">
      <c r="A793" t="str">
        <f t="shared" si="125"/>
        <v>15</v>
      </c>
      <c r="B793" t="str">
        <f t="shared" ca="1" si="126"/>
        <v>WOOD</v>
      </c>
      <c r="C793" t="str">
        <f t="shared" si="127"/>
        <v>L128-W</v>
      </c>
      <c r="D793" t="s">
        <v>1574</v>
      </c>
      <c r="E793">
        <f t="shared" ca="1" si="128"/>
        <v>0</v>
      </c>
      <c r="H793" t="str">
        <f t="shared" ca="1" si="129"/>
        <v>'LYNX PLYWOOD'!</v>
      </c>
      <c r="I793">
        <f t="shared" ca="1" si="132"/>
        <v>0</v>
      </c>
      <c r="J793" t="str">
        <f t="shared" ca="1" si="124"/>
        <v>'LYNX PLYWOOD'!</v>
      </c>
      <c r="K793">
        <f t="shared" ca="1" si="124"/>
        <v>0</v>
      </c>
      <c r="L793">
        <f t="shared" ca="1" si="124"/>
        <v>0</v>
      </c>
      <c r="M793">
        <f t="shared" ca="1" si="123"/>
        <v>0</v>
      </c>
      <c r="N793">
        <f t="shared" ca="1" si="123"/>
        <v>0</v>
      </c>
      <c r="O793" t="str">
        <f t="shared" ca="1" si="130"/>
        <v>D:Aa</v>
      </c>
      <c r="P793" t="str">
        <f t="shared" ca="1" si="131"/>
        <v>D9:Aa9</v>
      </c>
    </row>
    <row r="794" spans="1:16">
      <c r="A794" t="str">
        <f t="shared" si="125"/>
        <v>01</v>
      </c>
      <c r="B794" t="str">
        <f t="shared" ca="1" si="126"/>
        <v>GRP</v>
      </c>
      <c r="C794" t="str">
        <f t="shared" si="127"/>
        <v>L129-GRP</v>
      </c>
      <c r="D794" t="s">
        <v>2686</v>
      </c>
      <c r="E794">
        <f t="shared" ca="1" si="128"/>
        <v>0</v>
      </c>
      <c r="H794" t="str">
        <f t="shared" ca="1" si="129"/>
        <v>'LYNX GRP'!</v>
      </c>
      <c r="I794" t="str">
        <f t="shared" ca="1" si="132"/>
        <v>'LYNX GRP'!</v>
      </c>
      <c r="J794">
        <f t="shared" ca="1" si="124"/>
        <v>0</v>
      </c>
      <c r="K794">
        <f t="shared" ca="1" si="124"/>
        <v>0</v>
      </c>
      <c r="L794">
        <f t="shared" ca="1" si="124"/>
        <v>0</v>
      </c>
      <c r="M794">
        <f t="shared" ca="1" si="123"/>
        <v>0</v>
      </c>
      <c r="N794">
        <f t="shared" ca="1" si="123"/>
        <v>0</v>
      </c>
      <c r="O794" t="str">
        <f t="shared" ca="1" si="130"/>
        <v>D:AC</v>
      </c>
      <c r="P794" t="str">
        <f t="shared" ca="1" si="131"/>
        <v>D9:AC9</v>
      </c>
    </row>
    <row r="795" spans="1:16">
      <c r="A795" t="str">
        <f t="shared" si="125"/>
        <v>02</v>
      </c>
      <c r="B795" t="str">
        <f t="shared" ca="1" si="126"/>
        <v>GRP</v>
      </c>
      <c r="C795" t="str">
        <f t="shared" si="127"/>
        <v>L129-GRP</v>
      </c>
      <c r="D795" t="s">
        <v>2687</v>
      </c>
      <c r="E795">
        <f t="shared" ca="1" si="128"/>
        <v>0</v>
      </c>
      <c r="H795" t="str">
        <f t="shared" ca="1" si="129"/>
        <v>'LYNX GRP'!</v>
      </c>
      <c r="I795" t="str">
        <f t="shared" ca="1" si="132"/>
        <v>'LYNX GRP'!</v>
      </c>
      <c r="J795">
        <f t="shared" ca="1" si="124"/>
        <v>0</v>
      </c>
      <c r="K795">
        <f t="shared" ca="1" si="124"/>
        <v>0</v>
      </c>
      <c r="L795">
        <f t="shared" ca="1" si="124"/>
        <v>0</v>
      </c>
      <c r="M795">
        <f t="shared" ca="1" si="123"/>
        <v>0</v>
      </c>
      <c r="N795">
        <f t="shared" ca="1" si="123"/>
        <v>0</v>
      </c>
      <c r="O795" t="str">
        <f t="shared" ca="1" si="130"/>
        <v>D:AC</v>
      </c>
      <c r="P795" t="str">
        <f t="shared" ca="1" si="131"/>
        <v>D9:AC9</v>
      </c>
    </row>
    <row r="796" spans="1:16">
      <c r="A796" t="str">
        <f t="shared" si="125"/>
        <v>03</v>
      </c>
      <c r="B796" t="str">
        <f t="shared" ca="1" si="126"/>
        <v>GRP</v>
      </c>
      <c r="C796" t="str">
        <f t="shared" si="127"/>
        <v>L129-GRP</v>
      </c>
      <c r="D796" t="s">
        <v>2688</v>
      </c>
      <c r="E796">
        <f t="shared" ca="1" si="128"/>
        <v>0</v>
      </c>
      <c r="H796" t="str">
        <f t="shared" ca="1" si="129"/>
        <v>'LYNX GRP'!</v>
      </c>
      <c r="I796" t="str">
        <f t="shared" ca="1" si="132"/>
        <v>'LYNX GRP'!</v>
      </c>
      <c r="J796">
        <f t="shared" ca="1" si="124"/>
        <v>0</v>
      </c>
      <c r="K796">
        <f t="shared" ca="1" si="124"/>
        <v>0</v>
      </c>
      <c r="L796">
        <f t="shared" ca="1" si="124"/>
        <v>0</v>
      </c>
      <c r="M796">
        <f t="shared" ca="1" si="123"/>
        <v>0</v>
      </c>
      <c r="N796">
        <f t="shared" ca="1" si="123"/>
        <v>0</v>
      </c>
      <c r="O796" t="str">
        <f t="shared" ca="1" si="130"/>
        <v>D:AC</v>
      </c>
      <c r="P796" t="str">
        <f t="shared" ca="1" si="131"/>
        <v>D9:AC9</v>
      </c>
    </row>
    <row r="797" spans="1:16">
      <c r="A797" t="str">
        <f t="shared" si="125"/>
        <v>04</v>
      </c>
      <c r="B797" t="str">
        <f t="shared" ca="1" si="126"/>
        <v>GRP</v>
      </c>
      <c r="C797" t="str">
        <f t="shared" si="127"/>
        <v>L129-GRP</v>
      </c>
      <c r="D797" t="s">
        <v>2689</v>
      </c>
      <c r="E797">
        <f t="shared" ca="1" si="128"/>
        <v>0</v>
      </c>
      <c r="H797" t="str">
        <f t="shared" ca="1" si="129"/>
        <v>'LYNX GRP'!</v>
      </c>
      <c r="I797" t="str">
        <f t="shared" ca="1" si="132"/>
        <v>'LYNX GRP'!</v>
      </c>
      <c r="J797">
        <f t="shared" ca="1" si="124"/>
        <v>0</v>
      </c>
      <c r="K797">
        <f t="shared" ca="1" si="124"/>
        <v>0</v>
      </c>
      <c r="L797">
        <f t="shared" ca="1" si="124"/>
        <v>0</v>
      </c>
      <c r="M797">
        <f t="shared" ca="1" si="123"/>
        <v>0</v>
      </c>
      <c r="N797">
        <f t="shared" ca="1" si="123"/>
        <v>0</v>
      </c>
      <c r="O797" t="str">
        <f t="shared" ca="1" si="130"/>
        <v>D:AC</v>
      </c>
      <c r="P797" t="str">
        <f t="shared" ca="1" si="131"/>
        <v>D9:AC9</v>
      </c>
    </row>
    <row r="798" spans="1:16">
      <c r="A798" t="str">
        <f t="shared" si="125"/>
        <v>05</v>
      </c>
      <c r="B798" t="str">
        <f t="shared" ca="1" si="126"/>
        <v>GRP</v>
      </c>
      <c r="C798" t="str">
        <f t="shared" si="127"/>
        <v>L129-GRP</v>
      </c>
      <c r="D798" t="s">
        <v>2690</v>
      </c>
      <c r="E798">
        <f t="shared" ca="1" si="128"/>
        <v>0</v>
      </c>
      <c r="H798" t="str">
        <f t="shared" ca="1" si="129"/>
        <v>'LYNX GRP'!</v>
      </c>
      <c r="I798" t="str">
        <f t="shared" ca="1" si="132"/>
        <v>'LYNX GRP'!</v>
      </c>
      <c r="J798">
        <f t="shared" ca="1" si="124"/>
        <v>0</v>
      </c>
      <c r="K798">
        <f t="shared" ca="1" si="124"/>
        <v>0</v>
      </c>
      <c r="L798">
        <f t="shared" ca="1" si="124"/>
        <v>0</v>
      </c>
      <c r="M798">
        <f t="shared" ca="1" si="124"/>
        <v>0</v>
      </c>
      <c r="N798">
        <f t="shared" ca="1" si="124"/>
        <v>0</v>
      </c>
      <c r="O798" t="str">
        <f t="shared" ca="1" si="130"/>
        <v>D:AC</v>
      </c>
      <c r="P798" t="str">
        <f t="shared" ca="1" si="131"/>
        <v>D9:AC9</v>
      </c>
    </row>
    <row r="799" spans="1:16">
      <c r="A799" t="str">
        <f t="shared" si="125"/>
        <v>06</v>
      </c>
      <c r="B799" t="str">
        <f t="shared" ca="1" si="126"/>
        <v>GRP</v>
      </c>
      <c r="C799" t="str">
        <f t="shared" si="127"/>
        <v>L129-GRP</v>
      </c>
      <c r="D799" t="s">
        <v>2691</v>
      </c>
      <c r="E799">
        <f t="shared" ca="1" si="128"/>
        <v>0</v>
      </c>
      <c r="H799" t="str">
        <f t="shared" ca="1" si="129"/>
        <v>'LYNX GRP'!</v>
      </c>
      <c r="I799" t="str">
        <f t="shared" ca="1" si="132"/>
        <v>'LYNX GRP'!</v>
      </c>
      <c r="J799">
        <f t="shared" ref="J799:M862" ca="1" si="133">IF(IFERROR(VLOOKUP($C799,INDIRECT(J$14&amp;"D:D"),1,FALSE),0)&lt;&gt;0,J$14,0)</f>
        <v>0</v>
      </c>
      <c r="K799">
        <f t="shared" ca="1" si="133"/>
        <v>0</v>
      </c>
      <c r="L799">
        <f t="shared" ca="1" si="133"/>
        <v>0</v>
      </c>
      <c r="M799">
        <f t="shared" ca="1" si="133"/>
        <v>0</v>
      </c>
      <c r="N799">
        <f t="shared" ref="N799:N862" ca="1" si="134">IF(IFERROR(VLOOKUP($C799,INDIRECT(N$14&amp;"D:D"),1,FALSE),0)&lt;&gt;0,N$14,0)</f>
        <v>0</v>
      </c>
      <c r="O799" t="str">
        <f t="shared" ca="1" si="130"/>
        <v>D:AC</v>
      </c>
      <c r="P799" t="str">
        <f t="shared" ca="1" si="131"/>
        <v>D9:AC9</v>
      </c>
    </row>
    <row r="800" spans="1:16">
      <c r="A800" t="str">
        <f t="shared" si="125"/>
        <v>07</v>
      </c>
      <c r="B800" t="str">
        <f t="shared" ca="1" si="126"/>
        <v>GRP</v>
      </c>
      <c r="C800" t="str">
        <f t="shared" si="127"/>
        <v>L129-GRP</v>
      </c>
      <c r="D800" t="s">
        <v>2692</v>
      </c>
      <c r="E800">
        <f t="shared" ca="1" si="128"/>
        <v>0</v>
      </c>
      <c r="H800" t="str">
        <f t="shared" ca="1" si="129"/>
        <v>'LYNX GRP'!</v>
      </c>
      <c r="I800" t="str">
        <f t="shared" ca="1" si="132"/>
        <v>'LYNX GRP'!</v>
      </c>
      <c r="J800">
        <f t="shared" ca="1" si="133"/>
        <v>0</v>
      </c>
      <c r="K800">
        <f t="shared" ca="1" si="133"/>
        <v>0</v>
      </c>
      <c r="L800">
        <f t="shared" ca="1" si="133"/>
        <v>0</v>
      </c>
      <c r="M800">
        <f t="shared" ca="1" si="133"/>
        <v>0</v>
      </c>
      <c r="N800">
        <f t="shared" ca="1" si="134"/>
        <v>0</v>
      </c>
      <c r="O800" t="str">
        <f t="shared" ca="1" si="130"/>
        <v>D:AC</v>
      </c>
      <c r="P800" t="str">
        <f t="shared" ca="1" si="131"/>
        <v>D9:AC9</v>
      </c>
    </row>
    <row r="801" spans="1:16">
      <c r="A801" t="str">
        <f t="shared" si="125"/>
        <v>08</v>
      </c>
      <c r="B801" t="str">
        <f t="shared" ca="1" si="126"/>
        <v>GRP</v>
      </c>
      <c r="C801" t="str">
        <f t="shared" si="127"/>
        <v>L129-GRP</v>
      </c>
      <c r="D801" t="s">
        <v>2693</v>
      </c>
      <c r="E801">
        <f t="shared" ca="1" si="128"/>
        <v>0</v>
      </c>
      <c r="H801" t="str">
        <f t="shared" ca="1" si="129"/>
        <v>'LYNX GRP'!</v>
      </c>
      <c r="I801" t="str">
        <f t="shared" ca="1" si="132"/>
        <v>'LYNX GRP'!</v>
      </c>
      <c r="J801">
        <f t="shared" ca="1" si="133"/>
        <v>0</v>
      </c>
      <c r="K801">
        <f t="shared" ca="1" si="133"/>
        <v>0</v>
      </c>
      <c r="L801">
        <f t="shared" ca="1" si="133"/>
        <v>0</v>
      </c>
      <c r="M801">
        <f t="shared" ca="1" si="133"/>
        <v>0</v>
      </c>
      <c r="N801">
        <f t="shared" ca="1" si="134"/>
        <v>0</v>
      </c>
      <c r="O801" t="str">
        <f t="shared" ca="1" si="130"/>
        <v>D:AC</v>
      </c>
      <c r="P801" t="str">
        <f t="shared" ca="1" si="131"/>
        <v>D9:AC9</v>
      </c>
    </row>
    <row r="802" spans="1:16">
      <c r="A802" t="str">
        <f t="shared" si="125"/>
        <v>09</v>
      </c>
      <c r="B802" t="str">
        <f t="shared" ca="1" si="126"/>
        <v>GRP</v>
      </c>
      <c r="C802" t="str">
        <f t="shared" si="127"/>
        <v>L129-GRP</v>
      </c>
      <c r="D802" t="s">
        <v>2694</v>
      </c>
      <c r="E802">
        <f t="shared" ca="1" si="128"/>
        <v>0</v>
      </c>
      <c r="H802" t="str">
        <f t="shared" ca="1" si="129"/>
        <v>'LYNX GRP'!</v>
      </c>
      <c r="I802" t="str">
        <f t="shared" ca="1" si="132"/>
        <v>'LYNX GRP'!</v>
      </c>
      <c r="J802">
        <f t="shared" ca="1" si="133"/>
        <v>0</v>
      </c>
      <c r="K802">
        <f t="shared" ca="1" si="133"/>
        <v>0</v>
      </c>
      <c r="L802">
        <f t="shared" ca="1" si="133"/>
        <v>0</v>
      </c>
      <c r="M802">
        <f t="shared" ca="1" si="133"/>
        <v>0</v>
      </c>
      <c r="N802">
        <f t="shared" ca="1" si="134"/>
        <v>0</v>
      </c>
      <c r="O802" t="str">
        <f t="shared" ca="1" si="130"/>
        <v>D:AC</v>
      </c>
      <c r="P802" t="str">
        <f t="shared" ca="1" si="131"/>
        <v>D9:AC9</v>
      </c>
    </row>
    <row r="803" spans="1:16">
      <c r="A803" t="str">
        <f t="shared" si="125"/>
        <v>10</v>
      </c>
      <c r="B803" t="str">
        <f t="shared" ca="1" si="126"/>
        <v>GRP</v>
      </c>
      <c r="C803" t="str">
        <f t="shared" si="127"/>
        <v>L129-GRP</v>
      </c>
      <c r="D803" t="s">
        <v>2695</v>
      </c>
      <c r="E803">
        <f t="shared" ca="1" si="128"/>
        <v>0</v>
      </c>
      <c r="H803" t="str">
        <f t="shared" ca="1" si="129"/>
        <v>'LYNX GRP'!</v>
      </c>
      <c r="I803" t="str">
        <f t="shared" ca="1" si="132"/>
        <v>'LYNX GRP'!</v>
      </c>
      <c r="J803">
        <f t="shared" ca="1" si="133"/>
        <v>0</v>
      </c>
      <c r="K803">
        <f t="shared" ca="1" si="133"/>
        <v>0</v>
      </c>
      <c r="L803">
        <f t="shared" ca="1" si="133"/>
        <v>0</v>
      </c>
      <c r="M803">
        <f t="shared" ca="1" si="133"/>
        <v>0</v>
      </c>
      <c r="N803">
        <f t="shared" ca="1" si="134"/>
        <v>0</v>
      </c>
      <c r="O803" t="str">
        <f t="shared" ca="1" si="130"/>
        <v>D:AC</v>
      </c>
      <c r="P803" t="str">
        <f t="shared" ca="1" si="131"/>
        <v>D9:AC9</v>
      </c>
    </row>
    <row r="804" spans="1:16">
      <c r="A804" t="str">
        <f t="shared" si="125"/>
        <v>11</v>
      </c>
      <c r="B804" t="str">
        <f t="shared" ca="1" si="126"/>
        <v>GRP</v>
      </c>
      <c r="C804" t="str">
        <f t="shared" si="127"/>
        <v>L129-GRP</v>
      </c>
      <c r="D804" t="s">
        <v>2696</v>
      </c>
      <c r="E804">
        <f t="shared" ca="1" si="128"/>
        <v>0</v>
      </c>
      <c r="H804" t="str">
        <f t="shared" ca="1" si="129"/>
        <v>'LYNX GRP'!</v>
      </c>
      <c r="I804" t="str">
        <f t="shared" ca="1" si="132"/>
        <v>'LYNX GRP'!</v>
      </c>
      <c r="J804">
        <f t="shared" ca="1" si="133"/>
        <v>0</v>
      </c>
      <c r="K804">
        <f t="shared" ca="1" si="133"/>
        <v>0</v>
      </c>
      <c r="L804">
        <f t="shared" ca="1" si="133"/>
        <v>0</v>
      </c>
      <c r="M804">
        <f t="shared" ca="1" si="133"/>
        <v>0</v>
      </c>
      <c r="N804">
        <f t="shared" ca="1" si="134"/>
        <v>0</v>
      </c>
      <c r="O804" t="str">
        <f t="shared" ca="1" si="130"/>
        <v>D:AC</v>
      </c>
      <c r="P804" t="str">
        <f t="shared" ca="1" si="131"/>
        <v>D9:AC9</v>
      </c>
    </row>
    <row r="805" spans="1:16">
      <c r="A805" t="str">
        <f t="shared" si="125"/>
        <v>12</v>
      </c>
      <c r="B805" t="str">
        <f t="shared" ca="1" si="126"/>
        <v>GRP</v>
      </c>
      <c r="C805" t="str">
        <f t="shared" si="127"/>
        <v>L129-GRP</v>
      </c>
      <c r="D805" t="s">
        <v>2697</v>
      </c>
      <c r="E805">
        <f t="shared" ca="1" si="128"/>
        <v>0</v>
      </c>
      <c r="H805" t="str">
        <f t="shared" ca="1" si="129"/>
        <v>'LYNX GRP'!</v>
      </c>
      <c r="I805" t="str">
        <f t="shared" ca="1" si="132"/>
        <v>'LYNX GRP'!</v>
      </c>
      <c r="J805">
        <f t="shared" ca="1" si="133"/>
        <v>0</v>
      </c>
      <c r="K805">
        <f t="shared" ca="1" si="133"/>
        <v>0</v>
      </c>
      <c r="L805">
        <f t="shared" ca="1" si="133"/>
        <v>0</v>
      </c>
      <c r="M805">
        <f t="shared" ca="1" si="133"/>
        <v>0</v>
      </c>
      <c r="N805">
        <f t="shared" ca="1" si="134"/>
        <v>0</v>
      </c>
      <c r="O805" t="str">
        <f t="shared" ca="1" si="130"/>
        <v>D:AC</v>
      </c>
      <c r="P805" t="str">
        <f t="shared" ca="1" si="131"/>
        <v>D9:AC9</v>
      </c>
    </row>
    <row r="806" spans="1:16">
      <c r="A806" t="str">
        <f t="shared" si="125"/>
        <v>13</v>
      </c>
      <c r="B806" t="str">
        <f t="shared" ca="1" si="126"/>
        <v>GRP</v>
      </c>
      <c r="C806" t="str">
        <f t="shared" si="127"/>
        <v>L129-GRP</v>
      </c>
      <c r="D806" t="s">
        <v>2698</v>
      </c>
      <c r="E806">
        <f t="shared" ca="1" si="128"/>
        <v>0</v>
      </c>
      <c r="H806" t="str">
        <f t="shared" ca="1" si="129"/>
        <v>'LYNX GRP'!</v>
      </c>
      <c r="I806" t="str">
        <f t="shared" ca="1" si="132"/>
        <v>'LYNX GRP'!</v>
      </c>
      <c r="J806">
        <f t="shared" ca="1" si="133"/>
        <v>0</v>
      </c>
      <c r="K806">
        <f t="shared" ca="1" si="133"/>
        <v>0</v>
      </c>
      <c r="L806">
        <f t="shared" ca="1" si="133"/>
        <v>0</v>
      </c>
      <c r="M806">
        <f t="shared" ca="1" si="133"/>
        <v>0</v>
      </c>
      <c r="N806">
        <f t="shared" ca="1" si="134"/>
        <v>0</v>
      </c>
      <c r="O806" t="str">
        <f t="shared" ca="1" si="130"/>
        <v>D:AC</v>
      </c>
      <c r="P806" t="str">
        <f t="shared" ca="1" si="131"/>
        <v>D9:AC9</v>
      </c>
    </row>
    <row r="807" spans="1:16">
      <c r="A807" t="str">
        <f t="shared" si="125"/>
        <v>15</v>
      </c>
      <c r="B807" t="str">
        <f t="shared" ca="1" si="126"/>
        <v>GRP</v>
      </c>
      <c r="C807" t="str">
        <f t="shared" si="127"/>
        <v>L129-GRP</v>
      </c>
      <c r="D807" t="s">
        <v>2699</v>
      </c>
      <c r="E807">
        <f t="shared" ca="1" si="128"/>
        <v>0</v>
      </c>
      <c r="H807" t="str">
        <f t="shared" ca="1" si="129"/>
        <v>'LYNX GRP'!</v>
      </c>
      <c r="I807" t="str">
        <f t="shared" ca="1" si="132"/>
        <v>'LYNX GRP'!</v>
      </c>
      <c r="J807">
        <f t="shared" ca="1" si="133"/>
        <v>0</v>
      </c>
      <c r="K807">
        <f t="shared" ca="1" si="133"/>
        <v>0</v>
      </c>
      <c r="L807">
        <f t="shared" ca="1" si="133"/>
        <v>0</v>
      </c>
      <c r="M807">
        <f t="shared" ca="1" si="133"/>
        <v>0</v>
      </c>
      <c r="N807">
        <f t="shared" ca="1" si="134"/>
        <v>0</v>
      </c>
      <c r="O807" t="str">
        <f t="shared" ca="1" si="130"/>
        <v>D:AC</v>
      </c>
      <c r="P807" t="str">
        <f t="shared" ca="1" si="131"/>
        <v>D9:AC9</v>
      </c>
    </row>
    <row r="808" spans="1:16">
      <c r="A808" t="str">
        <f t="shared" si="125"/>
        <v>19</v>
      </c>
      <c r="B808" t="str">
        <f t="shared" ca="1" si="126"/>
        <v>GRP</v>
      </c>
      <c r="C808" t="str">
        <f t="shared" si="127"/>
        <v>L129-GRP</v>
      </c>
      <c r="D808" t="s">
        <v>2700</v>
      </c>
      <c r="E808">
        <f t="shared" ca="1" si="128"/>
        <v>0</v>
      </c>
      <c r="H808" t="str">
        <f t="shared" ca="1" si="129"/>
        <v>'LYNX GRP'!</v>
      </c>
      <c r="I808" t="str">
        <f t="shared" ca="1" si="132"/>
        <v>'LYNX GRP'!</v>
      </c>
      <c r="J808">
        <f t="shared" ca="1" si="133"/>
        <v>0</v>
      </c>
      <c r="K808">
        <f t="shared" ca="1" si="133"/>
        <v>0</v>
      </c>
      <c r="L808">
        <f t="shared" ca="1" si="133"/>
        <v>0</v>
      </c>
      <c r="M808">
        <f t="shared" ca="1" si="133"/>
        <v>0</v>
      </c>
      <c r="N808">
        <f t="shared" ca="1" si="134"/>
        <v>0</v>
      </c>
      <c r="O808" t="str">
        <f t="shared" ca="1" si="130"/>
        <v>D:AC</v>
      </c>
      <c r="P808" t="str">
        <f t="shared" ca="1" si="131"/>
        <v>D9:AC9</v>
      </c>
    </row>
    <row r="809" spans="1:16">
      <c r="A809" t="str">
        <f t="shared" si="125"/>
        <v>34</v>
      </c>
      <c r="B809" t="str">
        <f t="shared" ca="1" si="126"/>
        <v>GRP</v>
      </c>
      <c r="C809" t="str">
        <f t="shared" si="127"/>
        <v>L129-GRP</v>
      </c>
      <c r="D809" t="s">
        <v>2701</v>
      </c>
      <c r="E809">
        <f t="shared" ca="1" si="128"/>
        <v>0</v>
      </c>
      <c r="H809" t="str">
        <f t="shared" ca="1" si="129"/>
        <v>'LYNX GRP'!</v>
      </c>
      <c r="I809" t="str">
        <f t="shared" ca="1" si="132"/>
        <v>'LYNX GRP'!</v>
      </c>
      <c r="J809">
        <f t="shared" ca="1" si="133"/>
        <v>0</v>
      </c>
      <c r="K809">
        <f t="shared" ca="1" si="133"/>
        <v>0</v>
      </c>
      <c r="L809">
        <f t="shared" ca="1" si="133"/>
        <v>0</v>
      </c>
      <c r="M809">
        <f t="shared" ca="1" si="133"/>
        <v>0</v>
      </c>
      <c r="N809">
        <f t="shared" ca="1" si="134"/>
        <v>0</v>
      </c>
      <c r="O809" t="str">
        <f t="shared" ca="1" si="130"/>
        <v>D:AC</v>
      </c>
      <c r="P809" t="str">
        <f t="shared" ca="1" si="131"/>
        <v>D9:AC9</v>
      </c>
    </row>
    <row r="810" spans="1:16">
      <c r="A810" t="str">
        <f t="shared" si="125"/>
        <v>35</v>
      </c>
      <c r="B810" t="str">
        <f t="shared" ca="1" si="126"/>
        <v>GRP</v>
      </c>
      <c r="C810" t="str">
        <f t="shared" si="127"/>
        <v>L129-GRP</v>
      </c>
      <c r="D810" t="s">
        <v>2702</v>
      </c>
      <c r="E810">
        <f t="shared" ca="1" si="128"/>
        <v>0</v>
      </c>
      <c r="H810" t="str">
        <f t="shared" ca="1" si="129"/>
        <v>'LYNX GRP'!</v>
      </c>
      <c r="I810" t="str">
        <f t="shared" ca="1" si="132"/>
        <v>'LYNX GRP'!</v>
      </c>
      <c r="J810">
        <f t="shared" ca="1" si="133"/>
        <v>0</v>
      </c>
      <c r="K810">
        <f t="shared" ca="1" si="133"/>
        <v>0</v>
      </c>
      <c r="L810">
        <f t="shared" ca="1" si="133"/>
        <v>0</v>
      </c>
      <c r="M810">
        <f t="shared" ca="1" si="133"/>
        <v>0</v>
      </c>
      <c r="N810">
        <f t="shared" ca="1" si="134"/>
        <v>0</v>
      </c>
      <c r="O810" t="str">
        <f t="shared" ca="1" si="130"/>
        <v>D:AC</v>
      </c>
      <c r="P810" t="str">
        <f t="shared" ca="1" si="131"/>
        <v>D9:AC9</v>
      </c>
    </row>
    <row r="811" spans="1:16">
      <c r="A811" t="str">
        <f t="shared" si="125"/>
        <v>36</v>
      </c>
      <c r="B811" t="str">
        <f t="shared" ca="1" si="126"/>
        <v>GRP</v>
      </c>
      <c r="C811" t="str">
        <f t="shared" si="127"/>
        <v>L129-GRP</v>
      </c>
      <c r="D811" t="s">
        <v>2703</v>
      </c>
      <c r="E811">
        <f t="shared" ca="1" si="128"/>
        <v>0</v>
      </c>
      <c r="H811" t="str">
        <f t="shared" ca="1" si="129"/>
        <v>'LYNX GRP'!</v>
      </c>
      <c r="I811" t="str">
        <f t="shared" ca="1" si="132"/>
        <v>'LYNX GRP'!</v>
      </c>
      <c r="J811">
        <f t="shared" ca="1" si="133"/>
        <v>0</v>
      </c>
      <c r="K811">
        <f t="shared" ca="1" si="133"/>
        <v>0</v>
      </c>
      <c r="L811">
        <f t="shared" ca="1" si="133"/>
        <v>0</v>
      </c>
      <c r="M811">
        <f t="shared" ca="1" si="133"/>
        <v>0</v>
      </c>
      <c r="N811">
        <f t="shared" ca="1" si="134"/>
        <v>0</v>
      </c>
      <c r="O811" t="str">
        <f t="shared" ca="1" si="130"/>
        <v>D:AC</v>
      </c>
      <c r="P811" t="str">
        <f t="shared" ca="1" si="131"/>
        <v>D9:AC9</v>
      </c>
    </row>
    <row r="812" spans="1:16">
      <c r="A812" t="str">
        <f t="shared" si="125"/>
        <v>01</v>
      </c>
      <c r="B812" t="str">
        <f t="shared" ca="1" si="126"/>
        <v>WOOD</v>
      </c>
      <c r="C812" t="str">
        <f t="shared" si="127"/>
        <v>L129-W</v>
      </c>
      <c r="D812" t="s">
        <v>1377</v>
      </c>
      <c r="E812">
        <f t="shared" ca="1" si="128"/>
        <v>0</v>
      </c>
      <c r="H812" t="str">
        <f t="shared" ca="1" si="129"/>
        <v>'LYNX PLYWOOD'!</v>
      </c>
      <c r="I812">
        <f t="shared" ca="1" si="132"/>
        <v>0</v>
      </c>
      <c r="J812" t="str">
        <f t="shared" ca="1" si="133"/>
        <v>'LYNX PLYWOOD'!</v>
      </c>
      <c r="K812">
        <f t="shared" ca="1" si="133"/>
        <v>0</v>
      </c>
      <c r="L812">
        <f t="shared" ca="1" si="133"/>
        <v>0</v>
      </c>
      <c r="M812">
        <f t="shared" ca="1" si="133"/>
        <v>0</v>
      </c>
      <c r="N812">
        <f t="shared" ca="1" si="134"/>
        <v>0</v>
      </c>
      <c r="O812" t="str">
        <f t="shared" ca="1" si="130"/>
        <v>D:Aa</v>
      </c>
      <c r="P812" t="str">
        <f t="shared" ca="1" si="131"/>
        <v>D9:Aa9</v>
      </c>
    </row>
    <row r="813" spans="1:16">
      <c r="A813" t="str">
        <f t="shared" si="125"/>
        <v>02</v>
      </c>
      <c r="B813" t="str">
        <f t="shared" ca="1" si="126"/>
        <v>WOOD</v>
      </c>
      <c r="C813" t="str">
        <f t="shared" si="127"/>
        <v>L129-W</v>
      </c>
      <c r="D813" t="s">
        <v>1378</v>
      </c>
      <c r="E813">
        <f t="shared" ca="1" si="128"/>
        <v>0</v>
      </c>
      <c r="H813" t="str">
        <f t="shared" ca="1" si="129"/>
        <v>'LYNX PLYWOOD'!</v>
      </c>
      <c r="I813">
        <f t="shared" ca="1" si="132"/>
        <v>0</v>
      </c>
      <c r="J813" t="str">
        <f t="shared" ca="1" si="133"/>
        <v>'LYNX PLYWOOD'!</v>
      </c>
      <c r="K813">
        <f t="shared" ca="1" si="133"/>
        <v>0</v>
      </c>
      <c r="L813">
        <f t="shared" ca="1" si="133"/>
        <v>0</v>
      </c>
      <c r="M813">
        <f t="shared" ca="1" si="133"/>
        <v>0</v>
      </c>
      <c r="N813">
        <f t="shared" ca="1" si="134"/>
        <v>0</v>
      </c>
      <c r="O813" t="str">
        <f t="shared" ca="1" si="130"/>
        <v>D:Aa</v>
      </c>
      <c r="P813" t="str">
        <f t="shared" ca="1" si="131"/>
        <v>D9:Aa9</v>
      </c>
    </row>
    <row r="814" spans="1:16">
      <c r="A814" t="str">
        <f t="shared" si="125"/>
        <v>03</v>
      </c>
      <c r="B814" t="str">
        <f t="shared" ca="1" si="126"/>
        <v>WOOD</v>
      </c>
      <c r="C814" t="str">
        <f t="shared" si="127"/>
        <v>L129-W</v>
      </c>
      <c r="D814" t="s">
        <v>1379</v>
      </c>
      <c r="E814">
        <f t="shared" ca="1" si="128"/>
        <v>0</v>
      </c>
      <c r="H814" t="str">
        <f t="shared" ca="1" si="129"/>
        <v>'LYNX PLYWOOD'!</v>
      </c>
      <c r="I814">
        <f t="shared" ca="1" si="132"/>
        <v>0</v>
      </c>
      <c r="J814" t="str">
        <f t="shared" ca="1" si="133"/>
        <v>'LYNX PLYWOOD'!</v>
      </c>
      <c r="K814">
        <f t="shared" ca="1" si="133"/>
        <v>0</v>
      </c>
      <c r="L814">
        <f t="shared" ca="1" si="133"/>
        <v>0</v>
      </c>
      <c r="M814">
        <f t="shared" ca="1" si="133"/>
        <v>0</v>
      </c>
      <c r="N814">
        <f t="shared" ca="1" si="134"/>
        <v>0</v>
      </c>
      <c r="O814" t="str">
        <f t="shared" ca="1" si="130"/>
        <v>D:Aa</v>
      </c>
      <c r="P814" t="str">
        <f t="shared" ca="1" si="131"/>
        <v>D9:Aa9</v>
      </c>
    </row>
    <row r="815" spans="1:16">
      <c r="A815" t="str">
        <f t="shared" si="125"/>
        <v>04</v>
      </c>
      <c r="B815" t="str">
        <f t="shared" ca="1" si="126"/>
        <v>WOOD</v>
      </c>
      <c r="C815" t="str">
        <f t="shared" si="127"/>
        <v>L129-W</v>
      </c>
      <c r="D815" t="s">
        <v>1380</v>
      </c>
      <c r="E815">
        <f t="shared" ca="1" si="128"/>
        <v>0</v>
      </c>
      <c r="H815" t="str">
        <f t="shared" ca="1" si="129"/>
        <v>'LYNX PLYWOOD'!</v>
      </c>
      <c r="I815">
        <f t="shared" ca="1" si="132"/>
        <v>0</v>
      </c>
      <c r="J815" t="str">
        <f t="shared" ca="1" si="133"/>
        <v>'LYNX PLYWOOD'!</v>
      </c>
      <c r="K815">
        <f t="shared" ca="1" si="133"/>
        <v>0</v>
      </c>
      <c r="L815">
        <f t="shared" ca="1" si="133"/>
        <v>0</v>
      </c>
      <c r="M815">
        <f t="shared" ca="1" si="133"/>
        <v>0</v>
      </c>
      <c r="N815">
        <f t="shared" ca="1" si="134"/>
        <v>0</v>
      </c>
      <c r="O815" t="str">
        <f t="shared" ca="1" si="130"/>
        <v>D:Aa</v>
      </c>
      <c r="P815" t="str">
        <f t="shared" ca="1" si="131"/>
        <v>D9:Aa9</v>
      </c>
    </row>
    <row r="816" spans="1:16">
      <c r="A816" t="str">
        <f t="shared" si="125"/>
        <v>05</v>
      </c>
      <c r="B816" t="str">
        <f t="shared" ca="1" si="126"/>
        <v>WOOD</v>
      </c>
      <c r="C816" t="str">
        <f t="shared" si="127"/>
        <v>L129-W</v>
      </c>
      <c r="D816" t="s">
        <v>1381</v>
      </c>
      <c r="E816">
        <f t="shared" ca="1" si="128"/>
        <v>0</v>
      </c>
      <c r="H816" t="str">
        <f t="shared" ca="1" si="129"/>
        <v>'LYNX PLYWOOD'!</v>
      </c>
      <c r="I816">
        <f t="shared" ca="1" si="132"/>
        <v>0</v>
      </c>
      <c r="J816" t="str">
        <f t="shared" ca="1" si="133"/>
        <v>'LYNX PLYWOOD'!</v>
      </c>
      <c r="K816">
        <f t="shared" ca="1" si="133"/>
        <v>0</v>
      </c>
      <c r="L816">
        <f t="shared" ca="1" si="133"/>
        <v>0</v>
      </c>
      <c r="M816">
        <f t="shared" ca="1" si="133"/>
        <v>0</v>
      </c>
      <c r="N816">
        <f t="shared" ca="1" si="134"/>
        <v>0</v>
      </c>
      <c r="O816" t="str">
        <f t="shared" ca="1" si="130"/>
        <v>D:Aa</v>
      </c>
      <c r="P816" t="str">
        <f t="shared" ca="1" si="131"/>
        <v>D9:Aa9</v>
      </c>
    </row>
    <row r="817" spans="1:16">
      <c r="A817" t="str">
        <f t="shared" si="125"/>
        <v>06</v>
      </c>
      <c r="B817" t="str">
        <f t="shared" ca="1" si="126"/>
        <v>WOOD</v>
      </c>
      <c r="C817" t="str">
        <f t="shared" si="127"/>
        <v>L129-W</v>
      </c>
      <c r="D817" t="s">
        <v>1382</v>
      </c>
      <c r="E817">
        <f t="shared" ca="1" si="128"/>
        <v>0</v>
      </c>
      <c r="H817" t="str">
        <f t="shared" ca="1" si="129"/>
        <v>'LYNX PLYWOOD'!</v>
      </c>
      <c r="I817">
        <f t="shared" ca="1" si="132"/>
        <v>0</v>
      </c>
      <c r="J817" t="str">
        <f t="shared" ca="1" si="133"/>
        <v>'LYNX PLYWOOD'!</v>
      </c>
      <c r="K817">
        <f t="shared" ca="1" si="133"/>
        <v>0</v>
      </c>
      <c r="L817">
        <f t="shared" ca="1" si="133"/>
        <v>0</v>
      </c>
      <c r="M817">
        <f t="shared" ca="1" si="133"/>
        <v>0</v>
      </c>
      <c r="N817">
        <f t="shared" ca="1" si="134"/>
        <v>0</v>
      </c>
      <c r="O817" t="str">
        <f t="shared" ca="1" si="130"/>
        <v>D:Aa</v>
      </c>
      <c r="P817" t="str">
        <f t="shared" ca="1" si="131"/>
        <v>D9:Aa9</v>
      </c>
    </row>
    <row r="818" spans="1:16">
      <c r="A818" t="str">
        <f t="shared" si="125"/>
        <v>07</v>
      </c>
      <c r="B818" t="str">
        <f t="shared" ca="1" si="126"/>
        <v>WOOD</v>
      </c>
      <c r="C818" t="str">
        <f t="shared" si="127"/>
        <v>L129-W</v>
      </c>
      <c r="D818" t="s">
        <v>1383</v>
      </c>
      <c r="E818">
        <f t="shared" ca="1" si="128"/>
        <v>0</v>
      </c>
      <c r="H818" t="str">
        <f t="shared" ca="1" si="129"/>
        <v>'LYNX PLYWOOD'!</v>
      </c>
      <c r="I818">
        <f t="shared" ca="1" si="132"/>
        <v>0</v>
      </c>
      <c r="J818" t="str">
        <f t="shared" ca="1" si="133"/>
        <v>'LYNX PLYWOOD'!</v>
      </c>
      <c r="K818">
        <f t="shared" ca="1" si="133"/>
        <v>0</v>
      </c>
      <c r="L818">
        <f t="shared" ca="1" si="133"/>
        <v>0</v>
      </c>
      <c r="M818">
        <f t="shared" ca="1" si="133"/>
        <v>0</v>
      </c>
      <c r="N818">
        <f t="shared" ca="1" si="134"/>
        <v>0</v>
      </c>
      <c r="O818" t="str">
        <f t="shared" ca="1" si="130"/>
        <v>D:Aa</v>
      </c>
      <c r="P818" t="str">
        <f t="shared" ca="1" si="131"/>
        <v>D9:Aa9</v>
      </c>
    </row>
    <row r="819" spans="1:16">
      <c r="A819" t="str">
        <f t="shared" si="125"/>
        <v>08</v>
      </c>
      <c r="B819" t="str">
        <f t="shared" ca="1" si="126"/>
        <v>WOOD</v>
      </c>
      <c r="C819" t="str">
        <f t="shared" si="127"/>
        <v>L129-W</v>
      </c>
      <c r="D819" t="s">
        <v>1384</v>
      </c>
      <c r="E819">
        <f t="shared" ca="1" si="128"/>
        <v>0</v>
      </c>
      <c r="H819" t="str">
        <f t="shared" ca="1" si="129"/>
        <v>'LYNX PLYWOOD'!</v>
      </c>
      <c r="I819">
        <f t="shared" ca="1" si="132"/>
        <v>0</v>
      </c>
      <c r="J819" t="str">
        <f t="shared" ca="1" si="133"/>
        <v>'LYNX PLYWOOD'!</v>
      </c>
      <c r="K819">
        <f t="shared" ca="1" si="133"/>
        <v>0</v>
      </c>
      <c r="L819">
        <f t="shared" ca="1" si="133"/>
        <v>0</v>
      </c>
      <c r="M819">
        <f t="shared" ca="1" si="133"/>
        <v>0</v>
      </c>
      <c r="N819">
        <f t="shared" ca="1" si="134"/>
        <v>0</v>
      </c>
      <c r="O819" t="str">
        <f t="shared" ca="1" si="130"/>
        <v>D:Aa</v>
      </c>
      <c r="P819" t="str">
        <f t="shared" ca="1" si="131"/>
        <v>D9:Aa9</v>
      </c>
    </row>
    <row r="820" spans="1:16">
      <c r="A820" t="str">
        <f t="shared" si="125"/>
        <v>09</v>
      </c>
      <c r="B820" t="str">
        <f t="shared" ca="1" si="126"/>
        <v>WOOD</v>
      </c>
      <c r="C820" t="str">
        <f t="shared" si="127"/>
        <v>L129-W</v>
      </c>
      <c r="D820" t="s">
        <v>1385</v>
      </c>
      <c r="E820">
        <f t="shared" ca="1" si="128"/>
        <v>0</v>
      </c>
      <c r="H820" t="str">
        <f t="shared" ca="1" si="129"/>
        <v>'LYNX PLYWOOD'!</v>
      </c>
      <c r="I820">
        <f t="shared" ca="1" si="132"/>
        <v>0</v>
      </c>
      <c r="J820" t="str">
        <f t="shared" ca="1" si="133"/>
        <v>'LYNX PLYWOOD'!</v>
      </c>
      <c r="K820">
        <f t="shared" ca="1" si="133"/>
        <v>0</v>
      </c>
      <c r="L820">
        <f t="shared" ca="1" si="133"/>
        <v>0</v>
      </c>
      <c r="M820">
        <f t="shared" ca="1" si="133"/>
        <v>0</v>
      </c>
      <c r="N820">
        <f t="shared" ca="1" si="134"/>
        <v>0</v>
      </c>
      <c r="O820" t="str">
        <f t="shared" ca="1" si="130"/>
        <v>D:Aa</v>
      </c>
      <c r="P820" t="str">
        <f t="shared" ca="1" si="131"/>
        <v>D9:Aa9</v>
      </c>
    </row>
    <row r="821" spans="1:16">
      <c r="A821" t="str">
        <f t="shared" si="125"/>
        <v>10</v>
      </c>
      <c r="B821" t="str">
        <f t="shared" ca="1" si="126"/>
        <v>WOOD</v>
      </c>
      <c r="C821" t="str">
        <f t="shared" si="127"/>
        <v>L129-W</v>
      </c>
      <c r="D821" t="s">
        <v>1386</v>
      </c>
      <c r="E821">
        <f t="shared" ca="1" si="128"/>
        <v>0</v>
      </c>
      <c r="H821" t="str">
        <f t="shared" ca="1" si="129"/>
        <v>'LYNX PLYWOOD'!</v>
      </c>
      <c r="I821">
        <f t="shared" ca="1" si="132"/>
        <v>0</v>
      </c>
      <c r="J821" t="str">
        <f t="shared" ca="1" si="133"/>
        <v>'LYNX PLYWOOD'!</v>
      </c>
      <c r="K821">
        <f t="shared" ca="1" si="133"/>
        <v>0</v>
      </c>
      <c r="L821">
        <f t="shared" ca="1" si="133"/>
        <v>0</v>
      </c>
      <c r="M821">
        <f t="shared" ca="1" si="133"/>
        <v>0</v>
      </c>
      <c r="N821">
        <f t="shared" ca="1" si="134"/>
        <v>0</v>
      </c>
      <c r="O821" t="str">
        <f t="shared" ca="1" si="130"/>
        <v>D:Aa</v>
      </c>
      <c r="P821" t="str">
        <f t="shared" ca="1" si="131"/>
        <v>D9:Aa9</v>
      </c>
    </row>
    <row r="822" spans="1:16">
      <c r="A822" t="str">
        <f t="shared" si="125"/>
        <v>11</v>
      </c>
      <c r="B822" t="str">
        <f t="shared" ca="1" si="126"/>
        <v>WOOD</v>
      </c>
      <c r="C822" t="str">
        <f t="shared" si="127"/>
        <v>L129-W</v>
      </c>
      <c r="D822" t="s">
        <v>1387</v>
      </c>
      <c r="E822">
        <f t="shared" ca="1" si="128"/>
        <v>0</v>
      </c>
      <c r="H822" t="str">
        <f t="shared" ca="1" si="129"/>
        <v>'LYNX PLYWOOD'!</v>
      </c>
      <c r="I822">
        <f t="shared" ca="1" si="132"/>
        <v>0</v>
      </c>
      <c r="J822" t="str">
        <f t="shared" ca="1" si="133"/>
        <v>'LYNX PLYWOOD'!</v>
      </c>
      <c r="K822">
        <f t="shared" ca="1" si="133"/>
        <v>0</v>
      </c>
      <c r="L822">
        <f t="shared" ca="1" si="133"/>
        <v>0</v>
      </c>
      <c r="M822">
        <f t="shared" ca="1" si="133"/>
        <v>0</v>
      </c>
      <c r="N822">
        <f t="shared" ca="1" si="134"/>
        <v>0</v>
      </c>
      <c r="O822" t="str">
        <f t="shared" ca="1" si="130"/>
        <v>D:Aa</v>
      </c>
      <c r="P822" t="str">
        <f t="shared" ca="1" si="131"/>
        <v>D9:Aa9</v>
      </c>
    </row>
    <row r="823" spans="1:16">
      <c r="A823" t="str">
        <f t="shared" si="125"/>
        <v>12</v>
      </c>
      <c r="B823" t="str">
        <f t="shared" ca="1" si="126"/>
        <v>WOOD</v>
      </c>
      <c r="C823" t="str">
        <f t="shared" si="127"/>
        <v>L129-W</v>
      </c>
      <c r="D823" t="s">
        <v>1388</v>
      </c>
      <c r="E823">
        <f t="shared" ca="1" si="128"/>
        <v>0</v>
      </c>
      <c r="H823" t="str">
        <f t="shared" ca="1" si="129"/>
        <v>'LYNX PLYWOOD'!</v>
      </c>
      <c r="I823">
        <f t="shared" ca="1" si="132"/>
        <v>0</v>
      </c>
      <c r="J823" t="str">
        <f t="shared" ca="1" si="133"/>
        <v>'LYNX PLYWOOD'!</v>
      </c>
      <c r="K823">
        <f t="shared" ca="1" si="133"/>
        <v>0</v>
      </c>
      <c r="L823">
        <f t="shared" ca="1" si="133"/>
        <v>0</v>
      </c>
      <c r="M823">
        <f t="shared" ca="1" si="133"/>
        <v>0</v>
      </c>
      <c r="N823">
        <f t="shared" ca="1" si="134"/>
        <v>0</v>
      </c>
      <c r="O823" t="str">
        <f t="shared" ca="1" si="130"/>
        <v>D:Aa</v>
      </c>
      <c r="P823" t="str">
        <f t="shared" ca="1" si="131"/>
        <v>D9:Aa9</v>
      </c>
    </row>
    <row r="824" spans="1:16">
      <c r="A824" t="str">
        <f t="shared" si="125"/>
        <v>13</v>
      </c>
      <c r="B824" t="str">
        <f t="shared" ca="1" si="126"/>
        <v>WOOD</v>
      </c>
      <c r="C824" t="str">
        <f t="shared" si="127"/>
        <v>L129-W</v>
      </c>
      <c r="D824" t="s">
        <v>1389</v>
      </c>
      <c r="E824">
        <f t="shared" ca="1" si="128"/>
        <v>0</v>
      </c>
      <c r="H824" t="str">
        <f t="shared" ca="1" si="129"/>
        <v>'LYNX PLYWOOD'!</v>
      </c>
      <c r="I824">
        <f t="shared" ca="1" si="132"/>
        <v>0</v>
      </c>
      <c r="J824" t="str">
        <f t="shared" ca="1" si="133"/>
        <v>'LYNX PLYWOOD'!</v>
      </c>
      <c r="K824">
        <f t="shared" ca="1" si="133"/>
        <v>0</v>
      </c>
      <c r="L824">
        <f t="shared" ca="1" si="133"/>
        <v>0</v>
      </c>
      <c r="M824">
        <f t="shared" ca="1" si="133"/>
        <v>0</v>
      </c>
      <c r="N824">
        <f t="shared" ca="1" si="134"/>
        <v>0</v>
      </c>
      <c r="O824" t="str">
        <f t="shared" ca="1" si="130"/>
        <v>D:Aa</v>
      </c>
      <c r="P824" t="str">
        <f t="shared" ca="1" si="131"/>
        <v>D9:Aa9</v>
      </c>
    </row>
    <row r="825" spans="1:16">
      <c r="A825" t="str">
        <f t="shared" si="125"/>
        <v>15</v>
      </c>
      <c r="B825" t="str">
        <f t="shared" ca="1" si="126"/>
        <v>WOOD</v>
      </c>
      <c r="C825" t="str">
        <f t="shared" si="127"/>
        <v>L129-W</v>
      </c>
      <c r="D825" t="s">
        <v>1575</v>
      </c>
      <c r="E825">
        <f t="shared" ca="1" si="128"/>
        <v>0</v>
      </c>
      <c r="H825" t="str">
        <f t="shared" ca="1" si="129"/>
        <v>'LYNX PLYWOOD'!</v>
      </c>
      <c r="I825">
        <f t="shared" ca="1" si="132"/>
        <v>0</v>
      </c>
      <c r="J825" t="str">
        <f t="shared" ca="1" si="133"/>
        <v>'LYNX PLYWOOD'!</v>
      </c>
      <c r="K825">
        <f t="shared" ca="1" si="133"/>
        <v>0</v>
      </c>
      <c r="L825">
        <f t="shared" ca="1" si="133"/>
        <v>0</v>
      </c>
      <c r="M825">
        <f t="shared" ca="1" si="133"/>
        <v>0</v>
      </c>
      <c r="N825">
        <f t="shared" ca="1" si="134"/>
        <v>0</v>
      </c>
      <c r="O825" t="str">
        <f t="shared" ca="1" si="130"/>
        <v>D:Aa</v>
      </c>
      <c r="P825" t="str">
        <f t="shared" ca="1" si="131"/>
        <v>D9:Aa9</v>
      </c>
    </row>
    <row r="826" spans="1:16">
      <c r="A826" t="str">
        <f t="shared" si="125"/>
        <v>01</v>
      </c>
      <c r="B826" t="str">
        <f t="shared" ca="1" si="126"/>
        <v>GRP</v>
      </c>
      <c r="C826" t="str">
        <f t="shared" si="127"/>
        <v>L13-GRP</v>
      </c>
      <c r="D826" t="s">
        <v>354</v>
      </c>
      <c r="E826">
        <f t="shared" ca="1" si="128"/>
        <v>0</v>
      </c>
      <c r="H826" t="str">
        <f t="shared" ca="1" si="129"/>
        <v>'LYNX GRP'!</v>
      </c>
      <c r="I826" t="str">
        <f t="shared" ca="1" si="132"/>
        <v>'LYNX GRP'!</v>
      </c>
      <c r="J826">
        <f t="shared" ca="1" si="133"/>
        <v>0</v>
      </c>
      <c r="K826">
        <f t="shared" ca="1" si="133"/>
        <v>0</v>
      </c>
      <c r="L826">
        <f t="shared" ca="1" si="133"/>
        <v>0</v>
      </c>
      <c r="M826">
        <f t="shared" ca="1" si="133"/>
        <v>0</v>
      </c>
      <c r="N826">
        <f t="shared" ca="1" si="134"/>
        <v>0</v>
      </c>
      <c r="O826" t="str">
        <f t="shared" ca="1" si="130"/>
        <v>D:AC</v>
      </c>
      <c r="P826" t="str">
        <f t="shared" ca="1" si="131"/>
        <v>D9:AC9</v>
      </c>
    </row>
    <row r="827" spans="1:16">
      <c r="A827" t="str">
        <f t="shared" si="125"/>
        <v>02</v>
      </c>
      <c r="B827" t="str">
        <f t="shared" ca="1" si="126"/>
        <v>GRP</v>
      </c>
      <c r="C827" t="str">
        <f t="shared" si="127"/>
        <v>L13-GRP</v>
      </c>
      <c r="D827" t="s">
        <v>355</v>
      </c>
      <c r="E827">
        <f t="shared" ca="1" si="128"/>
        <v>0</v>
      </c>
      <c r="H827" t="str">
        <f t="shared" ca="1" si="129"/>
        <v>'LYNX GRP'!</v>
      </c>
      <c r="I827" t="str">
        <f t="shared" ca="1" si="132"/>
        <v>'LYNX GRP'!</v>
      </c>
      <c r="J827">
        <f t="shared" ca="1" si="133"/>
        <v>0</v>
      </c>
      <c r="K827">
        <f t="shared" ca="1" si="133"/>
        <v>0</v>
      </c>
      <c r="L827">
        <f t="shared" ca="1" si="133"/>
        <v>0</v>
      </c>
      <c r="M827">
        <f t="shared" ca="1" si="133"/>
        <v>0</v>
      </c>
      <c r="N827">
        <f t="shared" ca="1" si="134"/>
        <v>0</v>
      </c>
      <c r="O827" t="str">
        <f t="shared" ca="1" si="130"/>
        <v>D:AC</v>
      </c>
      <c r="P827" t="str">
        <f t="shared" ca="1" si="131"/>
        <v>D9:AC9</v>
      </c>
    </row>
    <row r="828" spans="1:16">
      <c r="A828" t="str">
        <f t="shared" si="125"/>
        <v>03</v>
      </c>
      <c r="B828" t="str">
        <f t="shared" ca="1" si="126"/>
        <v>GRP</v>
      </c>
      <c r="C828" t="str">
        <f t="shared" si="127"/>
        <v>L13-GRP</v>
      </c>
      <c r="D828" t="s">
        <v>356</v>
      </c>
      <c r="E828">
        <f t="shared" ca="1" si="128"/>
        <v>0</v>
      </c>
      <c r="H828" t="str">
        <f t="shared" ca="1" si="129"/>
        <v>'LYNX GRP'!</v>
      </c>
      <c r="I828" t="str">
        <f t="shared" ca="1" si="132"/>
        <v>'LYNX GRP'!</v>
      </c>
      <c r="J828">
        <f t="shared" ca="1" si="133"/>
        <v>0</v>
      </c>
      <c r="K828">
        <f t="shared" ca="1" si="133"/>
        <v>0</v>
      </c>
      <c r="L828">
        <f t="shared" ca="1" si="133"/>
        <v>0</v>
      </c>
      <c r="M828">
        <f t="shared" ca="1" si="133"/>
        <v>0</v>
      </c>
      <c r="N828">
        <f t="shared" ca="1" si="134"/>
        <v>0</v>
      </c>
      <c r="O828" t="str">
        <f t="shared" ca="1" si="130"/>
        <v>D:AC</v>
      </c>
      <c r="P828" t="str">
        <f t="shared" ca="1" si="131"/>
        <v>D9:AC9</v>
      </c>
    </row>
    <row r="829" spans="1:16">
      <c r="A829" t="str">
        <f t="shared" si="125"/>
        <v>04</v>
      </c>
      <c r="B829" t="str">
        <f t="shared" ca="1" si="126"/>
        <v>GRP</v>
      </c>
      <c r="C829" t="str">
        <f t="shared" si="127"/>
        <v>L13-GRP</v>
      </c>
      <c r="D829" t="s">
        <v>357</v>
      </c>
      <c r="E829">
        <f t="shared" ca="1" si="128"/>
        <v>0</v>
      </c>
      <c r="H829" t="str">
        <f t="shared" ca="1" si="129"/>
        <v>'LYNX GRP'!</v>
      </c>
      <c r="I829" t="str">
        <f t="shared" ca="1" si="132"/>
        <v>'LYNX GRP'!</v>
      </c>
      <c r="J829">
        <f t="shared" ca="1" si="133"/>
        <v>0</v>
      </c>
      <c r="K829">
        <f t="shared" ca="1" si="133"/>
        <v>0</v>
      </c>
      <c r="L829">
        <f t="shared" ca="1" si="133"/>
        <v>0</v>
      </c>
      <c r="M829">
        <f t="shared" ca="1" si="133"/>
        <v>0</v>
      </c>
      <c r="N829">
        <f t="shared" ca="1" si="134"/>
        <v>0</v>
      </c>
      <c r="O829" t="str">
        <f t="shared" ca="1" si="130"/>
        <v>D:AC</v>
      </c>
      <c r="P829" t="str">
        <f t="shared" ca="1" si="131"/>
        <v>D9:AC9</v>
      </c>
    </row>
    <row r="830" spans="1:16">
      <c r="A830" t="str">
        <f t="shared" si="125"/>
        <v>05</v>
      </c>
      <c r="B830" t="str">
        <f t="shared" ca="1" si="126"/>
        <v>GRP</v>
      </c>
      <c r="C830" t="str">
        <f t="shared" si="127"/>
        <v>L13-GRP</v>
      </c>
      <c r="D830" t="s">
        <v>358</v>
      </c>
      <c r="E830">
        <f t="shared" ca="1" si="128"/>
        <v>0</v>
      </c>
      <c r="H830" t="str">
        <f t="shared" ca="1" si="129"/>
        <v>'LYNX GRP'!</v>
      </c>
      <c r="I830" t="str">
        <f t="shared" ca="1" si="132"/>
        <v>'LYNX GRP'!</v>
      </c>
      <c r="J830">
        <f t="shared" ca="1" si="133"/>
        <v>0</v>
      </c>
      <c r="K830">
        <f t="shared" ca="1" si="133"/>
        <v>0</v>
      </c>
      <c r="L830">
        <f t="shared" ca="1" si="133"/>
        <v>0</v>
      </c>
      <c r="M830">
        <f t="shared" ca="1" si="133"/>
        <v>0</v>
      </c>
      <c r="N830">
        <f t="shared" ca="1" si="134"/>
        <v>0</v>
      </c>
      <c r="O830" t="str">
        <f t="shared" ca="1" si="130"/>
        <v>D:AC</v>
      </c>
      <c r="P830" t="str">
        <f t="shared" ca="1" si="131"/>
        <v>D9:AC9</v>
      </c>
    </row>
    <row r="831" spans="1:16">
      <c r="A831" t="str">
        <f t="shared" si="125"/>
        <v>06</v>
      </c>
      <c r="B831" t="str">
        <f t="shared" ca="1" si="126"/>
        <v>GRP</v>
      </c>
      <c r="C831" t="str">
        <f t="shared" si="127"/>
        <v>L13-GRP</v>
      </c>
      <c r="D831" t="s">
        <v>359</v>
      </c>
      <c r="E831">
        <f t="shared" ca="1" si="128"/>
        <v>0</v>
      </c>
      <c r="H831" t="str">
        <f t="shared" ca="1" si="129"/>
        <v>'LYNX GRP'!</v>
      </c>
      <c r="I831" t="str">
        <f t="shared" ca="1" si="132"/>
        <v>'LYNX GRP'!</v>
      </c>
      <c r="J831">
        <f t="shared" ca="1" si="133"/>
        <v>0</v>
      </c>
      <c r="K831">
        <f t="shared" ca="1" si="133"/>
        <v>0</v>
      </c>
      <c r="L831">
        <f t="shared" ca="1" si="133"/>
        <v>0</v>
      </c>
      <c r="M831">
        <f t="shared" ca="1" si="133"/>
        <v>0</v>
      </c>
      <c r="N831">
        <f t="shared" ca="1" si="134"/>
        <v>0</v>
      </c>
      <c r="O831" t="str">
        <f t="shared" ca="1" si="130"/>
        <v>D:AC</v>
      </c>
      <c r="P831" t="str">
        <f t="shared" ca="1" si="131"/>
        <v>D9:AC9</v>
      </c>
    </row>
    <row r="832" spans="1:16">
      <c r="A832" t="str">
        <f t="shared" si="125"/>
        <v>07</v>
      </c>
      <c r="B832" t="str">
        <f t="shared" ca="1" si="126"/>
        <v>GRP</v>
      </c>
      <c r="C832" t="str">
        <f t="shared" si="127"/>
        <v>L13-GRP</v>
      </c>
      <c r="D832" t="s">
        <v>360</v>
      </c>
      <c r="E832">
        <f t="shared" ca="1" si="128"/>
        <v>0</v>
      </c>
      <c r="H832" t="str">
        <f t="shared" ca="1" si="129"/>
        <v>'LYNX GRP'!</v>
      </c>
      <c r="I832" t="str">
        <f t="shared" ca="1" si="132"/>
        <v>'LYNX GRP'!</v>
      </c>
      <c r="J832">
        <f t="shared" ca="1" si="133"/>
        <v>0</v>
      </c>
      <c r="K832">
        <f t="shared" ca="1" si="133"/>
        <v>0</v>
      </c>
      <c r="L832">
        <f t="shared" ca="1" si="133"/>
        <v>0</v>
      </c>
      <c r="M832">
        <f t="shared" ca="1" si="133"/>
        <v>0</v>
      </c>
      <c r="N832">
        <f t="shared" ca="1" si="134"/>
        <v>0</v>
      </c>
      <c r="O832" t="str">
        <f t="shared" ca="1" si="130"/>
        <v>D:AC</v>
      </c>
      <c r="P832" t="str">
        <f t="shared" ca="1" si="131"/>
        <v>D9:AC9</v>
      </c>
    </row>
    <row r="833" spans="1:16">
      <c r="A833" t="str">
        <f t="shared" si="125"/>
        <v>08</v>
      </c>
      <c r="B833" t="str">
        <f t="shared" ca="1" si="126"/>
        <v>GRP</v>
      </c>
      <c r="C833" t="str">
        <f t="shared" si="127"/>
        <v>L13-GRP</v>
      </c>
      <c r="D833" t="s">
        <v>361</v>
      </c>
      <c r="E833">
        <f t="shared" ca="1" si="128"/>
        <v>0</v>
      </c>
      <c r="H833" t="str">
        <f t="shared" ca="1" si="129"/>
        <v>'LYNX GRP'!</v>
      </c>
      <c r="I833" t="str">
        <f t="shared" ca="1" si="132"/>
        <v>'LYNX GRP'!</v>
      </c>
      <c r="J833">
        <f t="shared" ca="1" si="133"/>
        <v>0</v>
      </c>
      <c r="K833">
        <f t="shared" ca="1" si="133"/>
        <v>0</v>
      </c>
      <c r="L833">
        <f t="shared" ca="1" si="133"/>
        <v>0</v>
      </c>
      <c r="M833">
        <f t="shared" ca="1" si="133"/>
        <v>0</v>
      </c>
      <c r="N833">
        <f t="shared" ca="1" si="134"/>
        <v>0</v>
      </c>
      <c r="O833" t="str">
        <f t="shared" ca="1" si="130"/>
        <v>D:AC</v>
      </c>
      <c r="P833" t="str">
        <f t="shared" ca="1" si="131"/>
        <v>D9:AC9</v>
      </c>
    </row>
    <row r="834" spans="1:16">
      <c r="A834" t="str">
        <f t="shared" si="125"/>
        <v>09</v>
      </c>
      <c r="B834" t="str">
        <f t="shared" ca="1" si="126"/>
        <v>GRP</v>
      </c>
      <c r="C834" t="str">
        <f t="shared" si="127"/>
        <v>L13-GRP</v>
      </c>
      <c r="D834" t="s">
        <v>362</v>
      </c>
      <c r="E834">
        <f t="shared" ca="1" si="128"/>
        <v>0</v>
      </c>
      <c r="H834" t="str">
        <f t="shared" ca="1" si="129"/>
        <v>'LYNX GRP'!</v>
      </c>
      <c r="I834" t="str">
        <f t="shared" ca="1" si="132"/>
        <v>'LYNX GRP'!</v>
      </c>
      <c r="J834">
        <f t="shared" ca="1" si="133"/>
        <v>0</v>
      </c>
      <c r="K834">
        <f t="shared" ca="1" si="133"/>
        <v>0</v>
      </c>
      <c r="L834">
        <f t="shared" ca="1" si="133"/>
        <v>0</v>
      </c>
      <c r="M834">
        <f t="shared" ca="1" si="133"/>
        <v>0</v>
      </c>
      <c r="N834">
        <f t="shared" ca="1" si="134"/>
        <v>0</v>
      </c>
      <c r="O834" t="str">
        <f t="shared" ca="1" si="130"/>
        <v>D:AC</v>
      </c>
      <c r="P834" t="str">
        <f t="shared" ca="1" si="131"/>
        <v>D9:AC9</v>
      </c>
    </row>
    <row r="835" spans="1:16">
      <c r="A835" t="str">
        <f t="shared" si="125"/>
        <v>10</v>
      </c>
      <c r="B835" t="str">
        <f t="shared" ca="1" si="126"/>
        <v>GRP</v>
      </c>
      <c r="C835" t="str">
        <f t="shared" si="127"/>
        <v>L13-GRP</v>
      </c>
      <c r="D835" t="s">
        <v>363</v>
      </c>
      <c r="E835">
        <f t="shared" ca="1" si="128"/>
        <v>0</v>
      </c>
      <c r="H835" t="str">
        <f t="shared" ca="1" si="129"/>
        <v>'LYNX GRP'!</v>
      </c>
      <c r="I835" t="str">
        <f t="shared" ca="1" si="132"/>
        <v>'LYNX GRP'!</v>
      </c>
      <c r="J835">
        <f t="shared" ca="1" si="133"/>
        <v>0</v>
      </c>
      <c r="K835">
        <f t="shared" ca="1" si="133"/>
        <v>0</v>
      </c>
      <c r="L835">
        <f t="shared" ca="1" si="133"/>
        <v>0</v>
      </c>
      <c r="M835">
        <f t="shared" ca="1" si="133"/>
        <v>0</v>
      </c>
      <c r="N835">
        <f t="shared" ca="1" si="134"/>
        <v>0</v>
      </c>
      <c r="O835" t="str">
        <f t="shared" ca="1" si="130"/>
        <v>D:AC</v>
      </c>
      <c r="P835" t="str">
        <f t="shared" ca="1" si="131"/>
        <v>D9:AC9</v>
      </c>
    </row>
    <row r="836" spans="1:16">
      <c r="A836" t="str">
        <f t="shared" si="125"/>
        <v>100</v>
      </c>
      <c r="B836" t="str">
        <f t="shared" ca="1" si="126"/>
        <v>GRP</v>
      </c>
      <c r="C836" t="str">
        <f t="shared" si="127"/>
        <v>L13-GRP</v>
      </c>
      <c r="D836" t="s">
        <v>367</v>
      </c>
      <c r="E836">
        <f t="shared" ca="1" si="128"/>
        <v>0</v>
      </c>
      <c r="H836" t="str">
        <f t="shared" ca="1" si="129"/>
        <v>'LYNX GRP'!</v>
      </c>
      <c r="I836" t="str">
        <f t="shared" ca="1" si="132"/>
        <v>'LYNX GRP'!</v>
      </c>
      <c r="J836">
        <f t="shared" ca="1" si="133"/>
        <v>0</v>
      </c>
      <c r="K836">
        <f t="shared" ca="1" si="133"/>
        <v>0</v>
      </c>
      <c r="L836">
        <f t="shared" ca="1" si="133"/>
        <v>0</v>
      </c>
      <c r="M836">
        <f t="shared" ca="1" si="133"/>
        <v>0</v>
      </c>
      <c r="N836">
        <f t="shared" ca="1" si="134"/>
        <v>0</v>
      </c>
      <c r="O836" t="str">
        <f t="shared" ca="1" si="130"/>
        <v>D:AC</v>
      </c>
      <c r="P836" t="str">
        <f t="shared" ca="1" si="131"/>
        <v>D9:AC9</v>
      </c>
    </row>
    <row r="837" spans="1:16">
      <c r="A837" t="str">
        <f t="shared" si="125"/>
        <v>11</v>
      </c>
      <c r="B837" t="str">
        <f t="shared" ca="1" si="126"/>
        <v>GRP</v>
      </c>
      <c r="C837" t="str">
        <f t="shared" si="127"/>
        <v>L13-GRP</v>
      </c>
      <c r="D837" t="s">
        <v>364</v>
      </c>
      <c r="E837">
        <f t="shared" ca="1" si="128"/>
        <v>0</v>
      </c>
      <c r="H837" t="str">
        <f t="shared" ca="1" si="129"/>
        <v>'LYNX GRP'!</v>
      </c>
      <c r="I837" t="str">
        <f t="shared" ca="1" si="132"/>
        <v>'LYNX GRP'!</v>
      </c>
      <c r="J837">
        <f t="shared" ca="1" si="133"/>
        <v>0</v>
      </c>
      <c r="K837">
        <f t="shared" ca="1" si="133"/>
        <v>0</v>
      </c>
      <c r="L837">
        <f t="shared" ca="1" si="133"/>
        <v>0</v>
      </c>
      <c r="M837">
        <f t="shared" ca="1" si="133"/>
        <v>0</v>
      </c>
      <c r="N837">
        <f t="shared" ca="1" si="134"/>
        <v>0</v>
      </c>
      <c r="O837" t="str">
        <f t="shared" ca="1" si="130"/>
        <v>D:AC</v>
      </c>
      <c r="P837" t="str">
        <f t="shared" ca="1" si="131"/>
        <v>D9:AC9</v>
      </c>
    </row>
    <row r="838" spans="1:16">
      <c r="A838" t="str">
        <f t="shared" si="125"/>
        <v>12</v>
      </c>
      <c r="B838" t="str">
        <f t="shared" ca="1" si="126"/>
        <v>GRP</v>
      </c>
      <c r="C838" t="str">
        <f t="shared" si="127"/>
        <v>L13-GRP</v>
      </c>
      <c r="D838" t="s">
        <v>365</v>
      </c>
      <c r="E838">
        <f t="shared" ca="1" si="128"/>
        <v>0</v>
      </c>
      <c r="H838" t="str">
        <f t="shared" ca="1" si="129"/>
        <v>'LYNX GRP'!</v>
      </c>
      <c r="I838" t="str">
        <f t="shared" ca="1" si="132"/>
        <v>'LYNX GRP'!</v>
      </c>
      <c r="J838">
        <f t="shared" ca="1" si="133"/>
        <v>0</v>
      </c>
      <c r="K838">
        <f t="shared" ca="1" si="133"/>
        <v>0</v>
      </c>
      <c r="L838">
        <f t="shared" ca="1" si="133"/>
        <v>0</v>
      </c>
      <c r="M838">
        <f t="shared" ca="1" si="133"/>
        <v>0</v>
      </c>
      <c r="N838">
        <f t="shared" ca="1" si="134"/>
        <v>0</v>
      </c>
      <c r="O838" t="str">
        <f t="shared" ca="1" si="130"/>
        <v>D:AC</v>
      </c>
      <c r="P838" t="str">
        <f t="shared" ca="1" si="131"/>
        <v>D9:AC9</v>
      </c>
    </row>
    <row r="839" spans="1:16">
      <c r="A839" t="str">
        <f t="shared" si="125"/>
        <v>13</v>
      </c>
      <c r="B839" t="str">
        <f t="shared" ca="1" si="126"/>
        <v>GRP</v>
      </c>
      <c r="C839" t="str">
        <f t="shared" si="127"/>
        <v>L13-GRP</v>
      </c>
      <c r="D839" t="s">
        <v>366</v>
      </c>
      <c r="E839">
        <f t="shared" ca="1" si="128"/>
        <v>0</v>
      </c>
      <c r="H839" t="str">
        <f t="shared" ca="1" si="129"/>
        <v>'LYNX GRP'!</v>
      </c>
      <c r="I839" t="str">
        <f t="shared" ca="1" si="132"/>
        <v>'LYNX GRP'!</v>
      </c>
      <c r="J839">
        <f t="shared" ca="1" si="133"/>
        <v>0</v>
      </c>
      <c r="K839">
        <f t="shared" ca="1" si="133"/>
        <v>0</v>
      </c>
      <c r="L839">
        <f t="shared" ca="1" si="133"/>
        <v>0</v>
      </c>
      <c r="M839">
        <f t="shared" ca="1" si="133"/>
        <v>0</v>
      </c>
      <c r="N839">
        <f t="shared" ca="1" si="134"/>
        <v>0</v>
      </c>
      <c r="O839" t="str">
        <f t="shared" ca="1" si="130"/>
        <v>D:AC</v>
      </c>
      <c r="P839" t="str">
        <f t="shared" ca="1" si="131"/>
        <v>D9:AC9</v>
      </c>
    </row>
    <row r="840" spans="1:16">
      <c r="A840" t="str">
        <f t="shared" si="125"/>
        <v>15</v>
      </c>
      <c r="B840" t="str">
        <f t="shared" ca="1" si="126"/>
        <v>GRP</v>
      </c>
      <c r="C840" t="str">
        <f t="shared" si="127"/>
        <v>L13-GRP</v>
      </c>
      <c r="D840" t="s">
        <v>1509</v>
      </c>
      <c r="E840">
        <f t="shared" ca="1" si="128"/>
        <v>0</v>
      </c>
      <c r="H840" t="str">
        <f t="shared" ca="1" si="129"/>
        <v>'LYNX GRP'!</v>
      </c>
      <c r="I840" t="str">
        <f t="shared" ca="1" si="132"/>
        <v>'LYNX GRP'!</v>
      </c>
      <c r="J840">
        <f t="shared" ca="1" si="133"/>
        <v>0</v>
      </c>
      <c r="K840">
        <f t="shared" ca="1" si="133"/>
        <v>0</v>
      </c>
      <c r="L840">
        <f t="shared" ca="1" si="133"/>
        <v>0</v>
      </c>
      <c r="M840">
        <f t="shared" ca="1" si="133"/>
        <v>0</v>
      </c>
      <c r="N840">
        <f t="shared" ca="1" si="134"/>
        <v>0</v>
      </c>
      <c r="O840" t="str">
        <f t="shared" ca="1" si="130"/>
        <v>D:AC</v>
      </c>
      <c r="P840" t="str">
        <f t="shared" ca="1" si="131"/>
        <v>D9:AC9</v>
      </c>
    </row>
    <row r="841" spans="1:16">
      <c r="A841" t="str">
        <f t="shared" si="125"/>
        <v>19</v>
      </c>
      <c r="B841" t="str">
        <f t="shared" ca="1" si="126"/>
        <v>GRP</v>
      </c>
      <c r="C841" t="str">
        <f t="shared" si="127"/>
        <v>L13-GRP</v>
      </c>
      <c r="D841" t="s">
        <v>2704</v>
      </c>
      <c r="E841">
        <f t="shared" ca="1" si="128"/>
        <v>0</v>
      </c>
      <c r="H841" t="str">
        <f t="shared" ca="1" si="129"/>
        <v>'LYNX GRP'!</v>
      </c>
      <c r="I841" t="str">
        <f t="shared" ca="1" si="132"/>
        <v>'LYNX GRP'!</v>
      </c>
      <c r="J841">
        <f t="shared" ca="1" si="133"/>
        <v>0</v>
      </c>
      <c r="K841">
        <f t="shared" ca="1" si="133"/>
        <v>0</v>
      </c>
      <c r="L841">
        <f t="shared" ca="1" si="133"/>
        <v>0</v>
      </c>
      <c r="M841">
        <f t="shared" ca="1" si="133"/>
        <v>0</v>
      </c>
      <c r="N841">
        <f t="shared" ca="1" si="134"/>
        <v>0</v>
      </c>
      <c r="O841" t="str">
        <f t="shared" ca="1" si="130"/>
        <v>D:AC</v>
      </c>
      <c r="P841" t="str">
        <f t="shared" ca="1" si="131"/>
        <v>D9:AC9</v>
      </c>
    </row>
    <row r="842" spans="1:16">
      <c r="A842" t="str">
        <f t="shared" si="125"/>
        <v>34</v>
      </c>
      <c r="B842" t="str">
        <f t="shared" ca="1" si="126"/>
        <v>GRP</v>
      </c>
      <c r="C842" t="str">
        <f t="shared" si="127"/>
        <v>L13-GRP</v>
      </c>
      <c r="D842" t="s">
        <v>2705</v>
      </c>
      <c r="E842">
        <f t="shared" ca="1" si="128"/>
        <v>0</v>
      </c>
      <c r="H842" t="str">
        <f t="shared" ca="1" si="129"/>
        <v>'LYNX GRP'!</v>
      </c>
      <c r="I842" t="str">
        <f t="shared" ca="1" si="132"/>
        <v>'LYNX GRP'!</v>
      </c>
      <c r="J842">
        <f t="shared" ca="1" si="133"/>
        <v>0</v>
      </c>
      <c r="K842">
        <f t="shared" ca="1" si="133"/>
        <v>0</v>
      </c>
      <c r="L842">
        <f t="shared" ca="1" si="133"/>
        <v>0</v>
      </c>
      <c r="M842">
        <f t="shared" ca="1" si="133"/>
        <v>0</v>
      </c>
      <c r="N842">
        <f t="shared" ca="1" si="134"/>
        <v>0</v>
      </c>
      <c r="O842" t="str">
        <f t="shared" ca="1" si="130"/>
        <v>D:AC</v>
      </c>
      <c r="P842" t="str">
        <f t="shared" ca="1" si="131"/>
        <v>D9:AC9</v>
      </c>
    </row>
    <row r="843" spans="1:16">
      <c r="A843" t="str">
        <f t="shared" si="125"/>
        <v>35</v>
      </c>
      <c r="B843" t="str">
        <f t="shared" ca="1" si="126"/>
        <v>GRP</v>
      </c>
      <c r="C843" t="str">
        <f t="shared" si="127"/>
        <v>L13-GRP</v>
      </c>
      <c r="D843" t="s">
        <v>2706</v>
      </c>
      <c r="E843">
        <f t="shared" ca="1" si="128"/>
        <v>0</v>
      </c>
      <c r="H843" t="str">
        <f t="shared" ca="1" si="129"/>
        <v>'LYNX GRP'!</v>
      </c>
      <c r="I843" t="str">
        <f t="shared" ca="1" si="132"/>
        <v>'LYNX GRP'!</v>
      </c>
      <c r="J843">
        <f t="shared" ca="1" si="133"/>
        <v>0</v>
      </c>
      <c r="K843">
        <f t="shared" ca="1" si="133"/>
        <v>0</v>
      </c>
      <c r="L843">
        <f t="shared" ca="1" si="133"/>
        <v>0</v>
      </c>
      <c r="M843">
        <f t="shared" ca="1" si="133"/>
        <v>0</v>
      </c>
      <c r="N843">
        <f t="shared" ca="1" si="134"/>
        <v>0</v>
      </c>
      <c r="O843" t="str">
        <f t="shared" ca="1" si="130"/>
        <v>D:AC</v>
      </c>
      <c r="P843" t="str">
        <f t="shared" ca="1" si="131"/>
        <v>D9:AC9</v>
      </c>
    </row>
    <row r="844" spans="1:16">
      <c r="A844" t="str">
        <f t="shared" si="125"/>
        <v>36</v>
      </c>
      <c r="B844" t="str">
        <f t="shared" ca="1" si="126"/>
        <v>GRP</v>
      </c>
      <c r="C844" t="str">
        <f t="shared" si="127"/>
        <v>L13-GRP</v>
      </c>
      <c r="D844" t="s">
        <v>2707</v>
      </c>
      <c r="E844">
        <f t="shared" ca="1" si="128"/>
        <v>0</v>
      </c>
      <c r="H844" t="str">
        <f t="shared" ca="1" si="129"/>
        <v>'LYNX GRP'!</v>
      </c>
      <c r="I844" t="str">
        <f t="shared" ca="1" si="132"/>
        <v>'LYNX GRP'!</v>
      </c>
      <c r="J844">
        <f t="shared" ca="1" si="133"/>
        <v>0</v>
      </c>
      <c r="K844">
        <f t="shared" ca="1" si="133"/>
        <v>0</v>
      </c>
      <c r="L844">
        <f t="shared" ca="1" si="133"/>
        <v>0</v>
      </c>
      <c r="M844">
        <f t="shared" ca="1" si="133"/>
        <v>0</v>
      </c>
      <c r="N844">
        <f t="shared" ca="1" si="134"/>
        <v>0</v>
      </c>
      <c r="O844" t="str">
        <f t="shared" ca="1" si="130"/>
        <v>D:AC</v>
      </c>
      <c r="P844" t="str">
        <f t="shared" ca="1" si="131"/>
        <v>D9:AC9</v>
      </c>
    </row>
    <row r="845" spans="1:16">
      <c r="A845" t="str">
        <f t="shared" si="125"/>
        <v>01</v>
      </c>
      <c r="B845" t="str">
        <f t="shared" ca="1" si="126"/>
        <v>WOOD</v>
      </c>
      <c r="C845" t="str">
        <f t="shared" si="127"/>
        <v>L13-W</v>
      </c>
      <c r="D845" t="s">
        <v>536</v>
      </c>
      <c r="E845">
        <f t="shared" ca="1" si="128"/>
        <v>0</v>
      </c>
      <c r="H845" t="str">
        <f t="shared" ca="1" si="129"/>
        <v>'LYNX PLYWOOD'!</v>
      </c>
      <c r="I845">
        <f t="shared" ca="1" si="132"/>
        <v>0</v>
      </c>
      <c r="J845" t="str">
        <f t="shared" ca="1" si="133"/>
        <v>'LYNX PLYWOOD'!</v>
      </c>
      <c r="K845">
        <f t="shared" ca="1" si="133"/>
        <v>0</v>
      </c>
      <c r="L845">
        <f t="shared" ca="1" si="133"/>
        <v>0</v>
      </c>
      <c r="M845">
        <f t="shared" ca="1" si="133"/>
        <v>0</v>
      </c>
      <c r="N845">
        <f t="shared" ca="1" si="134"/>
        <v>0</v>
      </c>
      <c r="O845" t="str">
        <f t="shared" ca="1" si="130"/>
        <v>D:Aa</v>
      </c>
      <c r="P845" t="str">
        <f t="shared" ca="1" si="131"/>
        <v>D9:Aa9</v>
      </c>
    </row>
    <row r="846" spans="1:16">
      <c r="A846" t="str">
        <f t="shared" si="125"/>
        <v>02</v>
      </c>
      <c r="B846" t="str">
        <f t="shared" ca="1" si="126"/>
        <v>WOOD</v>
      </c>
      <c r="C846" t="str">
        <f t="shared" si="127"/>
        <v>L13-W</v>
      </c>
      <c r="D846" t="s">
        <v>537</v>
      </c>
      <c r="E846">
        <f t="shared" ca="1" si="128"/>
        <v>0</v>
      </c>
      <c r="H846" t="str">
        <f t="shared" ca="1" si="129"/>
        <v>'LYNX PLYWOOD'!</v>
      </c>
      <c r="I846">
        <f t="shared" ca="1" si="132"/>
        <v>0</v>
      </c>
      <c r="J846" t="str">
        <f t="shared" ca="1" si="133"/>
        <v>'LYNX PLYWOOD'!</v>
      </c>
      <c r="K846">
        <f t="shared" ca="1" si="133"/>
        <v>0</v>
      </c>
      <c r="L846">
        <f t="shared" ca="1" si="133"/>
        <v>0</v>
      </c>
      <c r="M846">
        <f t="shared" ca="1" si="133"/>
        <v>0</v>
      </c>
      <c r="N846">
        <f t="shared" ca="1" si="134"/>
        <v>0</v>
      </c>
      <c r="O846" t="str">
        <f t="shared" ca="1" si="130"/>
        <v>D:Aa</v>
      </c>
      <c r="P846" t="str">
        <f t="shared" ca="1" si="131"/>
        <v>D9:Aa9</v>
      </c>
    </row>
    <row r="847" spans="1:16">
      <c r="A847" t="str">
        <f t="shared" si="125"/>
        <v>03</v>
      </c>
      <c r="B847" t="str">
        <f t="shared" ca="1" si="126"/>
        <v>WOOD</v>
      </c>
      <c r="C847" t="str">
        <f t="shared" si="127"/>
        <v>L13-W</v>
      </c>
      <c r="D847" t="s">
        <v>538</v>
      </c>
      <c r="E847">
        <f t="shared" ca="1" si="128"/>
        <v>0</v>
      </c>
      <c r="H847" t="str">
        <f t="shared" ca="1" si="129"/>
        <v>'LYNX PLYWOOD'!</v>
      </c>
      <c r="I847">
        <f t="shared" ca="1" si="132"/>
        <v>0</v>
      </c>
      <c r="J847" t="str">
        <f t="shared" ca="1" si="133"/>
        <v>'LYNX PLYWOOD'!</v>
      </c>
      <c r="K847">
        <f t="shared" ca="1" si="133"/>
        <v>0</v>
      </c>
      <c r="L847">
        <f t="shared" ca="1" si="133"/>
        <v>0</v>
      </c>
      <c r="M847">
        <f t="shared" ca="1" si="133"/>
        <v>0</v>
      </c>
      <c r="N847">
        <f t="shared" ca="1" si="134"/>
        <v>0</v>
      </c>
      <c r="O847" t="str">
        <f t="shared" ca="1" si="130"/>
        <v>D:Aa</v>
      </c>
      <c r="P847" t="str">
        <f t="shared" ca="1" si="131"/>
        <v>D9:Aa9</v>
      </c>
    </row>
    <row r="848" spans="1:16">
      <c r="A848" t="str">
        <f t="shared" ref="A848:A911" si="135">MID(D848,LEN(C848)+2,LEN(D848)-LEN(C848))</f>
        <v>04</v>
      </c>
      <c r="B848" t="str">
        <f t="shared" ref="B848:B911" ca="1" si="136">VLOOKUP(H848,$A$1:$K$6,11,FALSE)</f>
        <v>WOOD</v>
      </c>
      <c r="C848" t="str">
        <f t="shared" ref="C848:C911" si="137">IF(RIGHT(LEFT(D848,LEN(D848)-3),1)="-",LEFT(D848,LEN(D848)-4),LEFT(D848,LEN(D848)-3))</f>
        <v>L13-W</v>
      </c>
      <c r="D848" t="s">
        <v>539</v>
      </c>
      <c r="E848">
        <f t="shared" ref="E848:E911" ca="1" si="138">IFERROR(VLOOKUP(C848,INDIRECT($H848&amp;$O848),MATCH($A848,INDIRECT($H848&amp;$P848),0),FALSE),0)</f>
        <v>0</v>
      </c>
      <c r="H848" t="str">
        <f t="shared" ref="H848:H911" ca="1" si="139">IF(I848&lt;&gt;0,I848,IF(J848&lt;&gt;0,J848,IF(K848&lt;&gt;0,K848,IF(L848&lt;&gt;0,L848,IF(M848&lt;&gt;0,M848,N848)))))</f>
        <v>'LYNX PLYWOOD'!</v>
      </c>
      <c r="I848">
        <f t="shared" ca="1" si="132"/>
        <v>0</v>
      </c>
      <c r="J848" t="str">
        <f t="shared" ca="1" si="133"/>
        <v>'LYNX PLYWOOD'!</v>
      </c>
      <c r="K848">
        <f t="shared" ca="1" si="133"/>
        <v>0</v>
      </c>
      <c r="L848">
        <f t="shared" ca="1" si="133"/>
        <v>0</v>
      </c>
      <c r="M848">
        <f t="shared" ca="1" si="133"/>
        <v>0</v>
      </c>
      <c r="N848">
        <f t="shared" ca="1" si="134"/>
        <v>0</v>
      </c>
      <c r="O848" t="str">
        <f t="shared" ref="O848:O911" ca="1" si="140">VLOOKUP($H848,$G$8:$I$13,2,FALSE)</f>
        <v>D:Aa</v>
      </c>
      <c r="P848" t="str">
        <f t="shared" ref="P848:P911" ca="1" si="141">VLOOKUP($H848,$G$8:$I$13,3,FALSE)</f>
        <v>D9:Aa9</v>
      </c>
    </row>
    <row r="849" spans="1:16">
      <c r="A849" t="str">
        <f t="shared" si="135"/>
        <v>05</v>
      </c>
      <c r="B849" t="str">
        <f t="shared" ca="1" si="136"/>
        <v>WOOD</v>
      </c>
      <c r="C849" t="str">
        <f t="shared" si="137"/>
        <v>L13-W</v>
      </c>
      <c r="D849" t="s">
        <v>540</v>
      </c>
      <c r="E849">
        <f t="shared" ca="1" si="138"/>
        <v>0</v>
      </c>
      <c r="H849" t="str">
        <f t="shared" ca="1" si="139"/>
        <v>'LYNX PLYWOOD'!</v>
      </c>
      <c r="I849">
        <f t="shared" ref="I849:I912" ca="1" si="142">IF(IFERROR(VLOOKUP(C849,INDIRECT($I$14&amp;"D:D"),1,FALSE),0)&lt;&gt;0,I$14,0)</f>
        <v>0</v>
      </c>
      <c r="J849" t="str">
        <f t="shared" ca="1" si="133"/>
        <v>'LYNX PLYWOOD'!</v>
      </c>
      <c r="K849">
        <f t="shared" ca="1" si="133"/>
        <v>0</v>
      </c>
      <c r="L849">
        <f t="shared" ca="1" si="133"/>
        <v>0</v>
      </c>
      <c r="M849">
        <f t="shared" ca="1" si="133"/>
        <v>0</v>
      </c>
      <c r="N849">
        <f t="shared" ca="1" si="134"/>
        <v>0</v>
      </c>
      <c r="O849" t="str">
        <f t="shared" ca="1" si="140"/>
        <v>D:Aa</v>
      </c>
      <c r="P849" t="str">
        <f t="shared" ca="1" si="141"/>
        <v>D9:Aa9</v>
      </c>
    </row>
    <row r="850" spans="1:16">
      <c r="A850" t="str">
        <f t="shared" si="135"/>
        <v>06</v>
      </c>
      <c r="B850" t="str">
        <f t="shared" ca="1" si="136"/>
        <v>WOOD</v>
      </c>
      <c r="C850" t="str">
        <f t="shared" si="137"/>
        <v>L13-W</v>
      </c>
      <c r="D850" t="s">
        <v>541</v>
      </c>
      <c r="E850">
        <f t="shared" ca="1" si="138"/>
        <v>0</v>
      </c>
      <c r="H850" t="str">
        <f t="shared" ca="1" si="139"/>
        <v>'LYNX PLYWOOD'!</v>
      </c>
      <c r="I850">
        <f t="shared" ca="1" si="142"/>
        <v>0</v>
      </c>
      <c r="J850" t="str">
        <f t="shared" ca="1" si="133"/>
        <v>'LYNX PLYWOOD'!</v>
      </c>
      <c r="K850">
        <f t="shared" ca="1" si="133"/>
        <v>0</v>
      </c>
      <c r="L850">
        <f t="shared" ca="1" si="133"/>
        <v>0</v>
      </c>
      <c r="M850">
        <f t="shared" ca="1" si="133"/>
        <v>0</v>
      </c>
      <c r="N850">
        <f t="shared" ca="1" si="134"/>
        <v>0</v>
      </c>
      <c r="O850" t="str">
        <f t="shared" ca="1" si="140"/>
        <v>D:Aa</v>
      </c>
      <c r="P850" t="str">
        <f t="shared" ca="1" si="141"/>
        <v>D9:Aa9</v>
      </c>
    </row>
    <row r="851" spans="1:16">
      <c r="A851" t="str">
        <f t="shared" si="135"/>
        <v>07</v>
      </c>
      <c r="B851" t="str">
        <f t="shared" ca="1" si="136"/>
        <v>WOOD</v>
      </c>
      <c r="C851" t="str">
        <f t="shared" si="137"/>
        <v>L13-W</v>
      </c>
      <c r="D851" t="s">
        <v>542</v>
      </c>
      <c r="E851">
        <f t="shared" ca="1" si="138"/>
        <v>0</v>
      </c>
      <c r="H851" t="str">
        <f t="shared" ca="1" si="139"/>
        <v>'LYNX PLYWOOD'!</v>
      </c>
      <c r="I851">
        <f t="shared" ca="1" si="142"/>
        <v>0</v>
      </c>
      <c r="J851" t="str">
        <f t="shared" ca="1" si="133"/>
        <v>'LYNX PLYWOOD'!</v>
      </c>
      <c r="K851">
        <f t="shared" ca="1" si="133"/>
        <v>0</v>
      </c>
      <c r="L851">
        <f t="shared" ca="1" si="133"/>
        <v>0</v>
      </c>
      <c r="M851">
        <f t="shared" ca="1" si="133"/>
        <v>0</v>
      </c>
      <c r="N851">
        <f t="shared" ca="1" si="134"/>
        <v>0</v>
      </c>
      <c r="O851" t="str">
        <f t="shared" ca="1" si="140"/>
        <v>D:Aa</v>
      </c>
      <c r="P851" t="str">
        <f t="shared" ca="1" si="141"/>
        <v>D9:Aa9</v>
      </c>
    </row>
    <row r="852" spans="1:16">
      <c r="A852" t="str">
        <f t="shared" si="135"/>
        <v>08</v>
      </c>
      <c r="B852" t="str">
        <f t="shared" ca="1" si="136"/>
        <v>WOOD</v>
      </c>
      <c r="C852" t="str">
        <f t="shared" si="137"/>
        <v>L13-W</v>
      </c>
      <c r="D852" t="s">
        <v>543</v>
      </c>
      <c r="E852">
        <f t="shared" ca="1" si="138"/>
        <v>0</v>
      </c>
      <c r="H852" t="str">
        <f t="shared" ca="1" si="139"/>
        <v>'LYNX PLYWOOD'!</v>
      </c>
      <c r="I852">
        <f t="shared" ca="1" si="142"/>
        <v>0</v>
      </c>
      <c r="J852" t="str">
        <f t="shared" ca="1" si="133"/>
        <v>'LYNX PLYWOOD'!</v>
      </c>
      <c r="K852">
        <f t="shared" ca="1" si="133"/>
        <v>0</v>
      </c>
      <c r="L852">
        <f t="shared" ca="1" si="133"/>
        <v>0</v>
      </c>
      <c r="M852">
        <f t="shared" ca="1" si="133"/>
        <v>0</v>
      </c>
      <c r="N852">
        <f t="shared" ca="1" si="134"/>
        <v>0</v>
      </c>
      <c r="O852" t="str">
        <f t="shared" ca="1" si="140"/>
        <v>D:Aa</v>
      </c>
      <c r="P852" t="str">
        <f t="shared" ca="1" si="141"/>
        <v>D9:Aa9</v>
      </c>
    </row>
    <row r="853" spans="1:16">
      <c r="A853" t="str">
        <f t="shared" si="135"/>
        <v>09</v>
      </c>
      <c r="B853" t="str">
        <f t="shared" ca="1" si="136"/>
        <v>WOOD</v>
      </c>
      <c r="C853" t="str">
        <f t="shared" si="137"/>
        <v>L13-W</v>
      </c>
      <c r="D853" t="s">
        <v>544</v>
      </c>
      <c r="E853">
        <f t="shared" ca="1" si="138"/>
        <v>0</v>
      </c>
      <c r="H853" t="str">
        <f t="shared" ca="1" si="139"/>
        <v>'LYNX PLYWOOD'!</v>
      </c>
      <c r="I853">
        <f t="shared" ca="1" si="142"/>
        <v>0</v>
      </c>
      <c r="J853" t="str">
        <f t="shared" ca="1" si="133"/>
        <v>'LYNX PLYWOOD'!</v>
      </c>
      <c r="K853">
        <f t="shared" ca="1" si="133"/>
        <v>0</v>
      </c>
      <c r="L853">
        <f t="shared" ca="1" si="133"/>
        <v>0</v>
      </c>
      <c r="M853">
        <f t="shared" ca="1" si="133"/>
        <v>0</v>
      </c>
      <c r="N853">
        <f t="shared" ca="1" si="134"/>
        <v>0</v>
      </c>
      <c r="O853" t="str">
        <f t="shared" ca="1" si="140"/>
        <v>D:Aa</v>
      </c>
      <c r="P853" t="str">
        <f t="shared" ca="1" si="141"/>
        <v>D9:Aa9</v>
      </c>
    </row>
    <row r="854" spans="1:16">
      <c r="A854" t="str">
        <f t="shared" si="135"/>
        <v>10</v>
      </c>
      <c r="B854" t="str">
        <f t="shared" ca="1" si="136"/>
        <v>WOOD</v>
      </c>
      <c r="C854" t="str">
        <f t="shared" si="137"/>
        <v>L13-W</v>
      </c>
      <c r="D854" t="s">
        <v>545</v>
      </c>
      <c r="E854">
        <f t="shared" ca="1" si="138"/>
        <v>0</v>
      </c>
      <c r="H854" t="str">
        <f t="shared" ca="1" si="139"/>
        <v>'LYNX PLYWOOD'!</v>
      </c>
      <c r="I854">
        <f t="shared" ca="1" si="142"/>
        <v>0</v>
      </c>
      <c r="J854" t="str">
        <f t="shared" ca="1" si="133"/>
        <v>'LYNX PLYWOOD'!</v>
      </c>
      <c r="K854">
        <f t="shared" ca="1" si="133"/>
        <v>0</v>
      </c>
      <c r="L854">
        <f t="shared" ca="1" si="133"/>
        <v>0</v>
      </c>
      <c r="M854">
        <f t="shared" ca="1" si="133"/>
        <v>0</v>
      </c>
      <c r="N854">
        <f t="shared" ca="1" si="134"/>
        <v>0</v>
      </c>
      <c r="O854" t="str">
        <f t="shared" ca="1" si="140"/>
        <v>D:Aa</v>
      </c>
      <c r="P854" t="str">
        <f t="shared" ca="1" si="141"/>
        <v>D9:Aa9</v>
      </c>
    </row>
    <row r="855" spans="1:16">
      <c r="A855" t="str">
        <f t="shared" si="135"/>
        <v>100</v>
      </c>
      <c r="B855" t="str">
        <f t="shared" ca="1" si="136"/>
        <v>WOOD</v>
      </c>
      <c r="C855" t="str">
        <f t="shared" si="137"/>
        <v>L13-W</v>
      </c>
      <c r="D855" t="s">
        <v>549</v>
      </c>
      <c r="E855">
        <f t="shared" ca="1" si="138"/>
        <v>0</v>
      </c>
      <c r="H855" t="str">
        <f t="shared" ca="1" si="139"/>
        <v>'LYNX PLYWOOD'!</v>
      </c>
      <c r="I855">
        <f t="shared" ca="1" si="142"/>
        <v>0</v>
      </c>
      <c r="J855" t="str">
        <f t="shared" ca="1" si="133"/>
        <v>'LYNX PLYWOOD'!</v>
      </c>
      <c r="K855">
        <f t="shared" ca="1" si="133"/>
        <v>0</v>
      </c>
      <c r="L855">
        <f t="shared" ca="1" si="133"/>
        <v>0</v>
      </c>
      <c r="M855">
        <f t="shared" ca="1" si="133"/>
        <v>0</v>
      </c>
      <c r="N855">
        <f t="shared" ca="1" si="134"/>
        <v>0</v>
      </c>
      <c r="O855" t="str">
        <f t="shared" ca="1" si="140"/>
        <v>D:Aa</v>
      </c>
      <c r="P855" t="str">
        <f t="shared" ca="1" si="141"/>
        <v>D9:Aa9</v>
      </c>
    </row>
    <row r="856" spans="1:16">
      <c r="A856" t="str">
        <f t="shared" si="135"/>
        <v>11</v>
      </c>
      <c r="B856" t="str">
        <f t="shared" ca="1" si="136"/>
        <v>WOOD</v>
      </c>
      <c r="C856" t="str">
        <f t="shared" si="137"/>
        <v>L13-W</v>
      </c>
      <c r="D856" t="s">
        <v>546</v>
      </c>
      <c r="E856">
        <f t="shared" ca="1" si="138"/>
        <v>0</v>
      </c>
      <c r="H856" t="str">
        <f t="shared" ca="1" si="139"/>
        <v>'LYNX PLYWOOD'!</v>
      </c>
      <c r="I856">
        <f t="shared" ca="1" si="142"/>
        <v>0</v>
      </c>
      <c r="J856" t="str">
        <f t="shared" ca="1" si="133"/>
        <v>'LYNX PLYWOOD'!</v>
      </c>
      <c r="K856">
        <f t="shared" ca="1" si="133"/>
        <v>0</v>
      </c>
      <c r="L856">
        <f t="shared" ca="1" si="133"/>
        <v>0</v>
      </c>
      <c r="M856">
        <f t="shared" ca="1" si="133"/>
        <v>0</v>
      </c>
      <c r="N856">
        <f t="shared" ca="1" si="134"/>
        <v>0</v>
      </c>
      <c r="O856" t="str">
        <f t="shared" ca="1" si="140"/>
        <v>D:Aa</v>
      </c>
      <c r="P856" t="str">
        <f t="shared" ca="1" si="141"/>
        <v>D9:Aa9</v>
      </c>
    </row>
    <row r="857" spans="1:16">
      <c r="A857" t="str">
        <f t="shared" si="135"/>
        <v>12</v>
      </c>
      <c r="B857" t="str">
        <f t="shared" ca="1" si="136"/>
        <v>WOOD</v>
      </c>
      <c r="C857" t="str">
        <f t="shared" si="137"/>
        <v>L13-W</v>
      </c>
      <c r="D857" t="s">
        <v>547</v>
      </c>
      <c r="E857">
        <f t="shared" ca="1" si="138"/>
        <v>0</v>
      </c>
      <c r="H857" t="str">
        <f t="shared" ca="1" si="139"/>
        <v>'LYNX PLYWOOD'!</v>
      </c>
      <c r="I857">
        <f t="shared" ca="1" si="142"/>
        <v>0</v>
      </c>
      <c r="J857" t="str">
        <f t="shared" ca="1" si="133"/>
        <v>'LYNX PLYWOOD'!</v>
      </c>
      <c r="K857">
        <f t="shared" ca="1" si="133"/>
        <v>0</v>
      </c>
      <c r="L857">
        <f t="shared" ca="1" si="133"/>
        <v>0</v>
      </c>
      <c r="M857">
        <f t="shared" ca="1" si="133"/>
        <v>0</v>
      </c>
      <c r="N857">
        <f t="shared" ca="1" si="134"/>
        <v>0</v>
      </c>
      <c r="O857" t="str">
        <f t="shared" ca="1" si="140"/>
        <v>D:Aa</v>
      </c>
      <c r="P857" t="str">
        <f t="shared" ca="1" si="141"/>
        <v>D9:Aa9</v>
      </c>
    </row>
    <row r="858" spans="1:16">
      <c r="A858" t="str">
        <f t="shared" si="135"/>
        <v>13</v>
      </c>
      <c r="B858" t="str">
        <f t="shared" ca="1" si="136"/>
        <v>WOOD</v>
      </c>
      <c r="C858" t="str">
        <f t="shared" si="137"/>
        <v>L13-W</v>
      </c>
      <c r="D858" t="s">
        <v>548</v>
      </c>
      <c r="E858">
        <f t="shared" ca="1" si="138"/>
        <v>0</v>
      </c>
      <c r="H858" t="str">
        <f t="shared" ca="1" si="139"/>
        <v>'LYNX PLYWOOD'!</v>
      </c>
      <c r="I858">
        <f t="shared" ca="1" si="142"/>
        <v>0</v>
      </c>
      <c r="J858" t="str">
        <f t="shared" ca="1" si="133"/>
        <v>'LYNX PLYWOOD'!</v>
      </c>
      <c r="K858">
        <f t="shared" ca="1" si="133"/>
        <v>0</v>
      </c>
      <c r="L858">
        <f t="shared" ca="1" si="133"/>
        <v>0</v>
      </c>
      <c r="M858">
        <f t="shared" ca="1" si="133"/>
        <v>0</v>
      </c>
      <c r="N858">
        <f t="shared" ca="1" si="134"/>
        <v>0</v>
      </c>
      <c r="O858" t="str">
        <f t="shared" ca="1" si="140"/>
        <v>D:Aa</v>
      </c>
      <c r="P858" t="str">
        <f t="shared" ca="1" si="141"/>
        <v>D9:Aa9</v>
      </c>
    </row>
    <row r="859" spans="1:16">
      <c r="A859" t="str">
        <f t="shared" si="135"/>
        <v>15</v>
      </c>
      <c r="B859" t="str">
        <f t="shared" ca="1" si="136"/>
        <v>WOOD</v>
      </c>
      <c r="C859" t="str">
        <f t="shared" si="137"/>
        <v>L13-W</v>
      </c>
      <c r="D859" t="s">
        <v>1527</v>
      </c>
      <c r="E859">
        <f t="shared" ca="1" si="138"/>
        <v>0</v>
      </c>
      <c r="H859" t="str">
        <f t="shared" ca="1" si="139"/>
        <v>'LYNX PLYWOOD'!</v>
      </c>
      <c r="I859">
        <f t="shared" ca="1" si="142"/>
        <v>0</v>
      </c>
      <c r="J859" t="str">
        <f t="shared" ca="1" si="133"/>
        <v>'LYNX PLYWOOD'!</v>
      </c>
      <c r="K859">
        <f t="shared" ca="1" si="133"/>
        <v>0</v>
      </c>
      <c r="L859">
        <f t="shared" ca="1" si="133"/>
        <v>0</v>
      </c>
      <c r="M859">
        <f t="shared" ca="1" si="133"/>
        <v>0</v>
      </c>
      <c r="N859">
        <f t="shared" ca="1" si="134"/>
        <v>0</v>
      </c>
      <c r="O859" t="str">
        <f t="shared" ca="1" si="140"/>
        <v>D:Aa</v>
      </c>
      <c r="P859" t="str">
        <f t="shared" ca="1" si="141"/>
        <v>D9:Aa9</v>
      </c>
    </row>
    <row r="860" spans="1:16">
      <c r="A860" t="str">
        <f t="shared" si="135"/>
        <v>01</v>
      </c>
      <c r="B860" t="str">
        <f t="shared" ca="1" si="136"/>
        <v>WH</v>
      </c>
      <c r="C860" t="str">
        <f t="shared" si="137"/>
        <v>L13-WH-N-DT</v>
      </c>
      <c r="D860" t="s">
        <v>1683</v>
      </c>
      <c r="E860">
        <f t="shared" ca="1" si="138"/>
        <v>0</v>
      </c>
      <c r="H860" t="str">
        <f t="shared" ca="1" si="139"/>
        <v>'Lynx WOODEN HOLDS'!</v>
      </c>
      <c r="I860">
        <f t="shared" ca="1" si="142"/>
        <v>0</v>
      </c>
      <c r="J860">
        <f t="shared" ca="1" si="133"/>
        <v>0</v>
      </c>
      <c r="K860">
        <f t="shared" ca="1" si="133"/>
        <v>0</v>
      </c>
      <c r="L860" t="str">
        <f t="shared" ca="1" si="133"/>
        <v>'Lynx WOODEN HOLDS'!</v>
      </c>
      <c r="M860">
        <f t="shared" ca="1" si="133"/>
        <v>0</v>
      </c>
      <c r="N860">
        <f t="shared" ca="1" si="134"/>
        <v>0</v>
      </c>
      <c r="O860" t="str">
        <f t="shared" ca="1" si="140"/>
        <v>D:z</v>
      </c>
      <c r="P860" t="str">
        <f t="shared" ca="1" si="141"/>
        <v>D9:Z9</v>
      </c>
    </row>
    <row r="861" spans="1:16">
      <c r="A861" t="str">
        <f t="shared" si="135"/>
        <v>02</v>
      </c>
      <c r="B861" t="str">
        <f t="shared" ca="1" si="136"/>
        <v>WH</v>
      </c>
      <c r="C861" t="str">
        <f t="shared" si="137"/>
        <v>L13-WH-N-DT</v>
      </c>
      <c r="D861" t="s">
        <v>1706</v>
      </c>
      <c r="E861">
        <f t="shared" ca="1" si="138"/>
        <v>0</v>
      </c>
      <c r="H861" t="str">
        <f t="shared" ca="1" si="139"/>
        <v>'Lynx WOODEN HOLDS'!</v>
      </c>
      <c r="I861">
        <f t="shared" ca="1" si="142"/>
        <v>0</v>
      </c>
      <c r="J861">
        <f t="shared" ca="1" si="133"/>
        <v>0</v>
      </c>
      <c r="K861">
        <f t="shared" ca="1" si="133"/>
        <v>0</v>
      </c>
      <c r="L861" t="str">
        <f t="shared" ca="1" si="133"/>
        <v>'Lynx WOODEN HOLDS'!</v>
      </c>
      <c r="M861">
        <f t="shared" ca="1" si="133"/>
        <v>0</v>
      </c>
      <c r="N861">
        <f t="shared" ca="1" si="134"/>
        <v>0</v>
      </c>
      <c r="O861" t="str">
        <f t="shared" ca="1" si="140"/>
        <v>D:z</v>
      </c>
      <c r="P861" t="str">
        <f t="shared" ca="1" si="141"/>
        <v>D9:Z9</v>
      </c>
    </row>
    <row r="862" spans="1:16">
      <c r="A862" t="str">
        <f t="shared" si="135"/>
        <v>03</v>
      </c>
      <c r="B862" t="str">
        <f t="shared" ca="1" si="136"/>
        <v>WH</v>
      </c>
      <c r="C862" t="str">
        <f t="shared" si="137"/>
        <v>L13-WH-N-DT</v>
      </c>
      <c r="D862" t="s">
        <v>1729</v>
      </c>
      <c r="E862">
        <f t="shared" ca="1" si="138"/>
        <v>0</v>
      </c>
      <c r="H862" t="str">
        <f t="shared" ca="1" si="139"/>
        <v>'Lynx WOODEN HOLDS'!</v>
      </c>
      <c r="I862">
        <f t="shared" ca="1" si="142"/>
        <v>0</v>
      </c>
      <c r="J862">
        <f t="shared" ca="1" si="133"/>
        <v>0</v>
      </c>
      <c r="K862">
        <f t="shared" ca="1" si="133"/>
        <v>0</v>
      </c>
      <c r="L862" t="str">
        <f t="shared" ca="1" si="133"/>
        <v>'Lynx WOODEN HOLDS'!</v>
      </c>
      <c r="M862">
        <f t="shared" ref="M862:N925" ca="1" si="143">IF(IFERROR(VLOOKUP($C862,INDIRECT(M$14&amp;"D:D"),1,FALSE),0)&lt;&gt;0,M$14,0)</f>
        <v>0</v>
      </c>
      <c r="N862">
        <f t="shared" ca="1" si="134"/>
        <v>0</v>
      </c>
      <c r="O862" t="str">
        <f t="shared" ca="1" si="140"/>
        <v>D:z</v>
      </c>
      <c r="P862" t="str">
        <f t="shared" ca="1" si="141"/>
        <v>D9:Z9</v>
      </c>
    </row>
    <row r="863" spans="1:16">
      <c r="A863" t="str">
        <f t="shared" si="135"/>
        <v>04</v>
      </c>
      <c r="B863" t="str">
        <f t="shared" ca="1" si="136"/>
        <v>WH</v>
      </c>
      <c r="C863" t="str">
        <f t="shared" si="137"/>
        <v>L13-WH-N-DT</v>
      </c>
      <c r="D863" t="s">
        <v>1752</v>
      </c>
      <c r="E863">
        <f t="shared" ca="1" si="138"/>
        <v>0</v>
      </c>
      <c r="H863" t="str">
        <f t="shared" ca="1" si="139"/>
        <v>'Lynx WOODEN HOLDS'!</v>
      </c>
      <c r="I863">
        <f t="shared" ca="1" si="142"/>
        <v>0</v>
      </c>
      <c r="J863">
        <f t="shared" ref="J863:N926" ca="1" si="144">IF(IFERROR(VLOOKUP($C863,INDIRECT(J$14&amp;"D:D"),1,FALSE),0)&lt;&gt;0,J$14,0)</f>
        <v>0</v>
      </c>
      <c r="K863">
        <f t="shared" ca="1" si="144"/>
        <v>0</v>
      </c>
      <c r="L863" t="str">
        <f t="shared" ca="1" si="144"/>
        <v>'Lynx WOODEN HOLDS'!</v>
      </c>
      <c r="M863">
        <f t="shared" ca="1" si="143"/>
        <v>0</v>
      </c>
      <c r="N863">
        <f t="shared" ca="1" si="143"/>
        <v>0</v>
      </c>
      <c r="O863" t="str">
        <f t="shared" ca="1" si="140"/>
        <v>D:z</v>
      </c>
      <c r="P863" t="str">
        <f t="shared" ca="1" si="141"/>
        <v>D9:Z9</v>
      </c>
    </row>
    <row r="864" spans="1:16">
      <c r="A864" t="str">
        <f t="shared" si="135"/>
        <v>05</v>
      </c>
      <c r="B864" t="str">
        <f t="shared" ca="1" si="136"/>
        <v>WH</v>
      </c>
      <c r="C864" t="str">
        <f t="shared" si="137"/>
        <v>L13-WH-N-DT</v>
      </c>
      <c r="D864" t="s">
        <v>1775</v>
      </c>
      <c r="E864">
        <f t="shared" ca="1" si="138"/>
        <v>0</v>
      </c>
      <c r="H864" t="str">
        <f t="shared" ca="1" si="139"/>
        <v>'Lynx WOODEN HOLDS'!</v>
      </c>
      <c r="I864">
        <f t="shared" ca="1" si="142"/>
        <v>0</v>
      </c>
      <c r="J864">
        <f t="shared" ca="1" si="144"/>
        <v>0</v>
      </c>
      <c r="K864">
        <f t="shared" ca="1" si="144"/>
        <v>0</v>
      </c>
      <c r="L864" t="str">
        <f t="shared" ca="1" si="144"/>
        <v>'Lynx WOODEN HOLDS'!</v>
      </c>
      <c r="M864">
        <f t="shared" ca="1" si="143"/>
        <v>0</v>
      </c>
      <c r="N864">
        <f t="shared" ca="1" si="143"/>
        <v>0</v>
      </c>
      <c r="O864" t="str">
        <f t="shared" ca="1" si="140"/>
        <v>D:z</v>
      </c>
      <c r="P864" t="str">
        <f t="shared" ca="1" si="141"/>
        <v>D9:Z9</v>
      </c>
    </row>
    <row r="865" spans="1:16">
      <c r="A865" t="str">
        <f t="shared" si="135"/>
        <v>06</v>
      </c>
      <c r="B865" t="str">
        <f t="shared" ca="1" si="136"/>
        <v>WH</v>
      </c>
      <c r="C865" t="str">
        <f t="shared" si="137"/>
        <v>L13-WH-N-DT</v>
      </c>
      <c r="D865" t="s">
        <v>1798</v>
      </c>
      <c r="E865">
        <f t="shared" ca="1" si="138"/>
        <v>0</v>
      </c>
      <c r="H865" t="str">
        <f t="shared" ca="1" si="139"/>
        <v>'Lynx WOODEN HOLDS'!</v>
      </c>
      <c r="I865">
        <f t="shared" ca="1" si="142"/>
        <v>0</v>
      </c>
      <c r="J865">
        <f t="shared" ca="1" si="144"/>
        <v>0</v>
      </c>
      <c r="K865">
        <f t="shared" ca="1" si="144"/>
        <v>0</v>
      </c>
      <c r="L865" t="str">
        <f t="shared" ca="1" si="144"/>
        <v>'Lynx WOODEN HOLDS'!</v>
      </c>
      <c r="M865">
        <f t="shared" ca="1" si="143"/>
        <v>0</v>
      </c>
      <c r="N865">
        <f t="shared" ca="1" si="143"/>
        <v>0</v>
      </c>
      <c r="O865" t="str">
        <f t="shared" ca="1" si="140"/>
        <v>D:z</v>
      </c>
      <c r="P865" t="str">
        <f t="shared" ca="1" si="141"/>
        <v>D9:Z9</v>
      </c>
    </row>
    <row r="866" spans="1:16">
      <c r="A866" t="str">
        <f t="shared" si="135"/>
        <v>07</v>
      </c>
      <c r="B866" t="str">
        <f t="shared" ca="1" si="136"/>
        <v>WH</v>
      </c>
      <c r="C866" t="str">
        <f t="shared" si="137"/>
        <v>L13-WH-N-DT</v>
      </c>
      <c r="D866" t="s">
        <v>1821</v>
      </c>
      <c r="E866">
        <f t="shared" ca="1" si="138"/>
        <v>0</v>
      </c>
      <c r="H866" t="str">
        <f t="shared" ca="1" si="139"/>
        <v>'Lynx WOODEN HOLDS'!</v>
      </c>
      <c r="I866">
        <f t="shared" ca="1" si="142"/>
        <v>0</v>
      </c>
      <c r="J866">
        <f t="shared" ca="1" si="144"/>
        <v>0</v>
      </c>
      <c r="K866">
        <f t="shared" ca="1" si="144"/>
        <v>0</v>
      </c>
      <c r="L866" t="str">
        <f t="shared" ca="1" si="144"/>
        <v>'Lynx WOODEN HOLDS'!</v>
      </c>
      <c r="M866">
        <f t="shared" ca="1" si="143"/>
        <v>0</v>
      </c>
      <c r="N866">
        <f t="shared" ca="1" si="143"/>
        <v>0</v>
      </c>
      <c r="O866" t="str">
        <f t="shared" ca="1" si="140"/>
        <v>D:z</v>
      </c>
      <c r="P866" t="str">
        <f t="shared" ca="1" si="141"/>
        <v>D9:Z9</v>
      </c>
    </row>
    <row r="867" spans="1:16">
      <c r="A867" t="str">
        <f t="shared" si="135"/>
        <v>08</v>
      </c>
      <c r="B867" t="str">
        <f t="shared" ca="1" si="136"/>
        <v>WH</v>
      </c>
      <c r="C867" t="str">
        <f t="shared" si="137"/>
        <v>L13-WH-N-DT</v>
      </c>
      <c r="D867" t="s">
        <v>1844</v>
      </c>
      <c r="E867">
        <f t="shared" ca="1" si="138"/>
        <v>0</v>
      </c>
      <c r="H867" t="str">
        <f t="shared" ca="1" si="139"/>
        <v>'Lynx WOODEN HOLDS'!</v>
      </c>
      <c r="I867">
        <f t="shared" ca="1" si="142"/>
        <v>0</v>
      </c>
      <c r="J867">
        <f t="shared" ca="1" si="144"/>
        <v>0</v>
      </c>
      <c r="K867">
        <f t="shared" ca="1" si="144"/>
        <v>0</v>
      </c>
      <c r="L867" t="str">
        <f t="shared" ca="1" si="144"/>
        <v>'Lynx WOODEN HOLDS'!</v>
      </c>
      <c r="M867">
        <f t="shared" ca="1" si="143"/>
        <v>0</v>
      </c>
      <c r="N867">
        <f t="shared" ca="1" si="143"/>
        <v>0</v>
      </c>
      <c r="O867" t="str">
        <f t="shared" ca="1" si="140"/>
        <v>D:z</v>
      </c>
      <c r="P867" t="str">
        <f t="shared" ca="1" si="141"/>
        <v>D9:Z9</v>
      </c>
    </row>
    <row r="868" spans="1:16">
      <c r="A868" t="str">
        <f t="shared" si="135"/>
        <v>09</v>
      </c>
      <c r="B868" t="str">
        <f t="shared" ca="1" si="136"/>
        <v>WH</v>
      </c>
      <c r="C868" t="str">
        <f t="shared" si="137"/>
        <v>L13-WH-N-DT</v>
      </c>
      <c r="D868" t="s">
        <v>1867</v>
      </c>
      <c r="E868">
        <f t="shared" ca="1" si="138"/>
        <v>0</v>
      </c>
      <c r="H868" t="str">
        <f t="shared" ca="1" si="139"/>
        <v>'Lynx WOODEN HOLDS'!</v>
      </c>
      <c r="I868">
        <f t="shared" ca="1" si="142"/>
        <v>0</v>
      </c>
      <c r="J868">
        <f t="shared" ca="1" si="144"/>
        <v>0</v>
      </c>
      <c r="K868">
        <f t="shared" ca="1" si="144"/>
        <v>0</v>
      </c>
      <c r="L868" t="str">
        <f t="shared" ca="1" si="144"/>
        <v>'Lynx WOODEN HOLDS'!</v>
      </c>
      <c r="M868">
        <f t="shared" ca="1" si="143"/>
        <v>0</v>
      </c>
      <c r="N868">
        <f t="shared" ca="1" si="143"/>
        <v>0</v>
      </c>
      <c r="O868" t="str">
        <f t="shared" ca="1" si="140"/>
        <v>D:z</v>
      </c>
      <c r="P868" t="str">
        <f t="shared" ca="1" si="141"/>
        <v>D9:Z9</v>
      </c>
    </row>
    <row r="869" spans="1:16">
      <c r="A869" t="str">
        <f t="shared" si="135"/>
        <v>10</v>
      </c>
      <c r="B869" t="str">
        <f t="shared" ca="1" si="136"/>
        <v>WH</v>
      </c>
      <c r="C869" t="str">
        <f t="shared" si="137"/>
        <v>L13-WH-N-DT</v>
      </c>
      <c r="D869" t="s">
        <v>1890</v>
      </c>
      <c r="E869">
        <f t="shared" ca="1" si="138"/>
        <v>0</v>
      </c>
      <c r="H869" t="str">
        <f t="shared" ca="1" si="139"/>
        <v>'Lynx WOODEN HOLDS'!</v>
      </c>
      <c r="I869">
        <f t="shared" ca="1" si="142"/>
        <v>0</v>
      </c>
      <c r="J869">
        <f t="shared" ca="1" si="144"/>
        <v>0</v>
      </c>
      <c r="K869">
        <f t="shared" ca="1" si="144"/>
        <v>0</v>
      </c>
      <c r="L869" t="str">
        <f t="shared" ca="1" si="144"/>
        <v>'Lynx WOODEN HOLDS'!</v>
      </c>
      <c r="M869">
        <f t="shared" ca="1" si="143"/>
        <v>0</v>
      </c>
      <c r="N869">
        <f t="shared" ca="1" si="143"/>
        <v>0</v>
      </c>
      <c r="O869" t="str">
        <f t="shared" ca="1" si="140"/>
        <v>D:z</v>
      </c>
      <c r="P869" t="str">
        <f t="shared" ca="1" si="141"/>
        <v>D9:Z9</v>
      </c>
    </row>
    <row r="870" spans="1:16">
      <c r="A870" t="str">
        <f t="shared" si="135"/>
        <v>11</v>
      </c>
      <c r="B870" t="str">
        <f t="shared" ca="1" si="136"/>
        <v>WH</v>
      </c>
      <c r="C870" t="str">
        <f t="shared" si="137"/>
        <v>L13-WH-N-DT</v>
      </c>
      <c r="D870" t="s">
        <v>1913</v>
      </c>
      <c r="E870">
        <f t="shared" ca="1" si="138"/>
        <v>0</v>
      </c>
      <c r="H870" t="str">
        <f t="shared" ca="1" si="139"/>
        <v>'Lynx WOODEN HOLDS'!</v>
      </c>
      <c r="I870">
        <f t="shared" ca="1" si="142"/>
        <v>0</v>
      </c>
      <c r="J870">
        <f t="shared" ca="1" si="144"/>
        <v>0</v>
      </c>
      <c r="K870">
        <f t="shared" ca="1" si="144"/>
        <v>0</v>
      </c>
      <c r="L870" t="str">
        <f t="shared" ca="1" si="144"/>
        <v>'Lynx WOODEN HOLDS'!</v>
      </c>
      <c r="M870">
        <f t="shared" ca="1" si="143"/>
        <v>0</v>
      </c>
      <c r="N870">
        <f t="shared" ca="1" si="143"/>
        <v>0</v>
      </c>
      <c r="O870" t="str">
        <f t="shared" ca="1" si="140"/>
        <v>D:z</v>
      </c>
      <c r="P870" t="str">
        <f t="shared" ca="1" si="141"/>
        <v>D9:Z9</v>
      </c>
    </row>
    <row r="871" spans="1:16">
      <c r="A871" t="str">
        <f t="shared" si="135"/>
        <v>12</v>
      </c>
      <c r="B871" t="str">
        <f t="shared" ca="1" si="136"/>
        <v>WH</v>
      </c>
      <c r="C871" t="str">
        <f t="shared" si="137"/>
        <v>L13-WH-N-DT</v>
      </c>
      <c r="D871" t="s">
        <v>1936</v>
      </c>
      <c r="E871">
        <f t="shared" ca="1" si="138"/>
        <v>0</v>
      </c>
      <c r="H871" t="str">
        <f t="shared" ca="1" si="139"/>
        <v>'Lynx WOODEN HOLDS'!</v>
      </c>
      <c r="I871">
        <f t="shared" ca="1" si="142"/>
        <v>0</v>
      </c>
      <c r="J871">
        <f t="shared" ca="1" si="144"/>
        <v>0</v>
      </c>
      <c r="K871">
        <f t="shared" ca="1" si="144"/>
        <v>0</v>
      </c>
      <c r="L871" t="str">
        <f t="shared" ca="1" si="144"/>
        <v>'Lynx WOODEN HOLDS'!</v>
      </c>
      <c r="M871">
        <f t="shared" ca="1" si="143"/>
        <v>0</v>
      </c>
      <c r="N871">
        <f t="shared" ca="1" si="143"/>
        <v>0</v>
      </c>
      <c r="O871" t="str">
        <f t="shared" ca="1" si="140"/>
        <v>D:z</v>
      </c>
      <c r="P871" t="str">
        <f t="shared" ca="1" si="141"/>
        <v>D9:Z9</v>
      </c>
    </row>
    <row r="872" spans="1:16">
      <c r="A872" t="str">
        <f t="shared" si="135"/>
        <v>13</v>
      </c>
      <c r="B872" t="str">
        <f t="shared" ca="1" si="136"/>
        <v>WH</v>
      </c>
      <c r="C872" t="str">
        <f t="shared" si="137"/>
        <v>L13-WH-N-DT</v>
      </c>
      <c r="D872" t="s">
        <v>1959</v>
      </c>
      <c r="E872">
        <f t="shared" ca="1" si="138"/>
        <v>0</v>
      </c>
      <c r="H872" t="str">
        <f t="shared" ca="1" si="139"/>
        <v>'Lynx WOODEN HOLDS'!</v>
      </c>
      <c r="I872">
        <f t="shared" ca="1" si="142"/>
        <v>0</v>
      </c>
      <c r="J872">
        <f t="shared" ca="1" si="144"/>
        <v>0</v>
      </c>
      <c r="K872">
        <f t="shared" ca="1" si="144"/>
        <v>0</v>
      </c>
      <c r="L872" t="str">
        <f t="shared" ca="1" si="144"/>
        <v>'Lynx WOODEN HOLDS'!</v>
      </c>
      <c r="M872">
        <f t="shared" ca="1" si="143"/>
        <v>0</v>
      </c>
      <c r="N872">
        <f t="shared" ca="1" si="143"/>
        <v>0</v>
      </c>
      <c r="O872" t="str">
        <f t="shared" ca="1" si="140"/>
        <v>D:z</v>
      </c>
      <c r="P872" t="str">
        <f t="shared" ca="1" si="141"/>
        <v>D9:Z9</v>
      </c>
    </row>
    <row r="873" spans="1:16">
      <c r="A873" t="str">
        <f t="shared" si="135"/>
        <v>15</v>
      </c>
      <c r="B873" t="str">
        <f t="shared" ca="1" si="136"/>
        <v>WH</v>
      </c>
      <c r="C873" t="str">
        <f t="shared" si="137"/>
        <v>L13-WH-N-DT</v>
      </c>
      <c r="D873" t="s">
        <v>1982</v>
      </c>
      <c r="E873">
        <f t="shared" ca="1" si="138"/>
        <v>0</v>
      </c>
      <c r="H873" t="str">
        <f t="shared" ca="1" si="139"/>
        <v>'Lynx WOODEN HOLDS'!</v>
      </c>
      <c r="I873">
        <f t="shared" ca="1" si="142"/>
        <v>0</v>
      </c>
      <c r="J873">
        <f t="shared" ca="1" si="144"/>
        <v>0</v>
      </c>
      <c r="K873">
        <f t="shared" ca="1" si="144"/>
        <v>0</v>
      </c>
      <c r="L873" t="str">
        <f t="shared" ca="1" si="144"/>
        <v>'Lynx WOODEN HOLDS'!</v>
      </c>
      <c r="M873">
        <f t="shared" ca="1" si="143"/>
        <v>0</v>
      </c>
      <c r="N873">
        <f t="shared" ca="1" si="143"/>
        <v>0</v>
      </c>
      <c r="O873" t="str">
        <f t="shared" ca="1" si="140"/>
        <v>D:z</v>
      </c>
      <c r="P873" t="str">
        <f t="shared" ca="1" si="141"/>
        <v>D9:Z9</v>
      </c>
    </row>
    <row r="874" spans="1:16">
      <c r="A874" t="str">
        <f t="shared" si="135"/>
        <v>01</v>
      </c>
      <c r="B874" t="str">
        <f t="shared" ca="1" si="136"/>
        <v>WOOD</v>
      </c>
      <c r="C874" t="str">
        <f t="shared" si="137"/>
        <v>L130-W</v>
      </c>
      <c r="D874" t="s">
        <v>1390</v>
      </c>
      <c r="E874">
        <f t="shared" ca="1" si="138"/>
        <v>0</v>
      </c>
      <c r="H874" t="str">
        <f t="shared" ca="1" si="139"/>
        <v>'LYNX PLYWOOD'!</v>
      </c>
      <c r="I874">
        <f t="shared" ca="1" si="142"/>
        <v>0</v>
      </c>
      <c r="J874" t="str">
        <f t="shared" ca="1" si="144"/>
        <v>'LYNX PLYWOOD'!</v>
      </c>
      <c r="K874">
        <f t="shared" ca="1" si="144"/>
        <v>0</v>
      </c>
      <c r="L874">
        <f t="shared" ca="1" si="144"/>
        <v>0</v>
      </c>
      <c r="M874">
        <f t="shared" ca="1" si="143"/>
        <v>0</v>
      </c>
      <c r="N874">
        <f t="shared" ca="1" si="143"/>
        <v>0</v>
      </c>
      <c r="O874" t="str">
        <f t="shared" ca="1" si="140"/>
        <v>D:Aa</v>
      </c>
      <c r="P874" t="str">
        <f t="shared" ca="1" si="141"/>
        <v>D9:Aa9</v>
      </c>
    </row>
    <row r="875" spans="1:16">
      <c r="A875" t="str">
        <f t="shared" si="135"/>
        <v>02</v>
      </c>
      <c r="B875" t="str">
        <f t="shared" ca="1" si="136"/>
        <v>WOOD</v>
      </c>
      <c r="C875" t="str">
        <f t="shared" si="137"/>
        <v>L130-W</v>
      </c>
      <c r="D875" t="s">
        <v>1391</v>
      </c>
      <c r="E875">
        <f t="shared" ca="1" si="138"/>
        <v>0</v>
      </c>
      <c r="H875" t="str">
        <f t="shared" ca="1" si="139"/>
        <v>'LYNX PLYWOOD'!</v>
      </c>
      <c r="I875">
        <f t="shared" ca="1" si="142"/>
        <v>0</v>
      </c>
      <c r="J875" t="str">
        <f t="shared" ca="1" si="144"/>
        <v>'LYNX PLYWOOD'!</v>
      </c>
      <c r="K875">
        <f t="shared" ca="1" si="144"/>
        <v>0</v>
      </c>
      <c r="L875">
        <f t="shared" ca="1" si="144"/>
        <v>0</v>
      </c>
      <c r="M875">
        <f t="shared" ca="1" si="143"/>
        <v>0</v>
      </c>
      <c r="N875">
        <f t="shared" ca="1" si="143"/>
        <v>0</v>
      </c>
      <c r="O875" t="str">
        <f t="shared" ca="1" si="140"/>
        <v>D:Aa</v>
      </c>
      <c r="P875" t="str">
        <f t="shared" ca="1" si="141"/>
        <v>D9:Aa9</v>
      </c>
    </row>
    <row r="876" spans="1:16">
      <c r="A876" t="str">
        <f t="shared" si="135"/>
        <v>03</v>
      </c>
      <c r="B876" t="str">
        <f t="shared" ca="1" si="136"/>
        <v>WOOD</v>
      </c>
      <c r="C876" t="str">
        <f t="shared" si="137"/>
        <v>L130-W</v>
      </c>
      <c r="D876" t="s">
        <v>1392</v>
      </c>
      <c r="E876">
        <f t="shared" ca="1" si="138"/>
        <v>0</v>
      </c>
      <c r="H876" t="str">
        <f t="shared" ca="1" si="139"/>
        <v>'LYNX PLYWOOD'!</v>
      </c>
      <c r="I876">
        <f t="shared" ca="1" si="142"/>
        <v>0</v>
      </c>
      <c r="J876" t="str">
        <f t="shared" ca="1" si="144"/>
        <v>'LYNX PLYWOOD'!</v>
      </c>
      <c r="K876">
        <f t="shared" ca="1" si="144"/>
        <v>0</v>
      </c>
      <c r="L876">
        <f t="shared" ca="1" si="144"/>
        <v>0</v>
      </c>
      <c r="M876">
        <f t="shared" ca="1" si="143"/>
        <v>0</v>
      </c>
      <c r="N876">
        <f t="shared" ca="1" si="143"/>
        <v>0</v>
      </c>
      <c r="O876" t="str">
        <f t="shared" ca="1" si="140"/>
        <v>D:Aa</v>
      </c>
      <c r="P876" t="str">
        <f t="shared" ca="1" si="141"/>
        <v>D9:Aa9</v>
      </c>
    </row>
    <row r="877" spans="1:16">
      <c r="A877" t="str">
        <f t="shared" si="135"/>
        <v>04</v>
      </c>
      <c r="B877" t="str">
        <f t="shared" ca="1" si="136"/>
        <v>WOOD</v>
      </c>
      <c r="C877" t="str">
        <f t="shared" si="137"/>
        <v>L130-W</v>
      </c>
      <c r="D877" t="s">
        <v>1393</v>
      </c>
      <c r="E877">
        <f t="shared" ca="1" si="138"/>
        <v>0</v>
      </c>
      <c r="H877" t="str">
        <f t="shared" ca="1" si="139"/>
        <v>'LYNX PLYWOOD'!</v>
      </c>
      <c r="I877">
        <f t="shared" ca="1" si="142"/>
        <v>0</v>
      </c>
      <c r="J877" t="str">
        <f t="shared" ca="1" si="144"/>
        <v>'LYNX PLYWOOD'!</v>
      </c>
      <c r="K877">
        <f t="shared" ca="1" si="144"/>
        <v>0</v>
      </c>
      <c r="L877">
        <f t="shared" ca="1" si="144"/>
        <v>0</v>
      </c>
      <c r="M877">
        <f t="shared" ca="1" si="143"/>
        <v>0</v>
      </c>
      <c r="N877">
        <f t="shared" ca="1" si="143"/>
        <v>0</v>
      </c>
      <c r="O877" t="str">
        <f t="shared" ca="1" si="140"/>
        <v>D:Aa</v>
      </c>
      <c r="P877" t="str">
        <f t="shared" ca="1" si="141"/>
        <v>D9:Aa9</v>
      </c>
    </row>
    <row r="878" spans="1:16">
      <c r="A878" t="str">
        <f t="shared" si="135"/>
        <v>05</v>
      </c>
      <c r="B878" t="str">
        <f t="shared" ca="1" si="136"/>
        <v>WOOD</v>
      </c>
      <c r="C878" t="str">
        <f t="shared" si="137"/>
        <v>L130-W</v>
      </c>
      <c r="D878" t="s">
        <v>1394</v>
      </c>
      <c r="E878">
        <f t="shared" ca="1" si="138"/>
        <v>0</v>
      </c>
      <c r="H878" t="str">
        <f t="shared" ca="1" si="139"/>
        <v>'LYNX PLYWOOD'!</v>
      </c>
      <c r="I878">
        <f t="shared" ca="1" si="142"/>
        <v>0</v>
      </c>
      <c r="J878" t="str">
        <f t="shared" ca="1" si="144"/>
        <v>'LYNX PLYWOOD'!</v>
      </c>
      <c r="K878">
        <f t="shared" ca="1" si="144"/>
        <v>0</v>
      </c>
      <c r="L878">
        <f t="shared" ca="1" si="144"/>
        <v>0</v>
      </c>
      <c r="M878">
        <f t="shared" ca="1" si="143"/>
        <v>0</v>
      </c>
      <c r="N878">
        <f t="shared" ca="1" si="143"/>
        <v>0</v>
      </c>
      <c r="O878" t="str">
        <f t="shared" ca="1" si="140"/>
        <v>D:Aa</v>
      </c>
      <c r="P878" t="str">
        <f t="shared" ca="1" si="141"/>
        <v>D9:Aa9</v>
      </c>
    </row>
    <row r="879" spans="1:16">
      <c r="A879" t="str">
        <f t="shared" si="135"/>
        <v>06</v>
      </c>
      <c r="B879" t="str">
        <f t="shared" ca="1" si="136"/>
        <v>WOOD</v>
      </c>
      <c r="C879" t="str">
        <f t="shared" si="137"/>
        <v>L130-W</v>
      </c>
      <c r="D879" t="s">
        <v>1395</v>
      </c>
      <c r="E879">
        <f t="shared" ca="1" si="138"/>
        <v>0</v>
      </c>
      <c r="H879" t="str">
        <f t="shared" ca="1" si="139"/>
        <v>'LYNX PLYWOOD'!</v>
      </c>
      <c r="I879">
        <f t="shared" ca="1" si="142"/>
        <v>0</v>
      </c>
      <c r="J879" t="str">
        <f t="shared" ca="1" si="144"/>
        <v>'LYNX PLYWOOD'!</v>
      </c>
      <c r="K879">
        <f t="shared" ca="1" si="144"/>
        <v>0</v>
      </c>
      <c r="L879">
        <f t="shared" ca="1" si="144"/>
        <v>0</v>
      </c>
      <c r="M879">
        <f t="shared" ca="1" si="143"/>
        <v>0</v>
      </c>
      <c r="N879">
        <f t="shared" ca="1" si="143"/>
        <v>0</v>
      </c>
      <c r="O879" t="str">
        <f t="shared" ca="1" si="140"/>
        <v>D:Aa</v>
      </c>
      <c r="P879" t="str">
        <f t="shared" ca="1" si="141"/>
        <v>D9:Aa9</v>
      </c>
    </row>
    <row r="880" spans="1:16">
      <c r="A880" t="str">
        <f t="shared" si="135"/>
        <v>07</v>
      </c>
      <c r="B880" t="str">
        <f t="shared" ca="1" si="136"/>
        <v>WOOD</v>
      </c>
      <c r="C880" t="str">
        <f t="shared" si="137"/>
        <v>L130-W</v>
      </c>
      <c r="D880" t="s">
        <v>1396</v>
      </c>
      <c r="E880">
        <f t="shared" ca="1" si="138"/>
        <v>0</v>
      </c>
      <c r="H880" t="str">
        <f t="shared" ca="1" si="139"/>
        <v>'LYNX PLYWOOD'!</v>
      </c>
      <c r="I880">
        <f t="shared" ca="1" si="142"/>
        <v>0</v>
      </c>
      <c r="J880" t="str">
        <f t="shared" ca="1" si="144"/>
        <v>'LYNX PLYWOOD'!</v>
      </c>
      <c r="K880">
        <f t="shared" ca="1" si="144"/>
        <v>0</v>
      </c>
      <c r="L880">
        <f t="shared" ca="1" si="144"/>
        <v>0</v>
      </c>
      <c r="M880">
        <f t="shared" ca="1" si="143"/>
        <v>0</v>
      </c>
      <c r="N880">
        <f t="shared" ca="1" si="143"/>
        <v>0</v>
      </c>
      <c r="O880" t="str">
        <f t="shared" ca="1" si="140"/>
        <v>D:Aa</v>
      </c>
      <c r="P880" t="str">
        <f t="shared" ca="1" si="141"/>
        <v>D9:Aa9</v>
      </c>
    </row>
    <row r="881" spans="1:16">
      <c r="A881" t="str">
        <f t="shared" si="135"/>
        <v>08</v>
      </c>
      <c r="B881" t="str">
        <f t="shared" ca="1" si="136"/>
        <v>WOOD</v>
      </c>
      <c r="C881" t="str">
        <f t="shared" si="137"/>
        <v>L130-W</v>
      </c>
      <c r="D881" t="s">
        <v>1397</v>
      </c>
      <c r="E881">
        <f t="shared" ca="1" si="138"/>
        <v>0</v>
      </c>
      <c r="H881" t="str">
        <f t="shared" ca="1" si="139"/>
        <v>'LYNX PLYWOOD'!</v>
      </c>
      <c r="I881">
        <f t="shared" ca="1" si="142"/>
        <v>0</v>
      </c>
      <c r="J881" t="str">
        <f t="shared" ca="1" si="144"/>
        <v>'LYNX PLYWOOD'!</v>
      </c>
      <c r="K881">
        <f t="shared" ca="1" si="144"/>
        <v>0</v>
      </c>
      <c r="L881">
        <f t="shared" ca="1" si="144"/>
        <v>0</v>
      </c>
      <c r="M881">
        <f t="shared" ca="1" si="143"/>
        <v>0</v>
      </c>
      <c r="N881">
        <f t="shared" ca="1" si="143"/>
        <v>0</v>
      </c>
      <c r="O881" t="str">
        <f t="shared" ca="1" si="140"/>
        <v>D:Aa</v>
      </c>
      <c r="P881" t="str">
        <f t="shared" ca="1" si="141"/>
        <v>D9:Aa9</v>
      </c>
    </row>
    <row r="882" spans="1:16">
      <c r="A882" t="str">
        <f t="shared" si="135"/>
        <v>09</v>
      </c>
      <c r="B882" t="str">
        <f t="shared" ca="1" si="136"/>
        <v>WOOD</v>
      </c>
      <c r="C882" t="str">
        <f t="shared" si="137"/>
        <v>L130-W</v>
      </c>
      <c r="D882" t="s">
        <v>1398</v>
      </c>
      <c r="E882">
        <f t="shared" ca="1" si="138"/>
        <v>0</v>
      </c>
      <c r="H882" t="str">
        <f t="shared" ca="1" si="139"/>
        <v>'LYNX PLYWOOD'!</v>
      </c>
      <c r="I882">
        <f t="shared" ca="1" si="142"/>
        <v>0</v>
      </c>
      <c r="J882" t="str">
        <f t="shared" ca="1" si="144"/>
        <v>'LYNX PLYWOOD'!</v>
      </c>
      <c r="K882">
        <f t="shared" ca="1" si="144"/>
        <v>0</v>
      </c>
      <c r="L882">
        <f t="shared" ca="1" si="144"/>
        <v>0</v>
      </c>
      <c r="M882">
        <f t="shared" ca="1" si="143"/>
        <v>0</v>
      </c>
      <c r="N882">
        <f t="shared" ca="1" si="143"/>
        <v>0</v>
      </c>
      <c r="O882" t="str">
        <f t="shared" ca="1" si="140"/>
        <v>D:Aa</v>
      </c>
      <c r="P882" t="str">
        <f t="shared" ca="1" si="141"/>
        <v>D9:Aa9</v>
      </c>
    </row>
    <row r="883" spans="1:16">
      <c r="A883" t="str">
        <f t="shared" si="135"/>
        <v>10</v>
      </c>
      <c r="B883" t="str">
        <f t="shared" ca="1" si="136"/>
        <v>WOOD</v>
      </c>
      <c r="C883" t="str">
        <f t="shared" si="137"/>
        <v>L130-W</v>
      </c>
      <c r="D883" t="s">
        <v>1399</v>
      </c>
      <c r="E883">
        <f t="shared" ca="1" si="138"/>
        <v>0</v>
      </c>
      <c r="H883" t="str">
        <f t="shared" ca="1" si="139"/>
        <v>'LYNX PLYWOOD'!</v>
      </c>
      <c r="I883">
        <f t="shared" ca="1" si="142"/>
        <v>0</v>
      </c>
      <c r="J883" t="str">
        <f t="shared" ca="1" si="144"/>
        <v>'LYNX PLYWOOD'!</v>
      </c>
      <c r="K883">
        <f t="shared" ca="1" si="144"/>
        <v>0</v>
      </c>
      <c r="L883">
        <f t="shared" ca="1" si="144"/>
        <v>0</v>
      </c>
      <c r="M883">
        <f t="shared" ca="1" si="143"/>
        <v>0</v>
      </c>
      <c r="N883">
        <f t="shared" ca="1" si="143"/>
        <v>0</v>
      </c>
      <c r="O883" t="str">
        <f t="shared" ca="1" si="140"/>
        <v>D:Aa</v>
      </c>
      <c r="P883" t="str">
        <f t="shared" ca="1" si="141"/>
        <v>D9:Aa9</v>
      </c>
    </row>
    <row r="884" spans="1:16">
      <c r="A884" t="str">
        <f t="shared" si="135"/>
        <v>11</v>
      </c>
      <c r="B884" t="str">
        <f t="shared" ca="1" si="136"/>
        <v>WOOD</v>
      </c>
      <c r="C884" t="str">
        <f t="shared" si="137"/>
        <v>L130-W</v>
      </c>
      <c r="D884" t="s">
        <v>1400</v>
      </c>
      <c r="E884">
        <f t="shared" ca="1" si="138"/>
        <v>0</v>
      </c>
      <c r="H884" t="str">
        <f t="shared" ca="1" si="139"/>
        <v>'LYNX PLYWOOD'!</v>
      </c>
      <c r="I884">
        <f t="shared" ca="1" si="142"/>
        <v>0</v>
      </c>
      <c r="J884" t="str">
        <f t="shared" ca="1" si="144"/>
        <v>'LYNX PLYWOOD'!</v>
      </c>
      <c r="K884">
        <f t="shared" ca="1" si="144"/>
        <v>0</v>
      </c>
      <c r="L884">
        <f t="shared" ca="1" si="144"/>
        <v>0</v>
      </c>
      <c r="M884">
        <f t="shared" ca="1" si="143"/>
        <v>0</v>
      </c>
      <c r="N884">
        <f t="shared" ca="1" si="143"/>
        <v>0</v>
      </c>
      <c r="O884" t="str">
        <f t="shared" ca="1" si="140"/>
        <v>D:Aa</v>
      </c>
      <c r="P884" t="str">
        <f t="shared" ca="1" si="141"/>
        <v>D9:Aa9</v>
      </c>
    </row>
    <row r="885" spans="1:16">
      <c r="A885" t="str">
        <f t="shared" si="135"/>
        <v>12</v>
      </c>
      <c r="B885" t="str">
        <f t="shared" ca="1" si="136"/>
        <v>WOOD</v>
      </c>
      <c r="C885" t="str">
        <f t="shared" si="137"/>
        <v>L130-W</v>
      </c>
      <c r="D885" t="s">
        <v>1401</v>
      </c>
      <c r="E885">
        <f t="shared" ca="1" si="138"/>
        <v>0</v>
      </c>
      <c r="H885" t="str">
        <f t="shared" ca="1" si="139"/>
        <v>'LYNX PLYWOOD'!</v>
      </c>
      <c r="I885">
        <f t="shared" ca="1" si="142"/>
        <v>0</v>
      </c>
      <c r="J885" t="str">
        <f t="shared" ca="1" si="144"/>
        <v>'LYNX PLYWOOD'!</v>
      </c>
      <c r="K885">
        <f t="shared" ca="1" si="144"/>
        <v>0</v>
      </c>
      <c r="L885">
        <f t="shared" ca="1" si="144"/>
        <v>0</v>
      </c>
      <c r="M885">
        <f t="shared" ca="1" si="143"/>
        <v>0</v>
      </c>
      <c r="N885">
        <f t="shared" ca="1" si="143"/>
        <v>0</v>
      </c>
      <c r="O885" t="str">
        <f t="shared" ca="1" si="140"/>
        <v>D:Aa</v>
      </c>
      <c r="P885" t="str">
        <f t="shared" ca="1" si="141"/>
        <v>D9:Aa9</v>
      </c>
    </row>
    <row r="886" spans="1:16">
      <c r="A886" t="str">
        <f t="shared" si="135"/>
        <v>13</v>
      </c>
      <c r="B886" t="str">
        <f t="shared" ca="1" si="136"/>
        <v>WOOD</v>
      </c>
      <c r="C886" t="str">
        <f t="shared" si="137"/>
        <v>L130-W</v>
      </c>
      <c r="D886" t="s">
        <v>1402</v>
      </c>
      <c r="E886">
        <f t="shared" ca="1" si="138"/>
        <v>0</v>
      </c>
      <c r="H886" t="str">
        <f t="shared" ca="1" si="139"/>
        <v>'LYNX PLYWOOD'!</v>
      </c>
      <c r="I886">
        <f t="shared" ca="1" si="142"/>
        <v>0</v>
      </c>
      <c r="J886" t="str">
        <f t="shared" ca="1" si="144"/>
        <v>'LYNX PLYWOOD'!</v>
      </c>
      <c r="K886">
        <f t="shared" ca="1" si="144"/>
        <v>0</v>
      </c>
      <c r="L886">
        <f t="shared" ca="1" si="144"/>
        <v>0</v>
      </c>
      <c r="M886">
        <f t="shared" ca="1" si="143"/>
        <v>0</v>
      </c>
      <c r="N886">
        <f t="shared" ca="1" si="143"/>
        <v>0</v>
      </c>
      <c r="O886" t="str">
        <f t="shared" ca="1" si="140"/>
        <v>D:Aa</v>
      </c>
      <c r="P886" t="str">
        <f t="shared" ca="1" si="141"/>
        <v>D9:Aa9</v>
      </c>
    </row>
    <row r="887" spans="1:16">
      <c r="A887" t="str">
        <f t="shared" si="135"/>
        <v>15</v>
      </c>
      <c r="B887" t="str">
        <f t="shared" ca="1" si="136"/>
        <v>WOOD</v>
      </c>
      <c r="C887" t="str">
        <f t="shared" si="137"/>
        <v>L130-W</v>
      </c>
      <c r="D887" t="s">
        <v>1576</v>
      </c>
      <c r="E887">
        <f t="shared" ca="1" si="138"/>
        <v>0</v>
      </c>
      <c r="H887" t="str">
        <f t="shared" ca="1" si="139"/>
        <v>'LYNX PLYWOOD'!</v>
      </c>
      <c r="I887">
        <f t="shared" ca="1" si="142"/>
        <v>0</v>
      </c>
      <c r="J887" t="str">
        <f t="shared" ca="1" si="144"/>
        <v>'LYNX PLYWOOD'!</v>
      </c>
      <c r="K887">
        <f t="shared" ca="1" si="144"/>
        <v>0</v>
      </c>
      <c r="L887">
        <f t="shared" ca="1" si="144"/>
        <v>0</v>
      </c>
      <c r="M887">
        <f t="shared" ca="1" si="143"/>
        <v>0</v>
      </c>
      <c r="N887">
        <f t="shared" ca="1" si="143"/>
        <v>0</v>
      </c>
      <c r="O887" t="str">
        <f t="shared" ca="1" si="140"/>
        <v>D:Aa</v>
      </c>
      <c r="P887" t="str">
        <f t="shared" ca="1" si="141"/>
        <v>D9:Aa9</v>
      </c>
    </row>
    <row r="888" spans="1:16">
      <c r="A888" t="str">
        <f t="shared" si="135"/>
        <v>01</v>
      </c>
      <c r="B888" t="str">
        <f t="shared" ca="1" si="136"/>
        <v>WOOD</v>
      </c>
      <c r="C888" t="str">
        <f t="shared" si="137"/>
        <v>L131-W</v>
      </c>
      <c r="D888" t="s">
        <v>1403</v>
      </c>
      <c r="E888">
        <f t="shared" ca="1" si="138"/>
        <v>0</v>
      </c>
      <c r="H888" t="str">
        <f t="shared" ca="1" si="139"/>
        <v>'LYNX PLYWOOD'!</v>
      </c>
      <c r="I888">
        <f t="shared" ca="1" si="142"/>
        <v>0</v>
      </c>
      <c r="J888" t="str">
        <f t="shared" ca="1" si="144"/>
        <v>'LYNX PLYWOOD'!</v>
      </c>
      <c r="K888">
        <f t="shared" ca="1" si="144"/>
        <v>0</v>
      </c>
      <c r="L888">
        <f t="shared" ca="1" si="144"/>
        <v>0</v>
      </c>
      <c r="M888">
        <f t="shared" ca="1" si="143"/>
        <v>0</v>
      </c>
      <c r="N888">
        <f t="shared" ca="1" si="143"/>
        <v>0</v>
      </c>
      <c r="O888" t="str">
        <f t="shared" ca="1" si="140"/>
        <v>D:Aa</v>
      </c>
      <c r="P888" t="str">
        <f t="shared" ca="1" si="141"/>
        <v>D9:Aa9</v>
      </c>
    </row>
    <row r="889" spans="1:16">
      <c r="A889" t="str">
        <f t="shared" si="135"/>
        <v>02</v>
      </c>
      <c r="B889" t="str">
        <f t="shared" ca="1" si="136"/>
        <v>WOOD</v>
      </c>
      <c r="C889" t="str">
        <f t="shared" si="137"/>
        <v>L131-W</v>
      </c>
      <c r="D889" t="s">
        <v>1404</v>
      </c>
      <c r="E889">
        <f t="shared" ca="1" si="138"/>
        <v>0</v>
      </c>
      <c r="H889" t="str">
        <f t="shared" ca="1" si="139"/>
        <v>'LYNX PLYWOOD'!</v>
      </c>
      <c r="I889">
        <f t="shared" ca="1" si="142"/>
        <v>0</v>
      </c>
      <c r="J889" t="str">
        <f t="shared" ca="1" si="144"/>
        <v>'LYNX PLYWOOD'!</v>
      </c>
      <c r="K889">
        <f t="shared" ca="1" si="144"/>
        <v>0</v>
      </c>
      <c r="L889">
        <f t="shared" ca="1" si="144"/>
        <v>0</v>
      </c>
      <c r="M889">
        <f t="shared" ca="1" si="143"/>
        <v>0</v>
      </c>
      <c r="N889">
        <f t="shared" ca="1" si="143"/>
        <v>0</v>
      </c>
      <c r="O889" t="str">
        <f t="shared" ca="1" si="140"/>
        <v>D:Aa</v>
      </c>
      <c r="P889" t="str">
        <f t="shared" ca="1" si="141"/>
        <v>D9:Aa9</v>
      </c>
    </row>
    <row r="890" spans="1:16">
      <c r="A890" t="str">
        <f t="shared" si="135"/>
        <v>03</v>
      </c>
      <c r="B890" t="str">
        <f t="shared" ca="1" si="136"/>
        <v>WOOD</v>
      </c>
      <c r="C890" t="str">
        <f t="shared" si="137"/>
        <v>L131-W</v>
      </c>
      <c r="D890" t="s">
        <v>1405</v>
      </c>
      <c r="E890">
        <f t="shared" ca="1" si="138"/>
        <v>0</v>
      </c>
      <c r="H890" t="str">
        <f t="shared" ca="1" si="139"/>
        <v>'LYNX PLYWOOD'!</v>
      </c>
      <c r="I890">
        <f t="shared" ca="1" si="142"/>
        <v>0</v>
      </c>
      <c r="J890" t="str">
        <f t="shared" ca="1" si="144"/>
        <v>'LYNX PLYWOOD'!</v>
      </c>
      <c r="K890">
        <f t="shared" ca="1" si="144"/>
        <v>0</v>
      </c>
      <c r="L890">
        <f t="shared" ca="1" si="144"/>
        <v>0</v>
      </c>
      <c r="M890">
        <f t="shared" ca="1" si="143"/>
        <v>0</v>
      </c>
      <c r="N890">
        <f t="shared" ca="1" si="143"/>
        <v>0</v>
      </c>
      <c r="O890" t="str">
        <f t="shared" ca="1" si="140"/>
        <v>D:Aa</v>
      </c>
      <c r="P890" t="str">
        <f t="shared" ca="1" si="141"/>
        <v>D9:Aa9</v>
      </c>
    </row>
    <row r="891" spans="1:16">
      <c r="A891" t="str">
        <f t="shared" si="135"/>
        <v>04</v>
      </c>
      <c r="B891" t="str">
        <f t="shared" ca="1" si="136"/>
        <v>WOOD</v>
      </c>
      <c r="C891" t="str">
        <f t="shared" si="137"/>
        <v>L131-W</v>
      </c>
      <c r="D891" t="s">
        <v>1406</v>
      </c>
      <c r="E891">
        <f t="shared" ca="1" si="138"/>
        <v>0</v>
      </c>
      <c r="H891" t="str">
        <f t="shared" ca="1" si="139"/>
        <v>'LYNX PLYWOOD'!</v>
      </c>
      <c r="I891">
        <f t="shared" ca="1" si="142"/>
        <v>0</v>
      </c>
      <c r="J891" t="str">
        <f t="shared" ca="1" si="144"/>
        <v>'LYNX PLYWOOD'!</v>
      </c>
      <c r="K891">
        <f t="shared" ca="1" si="144"/>
        <v>0</v>
      </c>
      <c r="L891">
        <f t="shared" ca="1" si="144"/>
        <v>0</v>
      </c>
      <c r="M891">
        <f t="shared" ca="1" si="143"/>
        <v>0</v>
      </c>
      <c r="N891">
        <f t="shared" ca="1" si="143"/>
        <v>0</v>
      </c>
      <c r="O891" t="str">
        <f t="shared" ca="1" si="140"/>
        <v>D:Aa</v>
      </c>
      <c r="P891" t="str">
        <f t="shared" ca="1" si="141"/>
        <v>D9:Aa9</v>
      </c>
    </row>
    <row r="892" spans="1:16">
      <c r="A892" t="str">
        <f t="shared" si="135"/>
        <v>05</v>
      </c>
      <c r="B892" t="str">
        <f t="shared" ca="1" si="136"/>
        <v>WOOD</v>
      </c>
      <c r="C892" t="str">
        <f t="shared" si="137"/>
        <v>L131-W</v>
      </c>
      <c r="D892" t="s">
        <v>1407</v>
      </c>
      <c r="E892">
        <f t="shared" ca="1" si="138"/>
        <v>0</v>
      </c>
      <c r="H892" t="str">
        <f t="shared" ca="1" si="139"/>
        <v>'LYNX PLYWOOD'!</v>
      </c>
      <c r="I892">
        <f t="shared" ca="1" si="142"/>
        <v>0</v>
      </c>
      <c r="J892" t="str">
        <f t="shared" ca="1" si="144"/>
        <v>'LYNX PLYWOOD'!</v>
      </c>
      <c r="K892">
        <f t="shared" ca="1" si="144"/>
        <v>0</v>
      </c>
      <c r="L892">
        <f t="shared" ca="1" si="144"/>
        <v>0</v>
      </c>
      <c r="M892">
        <f t="shared" ca="1" si="143"/>
        <v>0</v>
      </c>
      <c r="N892">
        <f t="shared" ca="1" si="143"/>
        <v>0</v>
      </c>
      <c r="O892" t="str">
        <f t="shared" ca="1" si="140"/>
        <v>D:Aa</v>
      </c>
      <c r="P892" t="str">
        <f t="shared" ca="1" si="141"/>
        <v>D9:Aa9</v>
      </c>
    </row>
    <row r="893" spans="1:16">
      <c r="A893" t="str">
        <f t="shared" si="135"/>
        <v>06</v>
      </c>
      <c r="B893" t="str">
        <f t="shared" ca="1" si="136"/>
        <v>WOOD</v>
      </c>
      <c r="C893" t="str">
        <f t="shared" si="137"/>
        <v>L131-W</v>
      </c>
      <c r="D893" t="s">
        <v>1408</v>
      </c>
      <c r="E893">
        <f t="shared" ca="1" si="138"/>
        <v>0</v>
      </c>
      <c r="H893" t="str">
        <f t="shared" ca="1" si="139"/>
        <v>'LYNX PLYWOOD'!</v>
      </c>
      <c r="I893">
        <f t="shared" ca="1" si="142"/>
        <v>0</v>
      </c>
      <c r="J893" t="str">
        <f t="shared" ca="1" si="144"/>
        <v>'LYNX PLYWOOD'!</v>
      </c>
      <c r="K893">
        <f t="shared" ca="1" si="144"/>
        <v>0</v>
      </c>
      <c r="L893">
        <f t="shared" ca="1" si="144"/>
        <v>0</v>
      </c>
      <c r="M893">
        <f t="shared" ca="1" si="143"/>
        <v>0</v>
      </c>
      <c r="N893">
        <f t="shared" ca="1" si="143"/>
        <v>0</v>
      </c>
      <c r="O893" t="str">
        <f t="shared" ca="1" si="140"/>
        <v>D:Aa</v>
      </c>
      <c r="P893" t="str">
        <f t="shared" ca="1" si="141"/>
        <v>D9:Aa9</v>
      </c>
    </row>
    <row r="894" spans="1:16">
      <c r="A894" t="str">
        <f t="shared" si="135"/>
        <v>07</v>
      </c>
      <c r="B894" t="str">
        <f t="shared" ca="1" si="136"/>
        <v>WOOD</v>
      </c>
      <c r="C894" t="str">
        <f t="shared" si="137"/>
        <v>L131-W</v>
      </c>
      <c r="D894" t="s">
        <v>1409</v>
      </c>
      <c r="E894">
        <f t="shared" ca="1" si="138"/>
        <v>0</v>
      </c>
      <c r="H894" t="str">
        <f t="shared" ca="1" si="139"/>
        <v>'LYNX PLYWOOD'!</v>
      </c>
      <c r="I894">
        <f t="shared" ca="1" si="142"/>
        <v>0</v>
      </c>
      <c r="J894" t="str">
        <f t="shared" ca="1" si="144"/>
        <v>'LYNX PLYWOOD'!</v>
      </c>
      <c r="K894">
        <f t="shared" ca="1" si="144"/>
        <v>0</v>
      </c>
      <c r="L894">
        <f t="shared" ca="1" si="144"/>
        <v>0</v>
      </c>
      <c r="M894">
        <f t="shared" ca="1" si="143"/>
        <v>0</v>
      </c>
      <c r="N894">
        <f t="shared" ca="1" si="143"/>
        <v>0</v>
      </c>
      <c r="O894" t="str">
        <f t="shared" ca="1" si="140"/>
        <v>D:Aa</v>
      </c>
      <c r="P894" t="str">
        <f t="shared" ca="1" si="141"/>
        <v>D9:Aa9</v>
      </c>
    </row>
    <row r="895" spans="1:16">
      <c r="A895" t="str">
        <f t="shared" si="135"/>
        <v>08</v>
      </c>
      <c r="B895" t="str">
        <f t="shared" ca="1" si="136"/>
        <v>WOOD</v>
      </c>
      <c r="C895" t="str">
        <f t="shared" si="137"/>
        <v>L131-W</v>
      </c>
      <c r="D895" t="s">
        <v>1410</v>
      </c>
      <c r="E895">
        <f t="shared" ca="1" si="138"/>
        <v>0</v>
      </c>
      <c r="H895" t="str">
        <f t="shared" ca="1" si="139"/>
        <v>'LYNX PLYWOOD'!</v>
      </c>
      <c r="I895">
        <f t="shared" ca="1" si="142"/>
        <v>0</v>
      </c>
      <c r="J895" t="str">
        <f t="shared" ca="1" si="144"/>
        <v>'LYNX PLYWOOD'!</v>
      </c>
      <c r="K895">
        <f t="shared" ca="1" si="144"/>
        <v>0</v>
      </c>
      <c r="L895">
        <f t="shared" ca="1" si="144"/>
        <v>0</v>
      </c>
      <c r="M895">
        <f t="shared" ca="1" si="143"/>
        <v>0</v>
      </c>
      <c r="N895">
        <f t="shared" ca="1" si="143"/>
        <v>0</v>
      </c>
      <c r="O895" t="str">
        <f t="shared" ca="1" si="140"/>
        <v>D:Aa</v>
      </c>
      <c r="P895" t="str">
        <f t="shared" ca="1" si="141"/>
        <v>D9:Aa9</v>
      </c>
    </row>
    <row r="896" spans="1:16">
      <c r="A896" t="str">
        <f t="shared" si="135"/>
        <v>09</v>
      </c>
      <c r="B896" t="str">
        <f t="shared" ca="1" si="136"/>
        <v>WOOD</v>
      </c>
      <c r="C896" t="str">
        <f t="shared" si="137"/>
        <v>L131-W</v>
      </c>
      <c r="D896" t="s">
        <v>1411</v>
      </c>
      <c r="E896">
        <f t="shared" ca="1" si="138"/>
        <v>0</v>
      </c>
      <c r="H896" t="str">
        <f t="shared" ca="1" si="139"/>
        <v>'LYNX PLYWOOD'!</v>
      </c>
      <c r="I896">
        <f t="shared" ca="1" si="142"/>
        <v>0</v>
      </c>
      <c r="J896" t="str">
        <f t="shared" ca="1" si="144"/>
        <v>'LYNX PLYWOOD'!</v>
      </c>
      <c r="K896">
        <f t="shared" ca="1" si="144"/>
        <v>0</v>
      </c>
      <c r="L896">
        <f t="shared" ca="1" si="144"/>
        <v>0</v>
      </c>
      <c r="M896">
        <f t="shared" ca="1" si="143"/>
        <v>0</v>
      </c>
      <c r="N896">
        <f t="shared" ca="1" si="143"/>
        <v>0</v>
      </c>
      <c r="O896" t="str">
        <f t="shared" ca="1" si="140"/>
        <v>D:Aa</v>
      </c>
      <c r="P896" t="str">
        <f t="shared" ca="1" si="141"/>
        <v>D9:Aa9</v>
      </c>
    </row>
    <row r="897" spans="1:16">
      <c r="A897" t="str">
        <f t="shared" si="135"/>
        <v>10</v>
      </c>
      <c r="B897" t="str">
        <f t="shared" ca="1" si="136"/>
        <v>WOOD</v>
      </c>
      <c r="C897" t="str">
        <f t="shared" si="137"/>
        <v>L131-W</v>
      </c>
      <c r="D897" t="s">
        <v>1412</v>
      </c>
      <c r="E897">
        <f t="shared" ca="1" si="138"/>
        <v>0</v>
      </c>
      <c r="H897" t="str">
        <f t="shared" ca="1" si="139"/>
        <v>'LYNX PLYWOOD'!</v>
      </c>
      <c r="I897">
        <f t="shared" ca="1" si="142"/>
        <v>0</v>
      </c>
      <c r="J897" t="str">
        <f t="shared" ca="1" si="144"/>
        <v>'LYNX PLYWOOD'!</v>
      </c>
      <c r="K897">
        <f t="shared" ca="1" si="144"/>
        <v>0</v>
      </c>
      <c r="L897">
        <f t="shared" ca="1" si="144"/>
        <v>0</v>
      </c>
      <c r="M897">
        <f t="shared" ca="1" si="143"/>
        <v>0</v>
      </c>
      <c r="N897">
        <f t="shared" ca="1" si="143"/>
        <v>0</v>
      </c>
      <c r="O897" t="str">
        <f t="shared" ca="1" si="140"/>
        <v>D:Aa</v>
      </c>
      <c r="P897" t="str">
        <f t="shared" ca="1" si="141"/>
        <v>D9:Aa9</v>
      </c>
    </row>
    <row r="898" spans="1:16">
      <c r="A898" t="str">
        <f t="shared" si="135"/>
        <v>11</v>
      </c>
      <c r="B898" t="str">
        <f t="shared" ca="1" si="136"/>
        <v>WOOD</v>
      </c>
      <c r="C898" t="str">
        <f t="shared" si="137"/>
        <v>L131-W</v>
      </c>
      <c r="D898" t="s">
        <v>1413</v>
      </c>
      <c r="E898">
        <f t="shared" ca="1" si="138"/>
        <v>0</v>
      </c>
      <c r="H898" t="str">
        <f t="shared" ca="1" si="139"/>
        <v>'LYNX PLYWOOD'!</v>
      </c>
      <c r="I898">
        <f t="shared" ca="1" si="142"/>
        <v>0</v>
      </c>
      <c r="J898" t="str">
        <f t="shared" ca="1" si="144"/>
        <v>'LYNX PLYWOOD'!</v>
      </c>
      <c r="K898">
        <f t="shared" ca="1" si="144"/>
        <v>0</v>
      </c>
      <c r="L898">
        <f t="shared" ca="1" si="144"/>
        <v>0</v>
      </c>
      <c r="M898">
        <f t="shared" ca="1" si="143"/>
        <v>0</v>
      </c>
      <c r="N898">
        <f t="shared" ca="1" si="143"/>
        <v>0</v>
      </c>
      <c r="O898" t="str">
        <f t="shared" ca="1" si="140"/>
        <v>D:Aa</v>
      </c>
      <c r="P898" t="str">
        <f t="shared" ca="1" si="141"/>
        <v>D9:Aa9</v>
      </c>
    </row>
    <row r="899" spans="1:16">
      <c r="A899" t="str">
        <f t="shared" si="135"/>
        <v>12</v>
      </c>
      <c r="B899" t="str">
        <f t="shared" ca="1" si="136"/>
        <v>WOOD</v>
      </c>
      <c r="C899" t="str">
        <f t="shared" si="137"/>
        <v>L131-W</v>
      </c>
      <c r="D899" t="s">
        <v>1414</v>
      </c>
      <c r="E899">
        <f t="shared" ca="1" si="138"/>
        <v>0</v>
      </c>
      <c r="H899" t="str">
        <f t="shared" ca="1" si="139"/>
        <v>'LYNX PLYWOOD'!</v>
      </c>
      <c r="I899">
        <f t="shared" ca="1" si="142"/>
        <v>0</v>
      </c>
      <c r="J899" t="str">
        <f t="shared" ca="1" si="144"/>
        <v>'LYNX PLYWOOD'!</v>
      </c>
      <c r="K899">
        <f t="shared" ca="1" si="144"/>
        <v>0</v>
      </c>
      <c r="L899">
        <f t="shared" ca="1" si="144"/>
        <v>0</v>
      </c>
      <c r="M899">
        <f t="shared" ca="1" si="143"/>
        <v>0</v>
      </c>
      <c r="N899">
        <f t="shared" ca="1" si="143"/>
        <v>0</v>
      </c>
      <c r="O899" t="str">
        <f t="shared" ca="1" si="140"/>
        <v>D:Aa</v>
      </c>
      <c r="P899" t="str">
        <f t="shared" ca="1" si="141"/>
        <v>D9:Aa9</v>
      </c>
    </row>
    <row r="900" spans="1:16">
      <c r="A900" t="str">
        <f t="shared" si="135"/>
        <v>13</v>
      </c>
      <c r="B900" t="str">
        <f t="shared" ca="1" si="136"/>
        <v>WOOD</v>
      </c>
      <c r="C900" t="str">
        <f t="shared" si="137"/>
        <v>L131-W</v>
      </c>
      <c r="D900" t="s">
        <v>1415</v>
      </c>
      <c r="E900">
        <f t="shared" ca="1" si="138"/>
        <v>0</v>
      </c>
      <c r="H900" t="str">
        <f t="shared" ca="1" si="139"/>
        <v>'LYNX PLYWOOD'!</v>
      </c>
      <c r="I900">
        <f t="shared" ca="1" si="142"/>
        <v>0</v>
      </c>
      <c r="J900" t="str">
        <f t="shared" ca="1" si="144"/>
        <v>'LYNX PLYWOOD'!</v>
      </c>
      <c r="K900">
        <f t="shared" ca="1" si="144"/>
        <v>0</v>
      </c>
      <c r="L900">
        <f t="shared" ca="1" si="144"/>
        <v>0</v>
      </c>
      <c r="M900">
        <f t="shared" ca="1" si="143"/>
        <v>0</v>
      </c>
      <c r="N900">
        <f t="shared" ca="1" si="143"/>
        <v>0</v>
      </c>
      <c r="O900" t="str">
        <f t="shared" ca="1" si="140"/>
        <v>D:Aa</v>
      </c>
      <c r="P900" t="str">
        <f t="shared" ca="1" si="141"/>
        <v>D9:Aa9</v>
      </c>
    </row>
    <row r="901" spans="1:16">
      <c r="A901" t="str">
        <f t="shared" si="135"/>
        <v>15</v>
      </c>
      <c r="B901" t="str">
        <f t="shared" ca="1" si="136"/>
        <v>WOOD</v>
      </c>
      <c r="C901" t="str">
        <f t="shared" si="137"/>
        <v>L131-W</v>
      </c>
      <c r="D901" t="s">
        <v>1577</v>
      </c>
      <c r="E901">
        <f t="shared" ca="1" si="138"/>
        <v>0</v>
      </c>
      <c r="H901" t="str">
        <f t="shared" ca="1" si="139"/>
        <v>'LYNX PLYWOOD'!</v>
      </c>
      <c r="I901">
        <f t="shared" ca="1" si="142"/>
        <v>0</v>
      </c>
      <c r="J901" t="str">
        <f t="shared" ca="1" si="144"/>
        <v>'LYNX PLYWOOD'!</v>
      </c>
      <c r="K901">
        <f t="shared" ca="1" si="144"/>
        <v>0</v>
      </c>
      <c r="L901">
        <f t="shared" ca="1" si="144"/>
        <v>0</v>
      </c>
      <c r="M901">
        <f t="shared" ca="1" si="143"/>
        <v>0</v>
      </c>
      <c r="N901">
        <f t="shared" ca="1" si="143"/>
        <v>0</v>
      </c>
      <c r="O901" t="str">
        <f t="shared" ca="1" si="140"/>
        <v>D:Aa</v>
      </c>
      <c r="P901" t="str">
        <f t="shared" ca="1" si="141"/>
        <v>D9:Aa9</v>
      </c>
    </row>
    <row r="902" spans="1:16">
      <c r="A902" t="str">
        <f t="shared" si="135"/>
        <v>01</v>
      </c>
      <c r="B902" t="str">
        <f t="shared" ca="1" si="136"/>
        <v>GRP</v>
      </c>
      <c r="C902" t="str">
        <f t="shared" si="137"/>
        <v>L132-GRP</v>
      </c>
      <c r="D902" t="s">
        <v>2708</v>
      </c>
      <c r="E902">
        <f t="shared" ca="1" si="138"/>
        <v>0</v>
      </c>
      <c r="H902" t="str">
        <f t="shared" ca="1" si="139"/>
        <v>'LYNX GRP'!</v>
      </c>
      <c r="I902" t="str">
        <f t="shared" ca="1" si="142"/>
        <v>'LYNX GRP'!</v>
      </c>
      <c r="J902">
        <f t="shared" ca="1" si="144"/>
        <v>0</v>
      </c>
      <c r="K902">
        <f t="shared" ca="1" si="144"/>
        <v>0</v>
      </c>
      <c r="L902">
        <f t="shared" ca="1" si="144"/>
        <v>0</v>
      </c>
      <c r="M902">
        <f t="shared" ca="1" si="143"/>
        <v>0</v>
      </c>
      <c r="N902">
        <f t="shared" ca="1" si="143"/>
        <v>0</v>
      </c>
      <c r="O902" t="str">
        <f t="shared" ca="1" si="140"/>
        <v>D:AC</v>
      </c>
      <c r="P902" t="str">
        <f t="shared" ca="1" si="141"/>
        <v>D9:AC9</v>
      </c>
    </row>
    <row r="903" spans="1:16">
      <c r="A903" t="str">
        <f t="shared" si="135"/>
        <v>02</v>
      </c>
      <c r="B903" t="str">
        <f t="shared" ca="1" si="136"/>
        <v>GRP</v>
      </c>
      <c r="C903" t="str">
        <f t="shared" si="137"/>
        <v>L132-GRP</v>
      </c>
      <c r="D903" t="s">
        <v>2709</v>
      </c>
      <c r="E903">
        <f t="shared" ca="1" si="138"/>
        <v>0</v>
      </c>
      <c r="H903" t="str">
        <f t="shared" ca="1" si="139"/>
        <v>'LYNX GRP'!</v>
      </c>
      <c r="I903" t="str">
        <f t="shared" ca="1" si="142"/>
        <v>'LYNX GRP'!</v>
      </c>
      <c r="J903">
        <f t="shared" ca="1" si="144"/>
        <v>0</v>
      </c>
      <c r="K903">
        <f t="shared" ca="1" si="144"/>
        <v>0</v>
      </c>
      <c r="L903">
        <f t="shared" ca="1" si="144"/>
        <v>0</v>
      </c>
      <c r="M903">
        <f t="shared" ca="1" si="143"/>
        <v>0</v>
      </c>
      <c r="N903">
        <f t="shared" ca="1" si="143"/>
        <v>0</v>
      </c>
      <c r="O903" t="str">
        <f t="shared" ca="1" si="140"/>
        <v>D:AC</v>
      </c>
      <c r="P903" t="str">
        <f t="shared" ca="1" si="141"/>
        <v>D9:AC9</v>
      </c>
    </row>
    <row r="904" spans="1:16">
      <c r="A904" t="str">
        <f t="shared" si="135"/>
        <v>03</v>
      </c>
      <c r="B904" t="str">
        <f t="shared" ca="1" si="136"/>
        <v>GRP</v>
      </c>
      <c r="C904" t="str">
        <f t="shared" si="137"/>
        <v>L132-GRP</v>
      </c>
      <c r="D904" t="s">
        <v>2710</v>
      </c>
      <c r="E904">
        <f t="shared" ca="1" si="138"/>
        <v>0</v>
      </c>
      <c r="H904" t="str">
        <f t="shared" ca="1" si="139"/>
        <v>'LYNX GRP'!</v>
      </c>
      <c r="I904" t="str">
        <f t="shared" ca="1" si="142"/>
        <v>'LYNX GRP'!</v>
      </c>
      <c r="J904">
        <f t="shared" ca="1" si="144"/>
        <v>0</v>
      </c>
      <c r="K904">
        <f t="shared" ca="1" si="144"/>
        <v>0</v>
      </c>
      <c r="L904">
        <f t="shared" ca="1" si="144"/>
        <v>0</v>
      </c>
      <c r="M904">
        <f t="shared" ca="1" si="143"/>
        <v>0</v>
      </c>
      <c r="N904">
        <f t="shared" ca="1" si="143"/>
        <v>0</v>
      </c>
      <c r="O904" t="str">
        <f t="shared" ca="1" si="140"/>
        <v>D:AC</v>
      </c>
      <c r="P904" t="str">
        <f t="shared" ca="1" si="141"/>
        <v>D9:AC9</v>
      </c>
    </row>
    <row r="905" spans="1:16">
      <c r="A905" t="str">
        <f t="shared" si="135"/>
        <v>04</v>
      </c>
      <c r="B905" t="str">
        <f t="shared" ca="1" si="136"/>
        <v>GRP</v>
      </c>
      <c r="C905" t="str">
        <f t="shared" si="137"/>
        <v>L132-GRP</v>
      </c>
      <c r="D905" t="s">
        <v>2711</v>
      </c>
      <c r="E905">
        <f t="shared" ca="1" si="138"/>
        <v>0</v>
      </c>
      <c r="H905" t="str">
        <f t="shared" ca="1" si="139"/>
        <v>'LYNX GRP'!</v>
      </c>
      <c r="I905" t="str">
        <f t="shared" ca="1" si="142"/>
        <v>'LYNX GRP'!</v>
      </c>
      <c r="J905">
        <f t="shared" ca="1" si="144"/>
        <v>0</v>
      </c>
      <c r="K905">
        <f t="shared" ca="1" si="144"/>
        <v>0</v>
      </c>
      <c r="L905">
        <f t="shared" ca="1" si="144"/>
        <v>0</v>
      </c>
      <c r="M905">
        <f t="shared" ca="1" si="143"/>
        <v>0</v>
      </c>
      <c r="N905">
        <f t="shared" ca="1" si="143"/>
        <v>0</v>
      </c>
      <c r="O905" t="str">
        <f t="shared" ca="1" si="140"/>
        <v>D:AC</v>
      </c>
      <c r="P905" t="str">
        <f t="shared" ca="1" si="141"/>
        <v>D9:AC9</v>
      </c>
    </row>
    <row r="906" spans="1:16">
      <c r="A906" t="str">
        <f t="shared" si="135"/>
        <v>05</v>
      </c>
      <c r="B906" t="str">
        <f t="shared" ca="1" si="136"/>
        <v>GRP</v>
      </c>
      <c r="C906" t="str">
        <f t="shared" si="137"/>
        <v>L132-GRP</v>
      </c>
      <c r="D906" t="s">
        <v>2712</v>
      </c>
      <c r="E906">
        <f t="shared" ca="1" si="138"/>
        <v>0</v>
      </c>
      <c r="H906" t="str">
        <f t="shared" ca="1" si="139"/>
        <v>'LYNX GRP'!</v>
      </c>
      <c r="I906" t="str">
        <f t="shared" ca="1" si="142"/>
        <v>'LYNX GRP'!</v>
      </c>
      <c r="J906">
        <f t="shared" ca="1" si="144"/>
        <v>0</v>
      </c>
      <c r="K906">
        <f t="shared" ca="1" si="144"/>
        <v>0</v>
      </c>
      <c r="L906">
        <f t="shared" ca="1" si="144"/>
        <v>0</v>
      </c>
      <c r="M906">
        <f t="shared" ca="1" si="143"/>
        <v>0</v>
      </c>
      <c r="N906">
        <f t="shared" ca="1" si="143"/>
        <v>0</v>
      </c>
      <c r="O906" t="str">
        <f t="shared" ca="1" si="140"/>
        <v>D:AC</v>
      </c>
      <c r="P906" t="str">
        <f t="shared" ca="1" si="141"/>
        <v>D9:AC9</v>
      </c>
    </row>
    <row r="907" spans="1:16">
      <c r="A907" t="str">
        <f t="shared" si="135"/>
        <v>06</v>
      </c>
      <c r="B907" t="str">
        <f t="shared" ca="1" si="136"/>
        <v>GRP</v>
      </c>
      <c r="C907" t="str">
        <f t="shared" si="137"/>
        <v>L132-GRP</v>
      </c>
      <c r="D907" t="s">
        <v>2713</v>
      </c>
      <c r="E907">
        <f t="shared" ca="1" si="138"/>
        <v>0</v>
      </c>
      <c r="H907" t="str">
        <f t="shared" ca="1" si="139"/>
        <v>'LYNX GRP'!</v>
      </c>
      <c r="I907" t="str">
        <f t="shared" ca="1" si="142"/>
        <v>'LYNX GRP'!</v>
      </c>
      <c r="J907">
        <f t="shared" ca="1" si="144"/>
        <v>0</v>
      </c>
      <c r="K907">
        <f t="shared" ca="1" si="144"/>
        <v>0</v>
      </c>
      <c r="L907">
        <f t="shared" ca="1" si="144"/>
        <v>0</v>
      </c>
      <c r="M907">
        <f t="shared" ca="1" si="143"/>
        <v>0</v>
      </c>
      <c r="N907">
        <f t="shared" ca="1" si="143"/>
        <v>0</v>
      </c>
      <c r="O907" t="str">
        <f t="shared" ca="1" si="140"/>
        <v>D:AC</v>
      </c>
      <c r="P907" t="str">
        <f t="shared" ca="1" si="141"/>
        <v>D9:AC9</v>
      </c>
    </row>
    <row r="908" spans="1:16">
      <c r="A908" t="str">
        <f t="shared" si="135"/>
        <v>07</v>
      </c>
      <c r="B908" t="str">
        <f t="shared" ca="1" si="136"/>
        <v>GRP</v>
      </c>
      <c r="C908" t="str">
        <f t="shared" si="137"/>
        <v>L132-GRP</v>
      </c>
      <c r="D908" t="s">
        <v>2714</v>
      </c>
      <c r="E908">
        <f t="shared" ca="1" si="138"/>
        <v>0</v>
      </c>
      <c r="H908" t="str">
        <f t="shared" ca="1" si="139"/>
        <v>'LYNX GRP'!</v>
      </c>
      <c r="I908" t="str">
        <f t="shared" ca="1" si="142"/>
        <v>'LYNX GRP'!</v>
      </c>
      <c r="J908">
        <f t="shared" ca="1" si="144"/>
        <v>0</v>
      </c>
      <c r="K908">
        <f t="shared" ca="1" si="144"/>
        <v>0</v>
      </c>
      <c r="L908">
        <f t="shared" ca="1" si="144"/>
        <v>0</v>
      </c>
      <c r="M908">
        <f t="shared" ca="1" si="143"/>
        <v>0</v>
      </c>
      <c r="N908">
        <f t="shared" ca="1" si="143"/>
        <v>0</v>
      </c>
      <c r="O908" t="str">
        <f t="shared" ca="1" si="140"/>
        <v>D:AC</v>
      </c>
      <c r="P908" t="str">
        <f t="shared" ca="1" si="141"/>
        <v>D9:AC9</v>
      </c>
    </row>
    <row r="909" spans="1:16">
      <c r="A909" t="str">
        <f t="shared" si="135"/>
        <v>08</v>
      </c>
      <c r="B909" t="str">
        <f t="shared" ca="1" si="136"/>
        <v>GRP</v>
      </c>
      <c r="C909" t="str">
        <f t="shared" si="137"/>
        <v>L132-GRP</v>
      </c>
      <c r="D909" t="s">
        <v>2715</v>
      </c>
      <c r="E909">
        <f t="shared" ca="1" si="138"/>
        <v>0</v>
      </c>
      <c r="H909" t="str">
        <f t="shared" ca="1" si="139"/>
        <v>'LYNX GRP'!</v>
      </c>
      <c r="I909" t="str">
        <f t="shared" ca="1" si="142"/>
        <v>'LYNX GRP'!</v>
      </c>
      <c r="J909">
        <f t="shared" ca="1" si="144"/>
        <v>0</v>
      </c>
      <c r="K909">
        <f t="shared" ca="1" si="144"/>
        <v>0</v>
      </c>
      <c r="L909">
        <f t="shared" ca="1" si="144"/>
        <v>0</v>
      </c>
      <c r="M909">
        <f t="shared" ca="1" si="143"/>
        <v>0</v>
      </c>
      <c r="N909">
        <f t="shared" ca="1" si="143"/>
        <v>0</v>
      </c>
      <c r="O909" t="str">
        <f t="shared" ca="1" si="140"/>
        <v>D:AC</v>
      </c>
      <c r="P909" t="str">
        <f t="shared" ca="1" si="141"/>
        <v>D9:AC9</v>
      </c>
    </row>
    <row r="910" spans="1:16">
      <c r="A910" t="str">
        <f t="shared" si="135"/>
        <v>09</v>
      </c>
      <c r="B910" t="str">
        <f t="shared" ca="1" si="136"/>
        <v>GRP</v>
      </c>
      <c r="C910" t="str">
        <f t="shared" si="137"/>
        <v>L132-GRP</v>
      </c>
      <c r="D910" t="s">
        <v>2716</v>
      </c>
      <c r="E910">
        <f t="shared" ca="1" si="138"/>
        <v>0</v>
      </c>
      <c r="H910" t="str">
        <f t="shared" ca="1" si="139"/>
        <v>'LYNX GRP'!</v>
      </c>
      <c r="I910" t="str">
        <f t="shared" ca="1" si="142"/>
        <v>'LYNX GRP'!</v>
      </c>
      <c r="J910">
        <f t="shared" ca="1" si="144"/>
        <v>0</v>
      </c>
      <c r="K910">
        <f t="shared" ca="1" si="144"/>
        <v>0</v>
      </c>
      <c r="L910">
        <f t="shared" ca="1" si="144"/>
        <v>0</v>
      </c>
      <c r="M910">
        <f t="shared" ca="1" si="143"/>
        <v>0</v>
      </c>
      <c r="N910">
        <f t="shared" ca="1" si="143"/>
        <v>0</v>
      </c>
      <c r="O910" t="str">
        <f t="shared" ca="1" si="140"/>
        <v>D:AC</v>
      </c>
      <c r="P910" t="str">
        <f t="shared" ca="1" si="141"/>
        <v>D9:AC9</v>
      </c>
    </row>
    <row r="911" spans="1:16">
      <c r="A911" t="str">
        <f t="shared" si="135"/>
        <v>10</v>
      </c>
      <c r="B911" t="str">
        <f t="shared" ca="1" si="136"/>
        <v>GRP</v>
      </c>
      <c r="C911" t="str">
        <f t="shared" si="137"/>
        <v>L132-GRP</v>
      </c>
      <c r="D911" t="s">
        <v>2717</v>
      </c>
      <c r="E911">
        <f t="shared" ca="1" si="138"/>
        <v>0</v>
      </c>
      <c r="H911" t="str">
        <f t="shared" ca="1" si="139"/>
        <v>'LYNX GRP'!</v>
      </c>
      <c r="I911" t="str">
        <f t="shared" ca="1" si="142"/>
        <v>'LYNX GRP'!</v>
      </c>
      <c r="J911">
        <f t="shared" ca="1" si="144"/>
        <v>0</v>
      </c>
      <c r="K911">
        <f t="shared" ca="1" si="144"/>
        <v>0</v>
      </c>
      <c r="L911">
        <f t="shared" ca="1" si="144"/>
        <v>0</v>
      </c>
      <c r="M911">
        <f t="shared" ca="1" si="143"/>
        <v>0</v>
      </c>
      <c r="N911">
        <f t="shared" ca="1" si="143"/>
        <v>0</v>
      </c>
      <c r="O911" t="str">
        <f t="shared" ca="1" si="140"/>
        <v>D:AC</v>
      </c>
      <c r="P911" t="str">
        <f t="shared" ca="1" si="141"/>
        <v>D9:AC9</v>
      </c>
    </row>
    <row r="912" spans="1:16">
      <c r="A912" t="str">
        <f t="shared" ref="A912:A975" si="145">MID(D912,LEN(C912)+2,LEN(D912)-LEN(C912))</f>
        <v>11</v>
      </c>
      <c r="B912" t="str">
        <f t="shared" ref="B912:B975" ca="1" si="146">VLOOKUP(H912,$A$1:$K$6,11,FALSE)</f>
        <v>GRP</v>
      </c>
      <c r="C912" t="str">
        <f t="shared" ref="C912:C975" si="147">IF(RIGHT(LEFT(D912,LEN(D912)-3),1)="-",LEFT(D912,LEN(D912)-4),LEFT(D912,LEN(D912)-3))</f>
        <v>L132-GRP</v>
      </c>
      <c r="D912" t="s">
        <v>2718</v>
      </c>
      <c r="E912">
        <f t="shared" ref="E912:E975" ca="1" si="148">IFERROR(VLOOKUP(C912,INDIRECT($H912&amp;$O912),MATCH($A912,INDIRECT($H912&amp;$P912),0),FALSE),0)</f>
        <v>0</v>
      </c>
      <c r="H912" t="str">
        <f t="shared" ref="H912:H975" ca="1" si="149">IF(I912&lt;&gt;0,I912,IF(J912&lt;&gt;0,J912,IF(K912&lt;&gt;0,K912,IF(L912&lt;&gt;0,L912,IF(M912&lt;&gt;0,M912,N912)))))</f>
        <v>'LYNX GRP'!</v>
      </c>
      <c r="I912" t="str">
        <f t="shared" ca="1" si="142"/>
        <v>'LYNX GRP'!</v>
      </c>
      <c r="J912">
        <f t="shared" ca="1" si="144"/>
        <v>0</v>
      </c>
      <c r="K912">
        <f t="shared" ca="1" si="144"/>
        <v>0</v>
      </c>
      <c r="L912">
        <f t="shared" ca="1" si="144"/>
        <v>0</v>
      </c>
      <c r="M912">
        <f t="shared" ca="1" si="143"/>
        <v>0</v>
      </c>
      <c r="N912">
        <f t="shared" ca="1" si="143"/>
        <v>0</v>
      </c>
      <c r="O912" t="str">
        <f t="shared" ref="O912:O975" ca="1" si="150">VLOOKUP($H912,$G$8:$I$13,2,FALSE)</f>
        <v>D:AC</v>
      </c>
      <c r="P912" t="str">
        <f t="shared" ref="P912:P975" ca="1" si="151">VLOOKUP($H912,$G$8:$I$13,3,FALSE)</f>
        <v>D9:AC9</v>
      </c>
    </row>
    <row r="913" spans="1:16">
      <c r="A913" t="str">
        <f t="shared" si="145"/>
        <v>12</v>
      </c>
      <c r="B913" t="str">
        <f t="shared" ca="1" si="146"/>
        <v>GRP</v>
      </c>
      <c r="C913" t="str">
        <f t="shared" si="147"/>
        <v>L132-GRP</v>
      </c>
      <c r="D913" t="s">
        <v>2719</v>
      </c>
      <c r="E913">
        <f t="shared" ca="1" si="148"/>
        <v>0</v>
      </c>
      <c r="H913" t="str">
        <f t="shared" ca="1" si="149"/>
        <v>'LYNX GRP'!</v>
      </c>
      <c r="I913" t="str">
        <f t="shared" ref="I913:I976" ca="1" si="152">IF(IFERROR(VLOOKUP(C913,INDIRECT($I$14&amp;"D:D"),1,FALSE),0)&lt;&gt;0,I$14,0)</f>
        <v>'LYNX GRP'!</v>
      </c>
      <c r="J913">
        <f t="shared" ca="1" si="144"/>
        <v>0</v>
      </c>
      <c r="K913">
        <f t="shared" ca="1" si="144"/>
        <v>0</v>
      </c>
      <c r="L913">
        <f t="shared" ca="1" si="144"/>
        <v>0</v>
      </c>
      <c r="M913">
        <f t="shared" ca="1" si="143"/>
        <v>0</v>
      </c>
      <c r="N913">
        <f t="shared" ca="1" si="143"/>
        <v>0</v>
      </c>
      <c r="O913" t="str">
        <f t="shared" ca="1" si="150"/>
        <v>D:AC</v>
      </c>
      <c r="P913" t="str">
        <f t="shared" ca="1" si="151"/>
        <v>D9:AC9</v>
      </c>
    </row>
    <row r="914" spans="1:16">
      <c r="A914" t="str">
        <f t="shared" si="145"/>
        <v>13</v>
      </c>
      <c r="B914" t="str">
        <f t="shared" ca="1" si="146"/>
        <v>GRP</v>
      </c>
      <c r="C914" t="str">
        <f t="shared" si="147"/>
        <v>L132-GRP</v>
      </c>
      <c r="D914" t="s">
        <v>2720</v>
      </c>
      <c r="E914">
        <f t="shared" ca="1" si="148"/>
        <v>0</v>
      </c>
      <c r="H914" t="str">
        <f t="shared" ca="1" si="149"/>
        <v>'LYNX GRP'!</v>
      </c>
      <c r="I914" t="str">
        <f t="shared" ca="1" si="152"/>
        <v>'LYNX GRP'!</v>
      </c>
      <c r="J914">
        <f t="shared" ca="1" si="144"/>
        <v>0</v>
      </c>
      <c r="K914">
        <f t="shared" ca="1" si="144"/>
        <v>0</v>
      </c>
      <c r="L914">
        <f t="shared" ca="1" si="144"/>
        <v>0</v>
      </c>
      <c r="M914">
        <f t="shared" ca="1" si="143"/>
        <v>0</v>
      </c>
      <c r="N914">
        <f t="shared" ca="1" si="143"/>
        <v>0</v>
      </c>
      <c r="O914" t="str">
        <f t="shared" ca="1" si="150"/>
        <v>D:AC</v>
      </c>
      <c r="P914" t="str">
        <f t="shared" ca="1" si="151"/>
        <v>D9:AC9</v>
      </c>
    </row>
    <row r="915" spans="1:16">
      <c r="A915" t="str">
        <f t="shared" si="145"/>
        <v>15</v>
      </c>
      <c r="B915" t="str">
        <f t="shared" ca="1" si="146"/>
        <v>GRP</v>
      </c>
      <c r="C915" t="str">
        <f t="shared" si="147"/>
        <v>L132-GRP</v>
      </c>
      <c r="D915" t="s">
        <v>2721</v>
      </c>
      <c r="E915">
        <f t="shared" ca="1" si="148"/>
        <v>0</v>
      </c>
      <c r="H915" t="str">
        <f t="shared" ca="1" si="149"/>
        <v>'LYNX GRP'!</v>
      </c>
      <c r="I915" t="str">
        <f t="shared" ca="1" si="152"/>
        <v>'LYNX GRP'!</v>
      </c>
      <c r="J915">
        <f t="shared" ca="1" si="144"/>
        <v>0</v>
      </c>
      <c r="K915">
        <f t="shared" ca="1" si="144"/>
        <v>0</v>
      </c>
      <c r="L915">
        <f t="shared" ca="1" si="144"/>
        <v>0</v>
      </c>
      <c r="M915">
        <f t="shared" ca="1" si="143"/>
        <v>0</v>
      </c>
      <c r="N915">
        <f t="shared" ca="1" si="143"/>
        <v>0</v>
      </c>
      <c r="O915" t="str">
        <f t="shared" ca="1" si="150"/>
        <v>D:AC</v>
      </c>
      <c r="P915" t="str">
        <f t="shared" ca="1" si="151"/>
        <v>D9:AC9</v>
      </c>
    </row>
    <row r="916" spans="1:16">
      <c r="A916" t="str">
        <f t="shared" si="145"/>
        <v>19</v>
      </c>
      <c r="B916" t="str">
        <f t="shared" ca="1" si="146"/>
        <v>GRP</v>
      </c>
      <c r="C916" t="str">
        <f t="shared" si="147"/>
        <v>L132-GRP</v>
      </c>
      <c r="D916" t="s">
        <v>2722</v>
      </c>
      <c r="E916">
        <f t="shared" ca="1" si="148"/>
        <v>0</v>
      </c>
      <c r="H916" t="str">
        <f t="shared" ca="1" si="149"/>
        <v>'LYNX GRP'!</v>
      </c>
      <c r="I916" t="str">
        <f t="shared" ca="1" si="152"/>
        <v>'LYNX GRP'!</v>
      </c>
      <c r="J916">
        <f t="shared" ca="1" si="144"/>
        <v>0</v>
      </c>
      <c r="K916">
        <f t="shared" ca="1" si="144"/>
        <v>0</v>
      </c>
      <c r="L916">
        <f t="shared" ca="1" si="144"/>
        <v>0</v>
      </c>
      <c r="M916">
        <f t="shared" ca="1" si="143"/>
        <v>0</v>
      </c>
      <c r="N916">
        <f t="shared" ca="1" si="143"/>
        <v>0</v>
      </c>
      <c r="O916" t="str">
        <f t="shared" ca="1" si="150"/>
        <v>D:AC</v>
      </c>
      <c r="P916" t="str">
        <f t="shared" ca="1" si="151"/>
        <v>D9:AC9</v>
      </c>
    </row>
    <row r="917" spans="1:16">
      <c r="A917" t="str">
        <f t="shared" si="145"/>
        <v>34</v>
      </c>
      <c r="B917" t="str">
        <f t="shared" ca="1" si="146"/>
        <v>GRP</v>
      </c>
      <c r="C917" t="str">
        <f t="shared" si="147"/>
        <v>L132-GRP</v>
      </c>
      <c r="D917" t="s">
        <v>2723</v>
      </c>
      <c r="E917">
        <f t="shared" ca="1" si="148"/>
        <v>0</v>
      </c>
      <c r="H917" t="str">
        <f t="shared" ca="1" si="149"/>
        <v>'LYNX GRP'!</v>
      </c>
      <c r="I917" t="str">
        <f t="shared" ca="1" si="152"/>
        <v>'LYNX GRP'!</v>
      </c>
      <c r="J917">
        <f t="shared" ca="1" si="144"/>
        <v>0</v>
      </c>
      <c r="K917">
        <f t="shared" ca="1" si="144"/>
        <v>0</v>
      </c>
      <c r="L917">
        <f t="shared" ca="1" si="144"/>
        <v>0</v>
      </c>
      <c r="M917">
        <f t="shared" ca="1" si="143"/>
        <v>0</v>
      </c>
      <c r="N917">
        <f t="shared" ca="1" si="143"/>
        <v>0</v>
      </c>
      <c r="O917" t="str">
        <f t="shared" ca="1" si="150"/>
        <v>D:AC</v>
      </c>
      <c r="P917" t="str">
        <f t="shared" ca="1" si="151"/>
        <v>D9:AC9</v>
      </c>
    </row>
    <row r="918" spans="1:16">
      <c r="A918" t="str">
        <f t="shared" si="145"/>
        <v>35</v>
      </c>
      <c r="B918" t="str">
        <f t="shared" ca="1" si="146"/>
        <v>GRP</v>
      </c>
      <c r="C918" t="str">
        <f t="shared" si="147"/>
        <v>L132-GRP</v>
      </c>
      <c r="D918" t="s">
        <v>2724</v>
      </c>
      <c r="E918">
        <f t="shared" ca="1" si="148"/>
        <v>0</v>
      </c>
      <c r="H918" t="str">
        <f t="shared" ca="1" si="149"/>
        <v>'LYNX GRP'!</v>
      </c>
      <c r="I918" t="str">
        <f t="shared" ca="1" si="152"/>
        <v>'LYNX GRP'!</v>
      </c>
      <c r="J918">
        <f t="shared" ca="1" si="144"/>
        <v>0</v>
      </c>
      <c r="K918">
        <f t="shared" ca="1" si="144"/>
        <v>0</v>
      </c>
      <c r="L918">
        <f t="shared" ca="1" si="144"/>
        <v>0</v>
      </c>
      <c r="M918">
        <f t="shared" ca="1" si="143"/>
        <v>0</v>
      </c>
      <c r="N918">
        <f t="shared" ca="1" si="143"/>
        <v>0</v>
      </c>
      <c r="O918" t="str">
        <f t="shared" ca="1" si="150"/>
        <v>D:AC</v>
      </c>
      <c r="P918" t="str">
        <f t="shared" ca="1" si="151"/>
        <v>D9:AC9</v>
      </c>
    </row>
    <row r="919" spans="1:16">
      <c r="A919" t="str">
        <f t="shared" si="145"/>
        <v>36</v>
      </c>
      <c r="B919" t="str">
        <f t="shared" ca="1" si="146"/>
        <v>GRP</v>
      </c>
      <c r="C919" t="str">
        <f t="shared" si="147"/>
        <v>L132-GRP</v>
      </c>
      <c r="D919" t="s">
        <v>2725</v>
      </c>
      <c r="E919">
        <f t="shared" ca="1" si="148"/>
        <v>0</v>
      </c>
      <c r="H919" t="str">
        <f t="shared" ca="1" si="149"/>
        <v>'LYNX GRP'!</v>
      </c>
      <c r="I919" t="str">
        <f t="shared" ca="1" si="152"/>
        <v>'LYNX GRP'!</v>
      </c>
      <c r="J919">
        <f t="shared" ca="1" si="144"/>
        <v>0</v>
      </c>
      <c r="K919">
        <f t="shared" ca="1" si="144"/>
        <v>0</v>
      </c>
      <c r="L919">
        <f t="shared" ca="1" si="144"/>
        <v>0</v>
      </c>
      <c r="M919">
        <f t="shared" ca="1" si="143"/>
        <v>0</v>
      </c>
      <c r="N919">
        <f t="shared" ca="1" si="143"/>
        <v>0</v>
      </c>
      <c r="O919" t="str">
        <f t="shared" ca="1" si="150"/>
        <v>D:AC</v>
      </c>
      <c r="P919" t="str">
        <f t="shared" ca="1" si="151"/>
        <v>D9:AC9</v>
      </c>
    </row>
    <row r="920" spans="1:16">
      <c r="A920" t="str">
        <f t="shared" si="145"/>
        <v>01</v>
      </c>
      <c r="B920" t="str">
        <f t="shared" ca="1" si="146"/>
        <v>WOOD</v>
      </c>
      <c r="C920" t="str">
        <f t="shared" si="147"/>
        <v>L132-W</v>
      </c>
      <c r="D920" t="s">
        <v>1416</v>
      </c>
      <c r="E920">
        <f t="shared" ca="1" si="148"/>
        <v>0</v>
      </c>
      <c r="H920" t="str">
        <f t="shared" ca="1" si="149"/>
        <v>'LYNX PLYWOOD'!</v>
      </c>
      <c r="I920">
        <f t="shared" ca="1" si="152"/>
        <v>0</v>
      </c>
      <c r="J920" t="str">
        <f t="shared" ca="1" si="144"/>
        <v>'LYNX PLYWOOD'!</v>
      </c>
      <c r="K920">
        <f t="shared" ca="1" si="144"/>
        <v>0</v>
      </c>
      <c r="L920">
        <f t="shared" ca="1" si="144"/>
        <v>0</v>
      </c>
      <c r="M920">
        <f t="shared" ca="1" si="143"/>
        <v>0</v>
      </c>
      <c r="N920">
        <f t="shared" ca="1" si="143"/>
        <v>0</v>
      </c>
      <c r="O920" t="str">
        <f t="shared" ca="1" si="150"/>
        <v>D:Aa</v>
      </c>
      <c r="P920" t="str">
        <f t="shared" ca="1" si="151"/>
        <v>D9:Aa9</v>
      </c>
    </row>
    <row r="921" spans="1:16">
      <c r="A921" t="str">
        <f t="shared" si="145"/>
        <v>02</v>
      </c>
      <c r="B921" t="str">
        <f t="shared" ca="1" si="146"/>
        <v>WOOD</v>
      </c>
      <c r="C921" t="str">
        <f t="shared" si="147"/>
        <v>L132-W</v>
      </c>
      <c r="D921" t="s">
        <v>1417</v>
      </c>
      <c r="E921">
        <f t="shared" ca="1" si="148"/>
        <v>0</v>
      </c>
      <c r="H921" t="str">
        <f t="shared" ca="1" si="149"/>
        <v>'LYNX PLYWOOD'!</v>
      </c>
      <c r="I921">
        <f t="shared" ca="1" si="152"/>
        <v>0</v>
      </c>
      <c r="J921" t="str">
        <f t="shared" ca="1" si="144"/>
        <v>'LYNX PLYWOOD'!</v>
      </c>
      <c r="K921">
        <f t="shared" ca="1" si="144"/>
        <v>0</v>
      </c>
      <c r="L921">
        <f t="shared" ca="1" si="144"/>
        <v>0</v>
      </c>
      <c r="M921">
        <f t="shared" ca="1" si="143"/>
        <v>0</v>
      </c>
      <c r="N921">
        <f t="shared" ca="1" si="143"/>
        <v>0</v>
      </c>
      <c r="O921" t="str">
        <f t="shared" ca="1" si="150"/>
        <v>D:Aa</v>
      </c>
      <c r="P921" t="str">
        <f t="shared" ca="1" si="151"/>
        <v>D9:Aa9</v>
      </c>
    </row>
    <row r="922" spans="1:16">
      <c r="A922" t="str">
        <f t="shared" si="145"/>
        <v>03</v>
      </c>
      <c r="B922" t="str">
        <f t="shared" ca="1" si="146"/>
        <v>WOOD</v>
      </c>
      <c r="C922" t="str">
        <f t="shared" si="147"/>
        <v>L132-W</v>
      </c>
      <c r="D922" t="s">
        <v>1418</v>
      </c>
      <c r="E922">
        <f t="shared" ca="1" si="148"/>
        <v>0</v>
      </c>
      <c r="H922" t="str">
        <f t="shared" ca="1" si="149"/>
        <v>'LYNX PLYWOOD'!</v>
      </c>
      <c r="I922">
        <f t="shared" ca="1" si="152"/>
        <v>0</v>
      </c>
      <c r="J922" t="str">
        <f t="shared" ca="1" si="144"/>
        <v>'LYNX PLYWOOD'!</v>
      </c>
      <c r="K922">
        <f t="shared" ca="1" si="144"/>
        <v>0</v>
      </c>
      <c r="L922">
        <f t="shared" ca="1" si="144"/>
        <v>0</v>
      </c>
      <c r="M922">
        <f t="shared" ca="1" si="143"/>
        <v>0</v>
      </c>
      <c r="N922">
        <f t="shared" ca="1" si="143"/>
        <v>0</v>
      </c>
      <c r="O922" t="str">
        <f t="shared" ca="1" si="150"/>
        <v>D:Aa</v>
      </c>
      <c r="P922" t="str">
        <f t="shared" ca="1" si="151"/>
        <v>D9:Aa9</v>
      </c>
    </row>
    <row r="923" spans="1:16">
      <c r="A923" t="str">
        <f t="shared" si="145"/>
        <v>04</v>
      </c>
      <c r="B923" t="str">
        <f t="shared" ca="1" si="146"/>
        <v>WOOD</v>
      </c>
      <c r="C923" t="str">
        <f t="shared" si="147"/>
        <v>L132-W</v>
      </c>
      <c r="D923" t="s">
        <v>1419</v>
      </c>
      <c r="E923">
        <f t="shared" ca="1" si="148"/>
        <v>0</v>
      </c>
      <c r="H923" t="str">
        <f t="shared" ca="1" si="149"/>
        <v>'LYNX PLYWOOD'!</v>
      </c>
      <c r="I923">
        <f t="shared" ca="1" si="152"/>
        <v>0</v>
      </c>
      <c r="J923" t="str">
        <f t="shared" ca="1" si="144"/>
        <v>'LYNX PLYWOOD'!</v>
      </c>
      <c r="K923">
        <f t="shared" ca="1" si="144"/>
        <v>0</v>
      </c>
      <c r="L923">
        <f t="shared" ca="1" si="144"/>
        <v>0</v>
      </c>
      <c r="M923">
        <f t="shared" ca="1" si="143"/>
        <v>0</v>
      </c>
      <c r="N923">
        <f t="shared" ca="1" si="143"/>
        <v>0</v>
      </c>
      <c r="O923" t="str">
        <f t="shared" ca="1" si="150"/>
        <v>D:Aa</v>
      </c>
      <c r="P923" t="str">
        <f t="shared" ca="1" si="151"/>
        <v>D9:Aa9</v>
      </c>
    </row>
    <row r="924" spans="1:16">
      <c r="A924" t="str">
        <f t="shared" si="145"/>
        <v>05</v>
      </c>
      <c r="B924" t="str">
        <f t="shared" ca="1" si="146"/>
        <v>WOOD</v>
      </c>
      <c r="C924" t="str">
        <f t="shared" si="147"/>
        <v>L132-W</v>
      </c>
      <c r="D924" t="s">
        <v>1420</v>
      </c>
      <c r="E924">
        <f t="shared" ca="1" si="148"/>
        <v>0</v>
      </c>
      <c r="H924" t="str">
        <f t="shared" ca="1" si="149"/>
        <v>'LYNX PLYWOOD'!</v>
      </c>
      <c r="I924">
        <f t="shared" ca="1" si="152"/>
        <v>0</v>
      </c>
      <c r="J924" t="str">
        <f t="shared" ca="1" si="144"/>
        <v>'LYNX PLYWOOD'!</v>
      </c>
      <c r="K924">
        <f t="shared" ca="1" si="144"/>
        <v>0</v>
      </c>
      <c r="L924">
        <f t="shared" ca="1" si="144"/>
        <v>0</v>
      </c>
      <c r="M924">
        <f t="shared" ca="1" si="143"/>
        <v>0</v>
      </c>
      <c r="N924">
        <f t="shared" ca="1" si="143"/>
        <v>0</v>
      </c>
      <c r="O924" t="str">
        <f t="shared" ca="1" si="150"/>
        <v>D:Aa</v>
      </c>
      <c r="P924" t="str">
        <f t="shared" ca="1" si="151"/>
        <v>D9:Aa9</v>
      </c>
    </row>
    <row r="925" spans="1:16">
      <c r="A925" t="str">
        <f t="shared" si="145"/>
        <v>06</v>
      </c>
      <c r="B925" t="str">
        <f t="shared" ca="1" si="146"/>
        <v>WOOD</v>
      </c>
      <c r="C925" t="str">
        <f t="shared" si="147"/>
        <v>L132-W</v>
      </c>
      <c r="D925" t="s">
        <v>1421</v>
      </c>
      <c r="E925">
        <f t="shared" ca="1" si="148"/>
        <v>0</v>
      </c>
      <c r="H925" t="str">
        <f t="shared" ca="1" si="149"/>
        <v>'LYNX PLYWOOD'!</v>
      </c>
      <c r="I925">
        <f t="shared" ca="1" si="152"/>
        <v>0</v>
      </c>
      <c r="J925" t="str">
        <f t="shared" ca="1" si="144"/>
        <v>'LYNX PLYWOOD'!</v>
      </c>
      <c r="K925">
        <f t="shared" ca="1" si="144"/>
        <v>0</v>
      </c>
      <c r="L925">
        <f t="shared" ca="1" si="144"/>
        <v>0</v>
      </c>
      <c r="M925">
        <f t="shared" ca="1" si="143"/>
        <v>0</v>
      </c>
      <c r="N925">
        <f t="shared" ca="1" si="143"/>
        <v>0</v>
      </c>
      <c r="O925" t="str">
        <f t="shared" ca="1" si="150"/>
        <v>D:Aa</v>
      </c>
      <c r="P925" t="str">
        <f t="shared" ca="1" si="151"/>
        <v>D9:Aa9</v>
      </c>
    </row>
    <row r="926" spans="1:16">
      <c r="A926" t="str">
        <f t="shared" si="145"/>
        <v>07</v>
      </c>
      <c r="B926" t="str">
        <f t="shared" ca="1" si="146"/>
        <v>WOOD</v>
      </c>
      <c r="C926" t="str">
        <f t="shared" si="147"/>
        <v>L132-W</v>
      </c>
      <c r="D926" t="s">
        <v>1422</v>
      </c>
      <c r="E926">
        <f t="shared" ca="1" si="148"/>
        <v>0</v>
      </c>
      <c r="H926" t="str">
        <f t="shared" ca="1" si="149"/>
        <v>'LYNX PLYWOOD'!</v>
      </c>
      <c r="I926">
        <f t="shared" ca="1" si="152"/>
        <v>0</v>
      </c>
      <c r="J926" t="str">
        <f t="shared" ca="1" si="144"/>
        <v>'LYNX PLYWOOD'!</v>
      </c>
      <c r="K926">
        <f t="shared" ca="1" si="144"/>
        <v>0</v>
      </c>
      <c r="L926">
        <f t="shared" ca="1" si="144"/>
        <v>0</v>
      </c>
      <c r="M926">
        <f t="shared" ca="1" si="144"/>
        <v>0</v>
      </c>
      <c r="N926">
        <f t="shared" ca="1" si="144"/>
        <v>0</v>
      </c>
      <c r="O926" t="str">
        <f t="shared" ca="1" si="150"/>
        <v>D:Aa</v>
      </c>
      <c r="P926" t="str">
        <f t="shared" ca="1" si="151"/>
        <v>D9:Aa9</v>
      </c>
    </row>
    <row r="927" spans="1:16">
      <c r="A927" t="str">
        <f t="shared" si="145"/>
        <v>08</v>
      </c>
      <c r="B927" t="str">
        <f t="shared" ca="1" si="146"/>
        <v>WOOD</v>
      </c>
      <c r="C927" t="str">
        <f t="shared" si="147"/>
        <v>L132-W</v>
      </c>
      <c r="D927" t="s">
        <v>1423</v>
      </c>
      <c r="E927">
        <f t="shared" ca="1" si="148"/>
        <v>0</v>
      </c>
      <c r="H927" t="str">
        <f t="shared" ca="1" si="149"/>
        <v>'LYNX PLYWOOD'!</v>
      </c>
      <c r="I927">
        <f t="shared" ca="1" si="152"/>
        <v>0</v>
      </c>
      <c r="J927" t="str">
        <f t="shared" ref="J927:M990" ca="1" si="153">IF(IFERROR(VLOOKUP($C927,INDIRECT(J$14&amp;"D:D"),1,FALSE),0)&lt;&gt;0,J$14,0)</f>
        <v>'LYNX PLYWOOD'!</v>
      </c>
      <c r="K927">
        <f t="shared" ca="1" si="153"/>
        <v>0</v>
      </c>
      <c r="L927">
        <f t="shared" ca="1" si="153"/>
        <v>0</v>
      </c>
      <c r="M927">
        <f t="shared" ca="1" si="153"/>
        <v>0</v>
      </c>
      <c r="N927">
        <f t="shared" ref="N927:N990" ca="1" si="154">IF(IFERROR(VLOOKUP($C927,INDIRECT(N$14&amp;"D:D"),1,FALSE),0)&lt;&gt;0,N$14,0)</f>
        <v>0</v>
      </c>
      <c r="O927" t="str">
        <f t="shared" ca="1" si="150"/>
        <v>D:Aa</v>
      </c>
      <c r="P927" t="str">
        <f t="shared" ca="1" si="151"/>
        <v>D9:Aa9</v>
      </c>
    </row>
    <row r="928" spans="1:16">
      <c r="A928" t="str">
        <f t="shared" si="145"/>
        <v>09</v>
      </c>
      <c r="B928" t="str">
        <f t="shared" ca="1" si="146"/>
        <v>WOOD</v>
      </c>
      <c r="C928" t="str">
        <f t="shared" si="147"/>
        <v>L132-W</v>
      </c>
      <c r="D928" t="s">
        <v>1424</v>
      </c>
      <c r="E928">
        <f t="shared" ca="1" si="148"/>
        <v>0</v>
      </c>
      <c r="H928" t="str">
        <f t="shared" ca="1" si="149"/>
        <v>'LYNX PLYWOOD'!</v>
      </c>
      <c r="I928">
        <f t="shared" ca="1" si="152"/>
        <v>0</v>
      </c>
      <c r="J928" t="str">
        <f t="shared" ca="1" si="153"/>
        <v>'LYNX PLYWOOD'!</v>
      </c>
      <c r="K928">
        <f t="shared" ca="1" si="153"/>
        <v>0</v>
      </c>
      <c r="L928">
        <f t="shared" ca="1" si="153"/>
        <v>0</v>
      </c>
      <c r="M928">
        <f t="shared" ca="1" si="153"/>
        <v>0</v>
      </c>
      <c r="N928">
        <f t="shared" ca="1" si="154"/>
        <v>0</v>
      </c>
      <c r="O928" t="str">
        <f t="shared" ca="1" si="150"/>
        <v>D:Aa</v>
      </c>
      <c r="P928" t="str">
        <f t="shared" ca="1" si="151"/>
        <v>D9:Aa9</v>
      </c>
    </row>
    <row r="929" spans="1:16">
      <c r="A929" t="str">
        <f t="shared" si="145"/>
        <v>10</v>
      </c>
      <c r="B929" t="str">
        <f t="shared" ca="1" si="146"/>
        <v>WOOD</v>
      </c>
      <c r="C929" t="str">
        <f t="shared" si="147"/>
        <v>L132-W</v>
      </c>
      <c r="D929" t="s">
        <v>1425</v>
      </c>
      <c r="E929">
        <f t="shared" ca="1" si="148"/>
        <v>0</v>
      </c>
      <c r="H929" t="str">
        <f t="shared" ca="1" si="149"/>
        <v>'LYNX PLYWOOD'!</v>
      </c>
      <c r="I929">
        <f t="shared" ca="1" si="152"/>
        <v>0</v>
      </c>
      <c r="J929" t="str">
        <f t="shared" ca="1" si="153"/>
        <v>'LYNX PLYWOOD'!</v>
      </c>
      <c r="K929">
        <f t="shared" ca="1" si="153"/>
        <v>0</v>
      </c>
      <c r="L929">
        <f t="shared" ca="1" si="153"/>
        <v>0</v>
      </c>
      <c r="M929">
        <f t="shared" ca="1" si="153"/>
        <v>0</v>
      </c>
      <c r="N929">
        <f t="shared" ca="1" si="154"/>
        <v>0</v>
      </c>
      <c r="O929" t="str">
        <f t="shared" ca="1" si="150"/>
        <v>D:Aa</v>
      </c>
      <c r="P929" t="str">
        <f t="shared" ca="1" si="151"/>
        <v>D9:Aa9</v>
      </c>
    </row>
    <row r="930" spans="1:16">
      <c r="A930" t="str">
        <f t="shared" si="145"/>
        <v>11</v>
      </c>
      <c r="B930" t="str">
        <f t="shared" ca="1" si="146"/>
        <v>WOOD</v>
      </c>
      <c r="C930" t="str">
        <f t="shared" si="147"/>
        <v>L132-W</v>
      </c>
      <c r="D930" t="s">
        <v>1426</v>
      </c>
      <c r="E930">
        <f t="shared" ca="1" si="148"/>
        <v>0</v>
      </c>
      <c r="H930" t="str">
        <f t="shared" ca="1" si="149"/>
        <v>'LYNX PLYWOOD'!</v>
      </c>
      <c r="I930">
        <f t="shared" ca="1" si="152"/>
        <v>0</v>
      </c>
      <c r="J930" t="str">
        <f t="shared" ca="1" si="153"/>
        <v>'LYNX PLYWOOD'!</v>
      </c>
      <c r="K930">
        <f t="shared" ca="1" si="153"/>
        <v>0</v>
      </c>
      <c r="L930">
        <f t="shared" ca="1" si="153"/>
        <v>0</v>
      </c>
      <c r="M930">
        <f t="shared" ca="1" si="153"/>
        <v>0</v>
      </c>
      <c r="N930">
        <f t="shared" ca="1" si="154"/>
        <v>0</v>
      </c>
      <c r="O930" t="str">
        <f t="shared" ca="1" si="150"/>
        <v>D:Aa</v>
      </c>
      <c r="P930" t="str">
        <f t="shared" ca="1" si="151"/>
        <v>D9:Aa9</v>
      </c>
    </row>
    <row r="931" spans="1:16">
      <c r="A931" t="str">
        <f t="shared" si="145"/>
        <v>12</v>
      </c>
      <c r="B931" t="str">
        <f t="shared" ca="1" si="146"/>
        <v>WOOD</v>
      </c>
      <c r="C931" t="str">
        <f t="shared" si="147"/>
        <v>L132-W</v>
      </c>
      <c r="D931" t="s">
        <v>1427</v>
      </c>
      <c r="E931">
        <f t="shared" ca="1" si="148"/>
        <v>0</v>
      </c>
      <c r="H931" t="str">
        <f t="shared" ca="1" si="149"/>
        <v>'LYNX PLYWOOD'!</v>
      </c>
      <c r="I931">
        <f t="shared" ca="1" si="152"/>
        <v>0</v>
      </c>
      <c r="J931" t="str">
        <f t="shared" ca="1" si="153"/>
        <v>'LYNX PLYWOOD'!</v>
      </c>
      <c r="K931">
        <f t="shared" ca="1" si="153"/>
        <v>0</v>
      </c>
      <c r="L931">
        <f t="shared" ca="1" si="153"/>
        <v>0</v>
      </c>
      <c r="M931">
        <f t="shared" ca="1" si="153"/>
        <v>0</v>
      </c>
      <c r="N931">
        <f t="shared" ca="1" si="154"/>
        <v>0</v>
      </c>
      <c r="O931" t="str">
        <f t="shared" ca="1" si="150"/>
        <v>D:Aa</v>
      </c>
      <c r="P931" t="str">
        <f t="shared" ca="1" si="151"/>
        <v>D9:Aa9</v>
      </c>
    </row>
    <row r="932" spans="1:16">
      <c r="A932" t="str">
        <f t="shared" si="145"/>
        <v>13</v>
      </c>
      <c r="B932" t="str">
        <f t="shared" ca="1" si="146"/>
        <v>WOOD</v>
      </c>
      <c r="C932" t="str">
        <f t="shared" si="147"/>
        <v>L132-W</v>
      </c>
      <c r="D932" t="s">
        <v>1428</v>
      </c>
      <c r="E932">
        <f t="shared" ca="1" si="148"/>
        <v>0</v>
      </c>
      <c r="H932" t="str">
        <f t="shared" ca="1" si="149"/>
        <v>'LYNX PLYWOOD'!</v>
      </c>
      <c r="I932">
        <f t="shared" ca="1" si="152"/>
        <v>0</v>
      </c>
      <c r="J932" t="str">
        <f t="shared" ca="1" si="153"/>
        <v>'LYNX PLYWOOD'!</v>
      </c>
      <c r="K932">
        <f t="shared" ca="1" si="153"/>
        <v>0</v>
      </c>
      <c r="L932">
        <f t="shared" ca="1" si="153"/>
        <v>0</v>
      </c>
      <c r="M932">
        <f t="shared" ca="1" si="153"/>
        <v>0</v>
      </c>
      <c r="N932">
        <f t="shared" ca="1" si="154"/>
        <v>0</v>
      </c>
      <c r="O932" t="str">
        <f t="shared" ca="1" si="150"/>
        <v>D:Aa</v>
      </c>
      <c r="P932" t="str">
        <f t="shared" ca="1" si="151"/>
        <v>D9:Aa9</v>
      </c>
    </row>
    <row r="933" spans="1:16">
      <c r="A933" t="str">
        <f t="shared" si="145"/>
        <v>15</v>
      </c>
      <c r="B933" t="str">
        <f t="shared" ca="1" si="146"/>
        <v>WOOD</v>
      </c>
      <c r="C933" t="str">
        <f t="shared" si="147"/>
        <v>L132-W</v>
      </c>
      <c r="D933" t="s">
        <v>1578</v>
      </c>
      <c r="E933">
        <f t="shared" ca="1" si="148"/>
        <v>0</v>
      </c>
      <c r="H933" t="str">
        <f t="shared" ca="1" si="149"/>
        <v>'LYNX PLYWOOD'!</v>
      </c>
      <c r="I933">
        <f t="shared" ca="1" si="152"/>
        <v>0</v>
      </c>
      <c r="J933" t="str">
        <f t="shared" ca="1" si="153"/>
        <v>'LYNX PLYWOOD'!</v>
      </c>
      <c r="K933">
        <f t="shared" ca="1" si="153"/>
        <v>0</v>
      </c>
      <c r="L933">
        <f t="shared" ca="1" si="153"/>
        <v>0</v>
      </c>
      <c r="M933">
        <f t="shared" ca="1" si="153"/>
        <v>0</v>
      </c>
      <c r="N933">
        <f t="shared" ca="1" si="154"/>
        <v>0</v>
      </c>
      <c r="O933" t="str">
        <f t="shared" ca="1" si="150"/>
        <v>D:Aa</v>
      </c>
      <c r="P933" t="str">
        <f t="shared" ca="1" si="151"/>
        <v>D9:Aa9</v>
      </c>
    </row>
    <row r="934" spans="1:16">
      <c r="A934" t="str">
        <f t="shared" si="145"/>
        <v>01</v>
      </c>
      <c r="B934" t="str">
        <f t="shared" ca="1" si="146"/>
        <v>GRP</v>
      </c>
      <c r="C934" t="str">
        <f t="shared" si="147"/>
        <v>L133-GRP</v>
      </c>
      <c r="D934" t="s">
        <v>2726</v>
      </c>
      <c r="E934">
        <f t="shared" ca="1" si="148"/>
        <v>0</v>
      </c>
      <c r="H934" t="str">
        <f t="shared" ca="1" si="149"/>
        <v>'LYNX GRP'!</v>
      </c>
      <c r="I934" t="str">
        <f t="shared" ca="1" si="152"/>
        <v>'LYNX GRP'!</v>
      </c>
      <c r="J934">
        <f t="shared" ca="1" si="153"/>
        <v>0</v>
      </c>
      <c r="K934">
        <f t="shared" ca="1" si="153"/>
        <v>0</v>
      </c>
      <c r="L934">
        <f t="shared" ca="1" si="153"/>
        <v>0</v>
      </c>
      <c r="M934">
        <f t="shared" ca="1" si="153"/>
        <v>0</v>
      </c>
      <c r="N934">
        <f t="shared" ca="1" si="154"/>
        <v>0</v>
      </c>
      <c r="O934" t="str">
        <f t="shared" ca="1" si="150"/>
        <v>D:AC</v>
      </c>
      <c r="P934" t="str">
        <f t="shared" ca="1" si="151"/>
        <v>D9:AC9</v>
      </c>
    </row>
    <row r="935" spans="1:16">
      <c r="A935" t="str">
        <f t="shared" si="145"/>
        <v>02</v>
      </c>
      <c r="B935" t="str">
        <f t="shared" ca="1" si="146"/>
        <v>GRP</v>
      </c>
      <c r="C935" t="str">
        <f t="shared" si="147"/>
        <v>L133-GRP</v>
      </c>
      <c r="D935" t="s">
        <v>2727</v>
      </c>
      <c r="E935">
        <f t="shared" ca="1" si="148"/>
        <v>0</v>
      </c>
      <c r="H935" t="str">
        <f t="shared" ca="1" si="149"/>
        <v>'LYNX GRP'!</v>
      </c>
      <c r="I935" t="str">
        <f t="shared" ca="1" si="152"/>
        <v>'LYNX GRP'!</v>
      </c>
      <c r="J935">
        <f t="shared" ca="1" si="153"/>
        <v>0</v>
      </c>
      <c r="K935">
        <f t="shared" ca="1" si="153"/>
        <v>0</v>
      </c>
      <c r="L935">
        <f t="shared" ca="1" si="153"/>
        <v>0</v>
      </c>
      <c r="M935">
        <f t="shared" ca="1" si="153"/>
        <v>0</v>
      </c>
      <c r="N935">
        <f t="shared" ca="1" si="154"/>
        <v>0</v>
      </c>
      <c r="O935" t="str">
        <f t="shared" ca="1" si="150"/>
        <v>D:AC</v>
      </c>
      <c r="P935" t="str">
        <f t="shared" ca="1" si="151"/>
        <v>D9:AC9</v>
      </c>
    </row>
    <row r="936" spans="1:16">
      <c r="A936" t="str">
        <f t="shared" si="145"/>
        <v>03</v>
      </c>
      <c r="B936" t="str">
        <f t="shared" ca="1" si="146"/>
        <v>GRP</v>
      </c>
      <c r="C936" t="str">
        <f t="shared" si="147"/>
        <v>L133-GRP</v>
      </c>
      <c r="D936" t="s">
        <v>2728</v>
      </c>
      <c r="E936">
        <f t="shared" ca="1" si="148"/>
        <v>0</v>
      </c>
      <c r="H936" t="str">
        <f t="shared" ca="1" si="149"/>
        <v>'LYNX GRP'!</v>
      </c>
      <c r="I936" t="str">
        <f t="shared" ca="1" si="152"/>
        <v>'LYNX GRP'!</v>
      </c>
      <c r="J936">
        <f t="shared" ca="1" si="153"/>
        <v>0</v>
      </c>
      <c r="K936">
        <f t="shared" ca="1" si="153"/>
        <v>0</v>
      </c>
      <c r="L936">
        <f t="shared" ca="1" si="153"/>
        <v>0</v>
      </c>
      <c r="M936">
        <f t="shared" ca="1" si="153"/>
        <v>0</v>
      </c>
      <c r="N936">
        <f t="shared" ca="1" si="154"/>
        <v>0</v>
      </c>
      <c r="O936" t="str">
        <f t="shared" ca="1" si="150"/>
        <v>D:AC</v>
      </c>
      <c r="P936" t="str">
        <f t="shared" ca="1" si="151"/>
        <v>D9:AC9</v>
      </c>
    </row>
    <row r="937" spans="1:16">
      <c r="A937" t="str">
        <f t="shared" si="145"/>
        <v>04</v>
      </c>
      <c r="B937" t="str">
        <f t="shared" ca="1" si="146"/>
        <v>GRP</v>
      </c>
      <c r="C937" t="str">
        <f t="shared" si="147"/>
        <v>L133-GRP</v>
      </c>
      <c r="D937" t="s">
        <v>2729</v>
      </c>
      <c r="E937">
        <f t="shared" ca="1" si="148"/>
        <v>0</v>
      </c>
      <c r="H937" t="str">
        <f t="shared" ca="1" si="149"/>
        <v>'LYNX GRP'!</v>
      </c>
      <c r="I937" t="str">
        <f t="shared" ca="1" si="152"/>
        <v>'LYNX GRP'!</v>
      </c>
      <c r="J937">
        <f t="shared" ca="1" si="153"/>
        <v>0</v>
      </c>
      <c r="K937">
        <f t="shared" ca="1" si="153"/>
        <v>0</v>
      </c>
      <c r="L937">
        <f t="shared" ca="1" si="153"/>
        <v>0</v>
      </c>
      <c r="M937">
        <f t="shared" ca="1" si="153"/>
        <v>0</v>
      </c>
      <c r="N937">
        <f t="shared" ca="1" si="154"/>
        <v>0</v>
      </c>
      <c r="O937" t="str">
        <f t="shared" ca="1" si="150"/>
        <v>D:AC</v>
      </c>
      <c r="P937" t="str">
        <f t="shared" ca="1" si="151"/>
        <v>D9:AC9</v>
      </c>
    </row>
    <row r="938" spans="1:16">
      <c r="A938" t="str">
        <f t="shared" si="145"/>
        <v>05</v>
      </c>
      <c r="B938" t="str">
        <f t="shared" ca="1" si="146"/>
        <v>GRP</v>
      </c>
      <c r="C938" t="str">
        <f t="shared" si="147"/>
        <v>L133-GRP</v>
      </c>
      <c r="D938" t="s">
        <v>2730</v>
      </c>
      <c r="E938">
        <f t="shared" ca="1" si="148"/>
        <v>0</v>
      </c>
      <c r="H938" t="str">
        <f t="shared" ca="1" si="149"/>
        <v>'LYNX GRP'!</v>
      </c>
      <c r="I938" t="str">
        <f t="shared" ca="1" si="152"/>
        <v>'LYNX GRP'!</v>
      </c>
      <c r="J938">
        <f t="shared" ca="1" si="153"/>
        <v>0</v>
      </c>
      <c r="K938">
        <f t="shared" ca="1" si="153"/>
        <v>0</v>
      </c>
      <c r="L938">
        <f t="shared" ca="1" si="153"/>
        <v>0</v>
      </c>
      <c r="M938">
        <f t="shared" ca="1" si="153"/>
        <v>0</v>
      </c>
      <c r="N938">
        <f t="shared" ca="1" si="154"/>
        <v>0</v>
      </c>
      <c r="O938" t="str">
        <f t="shared" ca="1" si="150"/>
        <v>D:AC</v>
      </c>
      <c r="P938" t="str">
        <f t="shared" ca="1" si="151"/>
        <v>D9:AC9</v>
      </c>
    </row>
    <row r="939" spans="1:16">
      <c r="A939" t="str">
        <f t="shared" si="145"/>
        <v>06</v>
      </c>
      <c r="B939" t="str">
        <f t="shared" ca="1" si="146"/>
        <v>GRP</v>
      </c>
      <c r="C939" t="str">
        <f t="shared" si="147"/>
        <v>L133-GRP</v>
      </c>
      <c r="D939" t="s">
        <v>2731</v>
      </c>
      <c r="E939">
        <f t="shared" ca="1" si="148"/>
        <v>0</v>
      </c>
      <c r="H939" t="str">
        <f t="shared" ca="1" si="149"/>
        <v>'LYNX GRP'!</v>
      </c>
      <c r="I939" t="str">
        <f t="shared" ca="1" si="152"/>
        <v>'LYNX GRP'!</v>
      </c>
      <c r="J939">
        <f t="shared" ca="1" si="153"/>
        <v>0</v>
      </c>
      <c r="K939">
        <f t="shared" ca="1" si="153"/>
        <v>0</v>
      </c>
      <c r="L939">
        <f t="shared" ca="1" si="153"/>
        <v>0</v>
      </c>
      <c r="M939">
        <f t="shared" ca="1" si="153"/>
        <v>0</v>
      </c>
      <c r="N939">
        <f t="shared" ca="1" si="154"/>
        <v>0</v>
      </c>
      <c r="O939" t="str">
        <f t="shared" ca="1" si="150"/>
        <v>D:AC</v>
      </c>
      <c r="P939" t="str">
        <f t="shared" ca="1" si="151"/>
        <v>D9:AC9</v>
      </c>
    </row>
    <row r="940" spans="1:16">
      <c r="A940" t="str">
        <f t="shared" si="145"/>
        <v>07</v>
      </c>
      <c r="B940" t="str">
        <f t="shared" ca="1" si="146"/>
        <v>GRP</v>
      </c>
      <c r="C940" t="str">
        <f t="shared" si="147"/>
        <v>L133-GRP</v>
      </c>
      <c r="D940" t="s">
        <v>2732</v>
      </c>
      <c r="E940">
        <f t="shared" ca="1" si="148"/>
        <v>0</v>
      </c>
      <c r="H940" t="str">
        <f t="shared" ca="1" si="149"/>
        <v>'LYNX GRP'!</v>
      </c>
      <c r="I940" t="str">
        <f t="shared" ca="1" si="152"/>
        <v>'LYNX GRP'!</v>
      </c>
      <c r="J940">
        <f t="shared" ca="1" si="153"/>
        <v>0</v>
      </c>
      <c r="K940">
        <f t="shared" ca="1" si="153"/>
        <v>0</v>
      </c>
      <c r="L940">
        <f t="shared" ca="1" si="153"/>
        <v>0</v>
      </c>
      <c r="M940">
        <f t="shared" ca="1" si="153"/>
        <v>0</v>
      </c>
      <c r="N940">
        <f t="shared" ca="1" si="154"/>
        <v>0</v>
      </c>
      <c r="O940" t="str">
        <f t="shared" ca="1" si="150"/>
        <v>D:AC</v>
      </c>
      <c r="P940" t="str">
        <f t="shared" ca="1" si="151"/>
        <v>D9:AC9</v>
      </c>
    </row>
    <row r="941" spans="1:16">
      <c r="A941" t="str">
        <f t="shared" si="145"/>
        <v>08</v>
      </c>
      <c r="B941" t="str">
        <f t="shared" ca="1" si="146"/>
        <v>GRP</v>
      </c>
      <c r="C941" t="str">
        <f t="shared" si="147"/>
        <v>L133-GRP</v>
      </c>
      <c r="D941" t="s">
        <v>2733</v>
      </c>
      <c r="E941">
        <f t="shared" ca="1" si="148"/>
        <v>0</v>
      </c>
      <c r="H941" t="str">
        <f t="shared" ca="1" si="149"/>
        <v>'LYNX GRP'!</v>
      </c>
      <c r="I941" t="str">
        <f t="shared" ca="1" si="152"/>
        <v>'LYNX GRP'!</v>
      </c>
      <c r="J941">
        <f t="shared" ca="1" si="153"/>
        <v>0</v>
      </c>
      <c r="K941">
        <f t="shared" ca="1" si="153"/>
        <v>0</v>
      </c>
      <c r="L941">
        <f t="shared" ca="1" si="153"/>
        <v>0</v>
      </c>
      <c r="M941">
        <f t="shared" ca="1" si="153"/>
        <v>0</v>
      </c>
      <c r="N941">
        <f t="shared" ca="1" si="154"/>
        <v>0</v>
      </c>
      <c r="O941" t="str">
        <f t="shared" ca="1" si="150"/>
        <v>D:AC</v>
      </c>
      <c r="P941" t="str">
        <f t="shared" ca="1" si="151"/>
        <v>D9:AC9</v>
      </c>
    </row>
    <row r="942" spans="1:16">
      <c r="A942" t="str">
        <f t="shared" si="145"/>
        <v>09</v>
      </c>
      <c r="B942" t="str">
        <f t="shared" ca="1" si="146"/>
        <v>GRP</v>
      </c>
      <c r="C942" t="str">
        <f t="shared" si="147"/>
        <v>L133-GRP</v>
      </c>
      <c r="D942" t="s">
        <v>2734</v>
      </c>
      <c r="E942">
        <f t="shared" ca="1" si="148"/>
        <v>0</v>
      </c>
      <c r="H942" t="str">
        <f t="shared" ca="1" si="149"/>
        <v>'LYNX GRP'!</v>
      </c>
      <c r="I942" t="str">
        <f t="shared" ca="1" si="152"/>
        <v>'LYNX GRP'!</v>
      </c>
      <c r="J942">
        <f t="shared" ca="1" si="153"/>
        <v>0</v>
      </c>
      <c r="K942">
        <f t="shared" ca="1" si="153"/>
        <v>0</v>
      </c>
      <c r="L942">
        <f t="shared" ca="1" si="153"/>
        <v>0</v>
      </c>
      <c r="M942">
        <f t="shared" ca="1" si="153"/>
        <v>0</v>
      </c>
      <c r="N942">
        <f t="shared" ca="1" si="154"/>
        <v>0</v>
      </c>
      <c r="O942" t="str">
        <f t="shared" ca="1" si="150"/>
        <v>D:AC</v>
      </c>
      <c r="P942" t="str">
        <f t="shared" ca="1" si="151"/>
        <v>D9:AC9</v>
      </c>
    </row>
    <row r="943" spans="1:16">
      <c r="A943" t="str">
        <f t="shared" si="145"/>
        <v>10</v>
      </c>
      <c r="B943" t="str">
        <f t="shared" ca="1" si="146"/>
        <v>GRP</v>
      </c>
      <c r="C943" t="str">
        <f t="shared" si="147"/>
        <v>L133-GRP</v>
      </c>
      <c r="D943" t="s">
        <v>2735</v>
      </c>
      <c r="E943">
        <f t="shared" ca="1" si="148"/>
        <v>0</v>
      </c>
      <c r="H943" t="str">
        <f t="shared" ca="1" si="149"/>
        <v>'LYNX GRP'!</v>
      </c>
      <c r="I943" t="str">
        <f t="shared" ca="1" si="152"/>
        <v>'LYNX GRP'!</v>
      </c>
      <c r="J943">
        <f t="shared" ca="1" si="153"/>
        <v>0</v>
      </c>
      <c r="K943">
        <f t="shared" ca="1" si="153"/>
        <v>0</v>
      </c>
      <c r="L943">
        <f t="shared" ca="1" si="153"/>
        <v>0</v>
      </c>
      <c r="M943">
        <f t="shared" ca="1" si="153"/>
        <v>0</v>
      </c>
      <c r="N943">
        <f t="shared" ca="1" si="154"/>
        <v>0</v>
      </c>
      <c r="O943" t="str">
        <f t="shared" ca="1" si="150"/>
        <v>D:AC</v>
      </c>
      <c r="P943" t="str">
        <f t="shared" ca="1" si="151"/>
        <v>D9:AC9</v>
      </c>
    </row>
    <row r="944" spans="1:16">
      <c r="A944" t="str">
        <f t="shared" si="145"/>
        <v>11</v>
      </c>
      <c r="B944" t="str">
        <f t="shared" ca="1" si="146"/>
        <v>GRP</v>
      </c>
      <c r="C944" t="str">
        <f t="shared" si="147"/>
        <v>L133-GRP</v>
      </c>
      <c r="D944" t="s">
        <v>2736</v>
      </c>
      <c r="E944">
        <f t="shared" ca="1" si="148"/>
        <v>0</v>
      </c>
      <c r="H944" t="str">
        <f t="shared" ca="1" si="149"/>
        <v>'LYNX GRP'!</v>
      </c>
      <c r="I944" t="str">
        <f t="shared" ca="1" si="152"/>
        <v>'LYNX GRP'!</v>
      </c>
      <c r="J944">
        <f t="shared" ca="1" si="153"/>
        <v>0</v>
      </c>
      <c r="K944">
        <f t="shared" ca="1" si="153"/>
        <v>0</v>
      </c>
      <c r="L944">
        <f t="shared" ca="1" si="153"/>
        <v>0</v>
      </c>
      <c r="M944">
        <f t="shared" ca="1" si="153"/>
        <v>0</v>
      </c>
      <c r="N944">
        <f t="shared" ca="1" si="154"/>
        <v>0</v>
      </c>
      <c r="O944" t="str">
        <f t="shared" ca="1" si="150"/>
        <v>D:AC</v>
      </c>
      <c r="P944" t="str">
        <f t="shared" ca="1" si="151"/>
        <v>D9:AC9</v>
      </c>
    </row>
    <row r="945" spans="1:16">
      <c r="A945" t="str">
        <f t="shared" si="145"/>
        <v>12</v>
      </c>
      <c r="B945" t="str">
        <f t="shared" ca="1" si="146"/>
        <v>GRP</v>
      </c>
      <c r="C945" t="str">
        <f t="shared" si="147"/>
        <v>L133-GRP</v>
      </c>
      <c r="D945" t="s">
        <v>2737</v>
      </c>
      <c r="E945">
        <f t="shared" ca="1" si="148"/>
        <v>0</v>
      </c>
      <c r="H945" t="str">
        <f t="shared" ca="1" si="149"/>
        <v>'LYNX GRP'!</v>
      </c>
      <c r="I945" t="str">
        <f t="shared" ca="1" si="152"/>
        <v>'LYNX GRP'!</v>
      </c>
      <c r="J945">
        <f t="shared" ca="1" si="153"/>
        <v>0</v>
      </c>
      <c r="K945">
        <f t="shared" ca="1" si="153"/>
        <v>0</v>
      </c>
      <c r="L945">
        <f t="shared" ca="1" si="153"/>
        <v>0</v>
      </c>
      <c r="M945">
        <f t="shared" ca="1" si="153"/>
        <v>0</v>
      </c>
      <c r="N945">
        <f t="shared" ca="1" si="154"/>
        <v>0</v>
      </c>
      <c r="O945" t="str">
        <f t="shared" ca="1" si="150"/>
        <v>D:AC</v>
      </c>
      <c r="P945" t="str">
        <f t="shared" ca="1" si="151"/>
        <v>D9:AC9</v>
      </c>
    </row>
    <row r="946" spans="1:16">
      <c r="A946" t="str">
        <f t="shared" si="145"/>
        <v>13</v>
      </c>
      <c r="B946" t="str">
        <f t="shared" ca="1" si="146"/>
        <v>GRP</v>
      </c>
      <c r="C946" t="str">
        <f t="shared" si="147"/>
        <v>L133-GRP</v>
      </c>
      <c r="D946" t="s">
        <v>2738</v>
      </c>
      <c r="E946">
        <f t="shared" ca="1" si="148"/>
        <v>0</v>
      </c>
      <c r="H946" t="str">
        <f t="shared" ca="1" si="149"/>
        <v>'LYNX GRP'!</v>
      </c>
      <c r="I946" t="str">
        <f t="shared" ca="1" si="152"/>
        <v>'LYNX GRP'!</v>
      </c>
      <c r="J946">
        <f t="shared" ca="1" si="153"/>
        <v>0</v>
      </c>
      <c r="K946">
        <f t="shared" ca="1" si="153"/>
        <v>0</v>
      </c>
      <c r="L946">
        <f t="shared" ca="1" si="153"/>
        <v>0</v>
      </c>
      <c r="M946">
        <f t="shared" ca="1" si="153"/>
        <v>0</v>
      </c>
      <c r="N946">
        <f t="shared" ca="1" si="154"/>
        <v>0</v>
      </c>
      <c r="O946" t="str">
        <f t="shared" ca="1" si="150"/>
        <v>D:AC</v>
      </c>
      <c r="P946" t="str">
        <f t="shared" ca="1" si="151"/>
        <v>D9:AC9</v>
      </c>
    </row>
    <row r="947" spans="1:16">
      <c r="A947" t="str">
        <f t="shared" si="145"/>
        <v>15</v>
      </c>
      <c r="B947" t="str">
        <f t="shared" ca="1" si="146"/>
        <v>GRP</v>
      </c>
      <c r="C947" t="str">
        <f t="shared" si="147"/>
        <v>L133-GRP</v>
      </c>
      <c r="D947" t="s">
        <v>2739</v>
      </c>
      <c r="E947">
        <f t="shared" ca="1" si="148"/>
        <v>0</v>
      </c>
      <c r="H947" t="str">
        <f t="shared" ca="1" si="149"/>
        <v>'LYNX GRP'!</v>
      </c>
      <c r="I947" t="str">
        <f t="shared" ca="1" si="152"/>
        <v>'LYNX GRP'!</v>
      </c>
      <c r="J947">
        <f t="shared" ca="1" si="153"/>
        <v>0</v>
      </c>
      <c r="K947">
        <f t="shared" ca="1" si="153"/>
        <v>0</v>
      </c>
      <c r="L947">
        <f t="shared" ca="1" si="153"/>
        <v>0</v>
      </c>
      <c r="M947">
        <f t="shared" ca="1" si="153"/>
        <v>0</v>
      </c>
      <c r="N947">
        <f t="shared" ca="1" si="154"/>
        <v>0</v>
      </c>
      <c r="O947" t="str">
        <f t="shared" ca="1" si="150"/>
        <v>D:AC</v>
      </c>
      <c r="P947" t="str">
        <f t="shared" ca="1" si="151"/>
        <v>D9:AC9</v>
      </c>
    </row>
    <row r="948" spans="1:16">
      <c r="A948" t="str">
        <f t="shared" si="145"/>
        <v>19</v>
      </c>
      <c r="B948" t="str">
        <f t="shared" ca="1" si="146"/>
        <v>GRP</v>
      </c>
      <c r="C948" t="str">
        <f t="shared" si="147"/>
        <v>L133-GRP</v>
      </c>
      <c r="D948" t="s">
        <v>2740</v>
      </c>
      <c r="E948">
        <f t="shared" ca="1" si="148"/>
        <v>0</v>
      </c>
      <c r="H948" t="str">
        <f t="shared" ca="1" si="149"/>
        <v>'LYNX GRP'!</v>
      </c>
      <c r="I948" t="str">
        <f t="shared" ca="1" si="152"/>
        <v>'LYNX GRP'!</v>
      </c>
      <c r="J948">
        <f t="shared" ca="1" si="153"/>
        <v>0</v>
      </c>
      <c r="K948">
        <f t="shared" ca="1" si="153"/>
        <v>0</v>
      </c>
      <c r="L948">
        <f t="shared" ca="1" si="153"/>
        <v>0</v>
      </c>
      <c r="M948">
        <f t="shared" ca="1" si="153"/>
        <v>0</v>
      </c>
      <c r="N948">
        <f t="shared" ca="1" si="154"/>
        <v>0</v>
      </c>
      <c r="O948" t="str">
        <f t="shared" ca="1" si="150"/>
        <v>D:AC</v>
      </c>
      <c r="P948" t="str">
        <f t="shared" ca="1" si="151"/>
        <v>D9:AC9</v>
      </c>
    </row>
    <row r="949" spans="1:16">
      <c r="A949" t="str">
        <f t="shared" si="145"/>
        <v>34</v>
      </c>
      <c r="B949" t="str">
        <f t="shared" ca="1" si="146"/>
        <v>GRP</v>
      </c>
      <c r="C949" t="str">
        <f t="shared" si="147"/>
        <v>L133-GRP</v>
      </c>
      <c r="D949" t="s">
        <v>2741</v>
      </c>
      <c r="E949">
        <f t="shared" ca="1" si="148"/>
        <v>0</v>
      </c>
      <c r="H949" t="str">
        <f t="shared" ca="1" si="149"/>
        <v>'LYNX GRP'!</v>
      </c>
      <c r="I949" t="str">
        <f t="shared" ca="1" si="152"/>
        <v>'LYNX GRP'!</v>
      </c>
      <c r="J949">
        <f t="shared" ca="1" si="153"/>
        <v>0</v>
      </c>
      <c r="K949">
        <f t="shared" ca="1" si="153"/>
        <v>0</v>
      </c>
      <c r="L949">
        <f t="shared" ca="1" si="153"/>
        <v>0</v>
      </c>
      <c r="M949">
        <f t="shared" ca="1" si="153"/>
        <v>0</v>
      </c>
      <c r="N949">
        <f t="shared" ca="1" si="154"/>
        <v>0</v>
      </c>
      <c r="O949" t="str">
        <f t="shared" ca="1" si="150"/>
        <v>D:AC</v>
      </c>
      <c r="P949" t="str">
        <f t="shared" ca="1" si="151"/>
        <v>D9:AC9</v>
      </c>
    </row>
    <row r="950" spans="1:16">
      <c r="A950" t="str">
        <f t="shared" si="145"/>
        <v>35</v>
      </c>
      <c r="B950" t="str">
        <f t="shared" ca="1" si="146"/>
        <v>GRP</v>
      </c>
      <c r="C950" t="str">
        <f t="shared" si="147"/>
        <v>L133-GRP</v>
      </c>
      <c r="D950" t="s">
        <v>2742</v>
      </c>
      <c r="E950">
        <f t="shared" ca="1" si="148"/>
        <v>0</v>
      </c>
      <c r="H950" t="str">
        <f t="shared" ca="1" si="149"/>
        <v>'LYNX GRP'!</v>
      </c>
      <c r="I950" t="str">
        <f t="shared" ca="1" si="152"/>
        <v>'LYNX GRP'!</v>
      </c>
      <c r="J950">
        <f t="shared" ca="1" si="153"/>
        <v>0</v>
      </c>
      <c r="K950">
        <f t="shared" ca="1" si="153"/>
        <v>0</v>
      </c>
      <c r="L950">
        <f t="shared" ca="1" si="153"/>
        <v>0</v>
      </c>
      <c r="M950">
        <f t="shared" ca="1" si="153"/>
        <v>0</v>
      </c>
      <c r="N950">
        <f t="shared" ca="1" si="154"/>
        <v>0</v>
      </c>
      <c r="O950" t="str">
        <f t="shared" ca="1" si="150"/>
        <v>D:AC</v>
      </c>
      <c r="P950" t="str">
        <f t="shared" ca="1" si="151"/>
        <v>D9:AC9</v>
      </c>
    </row>
    <row r="951" spans="1:16">
      <c r="A951" t="str">
        <f t="shared" si="145"/>
        <v>36</v>
      </c>
      <c r="B951" t="str">
        <f t="shared" ca="1" si="146"/>
        <v>GRP</v>
      </c>
      <c r="C951" t="str">
        <f t="shared" si="147"/>
        <v>L133-GRP</v>
      </c>
      <c r="D951" t="s">
        <v>2743</v>
      </c>
      <c r="E951">
        <f t="shared" ca="1" si="148"/>
        <v>0</v>
      </c>
      <c r="H951" t="str">
        <f t="shared" ca="1" si="149"/>
        <v>'LYNX GRP'!</v>
      </c>
      <c r="I951" t="str">
        <f t="shared" ca="1" si="152"/>
        <v>'LYNX GRP'!</v>
      </c>
      <c r="J951">
        <f t="shared" ca="1" si="153"/>
        <v>0</v>
      </c>
      <c r="K951">
        <f t="shared" ca="1" si="153"/>
        <v>0</v>
      </c>
      <c r="L951">
        <f t="shared" ca="1" si="153"/>
        <v>0</v>
      </c>
      <c r="M951">
        <f t="shared" ca="1" si="153"/>
        <v>0</v>
      </c>
      <c r="N951">
        <f t="shared" ca="1" si="154"/>
        <v>0</v>
      </c>
      <c r="O951" t="str">
        <f t="shared" ca="1" si="150"/>
        <v>D:AC</v>
      </c>
      <c r="P951" t="str">
        <f t="shared" ca="1" si="151"/>
        <v>D9:AC9</v>
      </c>
    </row>
    <row r="952" spans="1:16">
      <c r="A952" t="str">
        <f t="shared" si="145"/>
        <v>01</v>
      </c>
      <c r="B952" t="str">
        <f t="shared" ca="1" si="146"/>
        <v>GRP</v>
      </c>
      <c r="C952" t="str">
        <f t="shared" si="147"/>
        <v>L135-GRP</v>
      </c>
      <c r="D952" t="s">
        <v>2744</v>
      </c>
      <c r="E952">
        <f t="shared" ca="1" si="148"/>
        <v>0</v>
      </c>
      <c r="H952" t="str">
        <f t="shared" ca="1" si="149"/>
        <v>'LYNX GRP'!</v>
      </c>
      <c r="I952" t="str">
        <f t="shared" ca="1" si="152"/>
        <v>'LYNX GRP'!</v>
      </c>
      <c r="J952">
        <f t="shared" ca="1" si="153"/>
        <v>0</v>
      </c>
      <c r="K952">
        <f t="shared" ca="1" si="153"/>
        <v>0</v>
      </c>
      <c r="L952">
        <f t="shared" ca="1" si="153"/>
        <v>0</v>
      </c>
      <c r="M952">
        <f t="shared" ca="1" si="153"/>
        <v>0</v>
      </c>
      <c r="N952">
        <f t="shared" ca="1" si="154"/>
        <v>0</v>
      </c>
      <c r="O952" t="str">
        <f t="shared" ca="1" si="150"/>
        <v>D:AC</v>
      </c>
      <c r="P952" t="str">
        <f t="shared" ca="1" si="151"/>
        <v>D9:AC9</v>
      </c>
    </row>
    <row r="953" spans="1:16">
      <c r="A953" t="str">
        <f t="shared" si="145"/>
        <v>02</v>
      </c>
      <c r="B953" t="str">
        <f t="shared" ca="1" si="146"/>
        <v>GRP</v>
      </c>
      <c r="C953" t="str">
        <f t="shared" si="147"/>
        <v>L135-GRP</v>
      </c>
      <c r="D953" t="s">
        <v>2745</v>
      </c>
      <c r="E953">
        <f t="shared" ca="1" si="148"/>
        <v>0</v>
      </c>
      <c r="H953" t="str">
        <f t="shared" ca="1" si="149"/>
        <v>'LYNX GRP'!</v>
      </c>
      <c r="I953" t="str">
        <f t="shared" ca="1" si="152"/>
        <v>'LYNX GRP'!</v>
      </c>
      <c r="J953">
        <f t="shared" ca="1" si="153"/>
        <v>0</v>
      </c>
      <c r="K953">
        <f t="shared" ca="1" si="153"/>
        <v>0</v>
      </c>
      <c r="L953">
        <f t="shared" ca="1" si="153"/>
        <v>0</v>
      </c>
      <c r="M953">
        <f t="shared" ca="1" si="153"/>
        <v>0</v>
      </c>
      <c r="N953">
        <f t="shared" ca="1" si="154"/>
        <v>0</v>
      </c>
      <c r="O953" t="str">
        <f t="shared" ca="1" si="150"/>
        <v>D:AC</v>
      </c>
      <c r="P953" t="str">
        <f t="shared" ca="1" si="151"/>
        <v>D9:AC9</v>
      </c>
    </row>
    <row r="954" spans="1:16">
      <c r="A954" t="str">
        <f t="shared" si="145"/>
        <v>03</v>
      </c>
      <c r="B954" t="str">
        <f t="shared" ca="1" si="146"/>
        <v>GRP</v>
      </c>
      <c r="C954" t="str">
        <f t="shared" si="147"/>
        <v>L135-GRP</v>
      </c>
      <c r="D954" t="s">
        <v>2746</v>
      </c>
      <c r="E954">
        <f t="shared" ca="1" si="148"/>
        <v>0</v>
      </c>
      <c r="H954" t="str">
        <f t="shared" ca="1" si="149"/>
        <v>'LYNX GRP'!</v>
      </c>
      <c r="I954" t="str">
        <f t="shared" ca="1" si="152"/>
        <v>'LYNX GRP'!</v>
      </c>
      <c r="J954">
        <f t="shared" ca="1" si="153"/>
        <v>0</v>
      </c>
      <c r="K954">
        <f t="shared" ca="1" si="153"/>
        <v>0</v>
      </c>
      <c r="L954">
        <f t="shared" ca="1" si="153"/>
        <v>0</v>
      </c>
      <c r="M954">
        <f t="shared" ca="1" si="153"/>
        <v>0</v>
      </c>
      <c r="N954">
        <f t="shared" ca="1" si="154"/>
        <v>0</v>
      </c>
      <c r="O954" t="str">
        <f t="shared" ca="1" si="150"/>
        <v>D:AC</v>
      </c>
      <c r="P954" t="str">
        <f t="shared" ca="1" si="151"/>
        <v>D9:AC9</v>
      </c>
    </row>
    <row r="955" spans="1:16">
      <c r="A955" t="str">
        <f t="shared" si="145"/>
        <v>04</v>
      </c>
      <c r="B955" t="str">
        <f t="shared" ca="1" si="146"/>
        <v>GRP</v>
      </c>
      <c r="C955" t="str">
        <f t="shared" si="147"/>
        <v>L135-GRP</v>
      </c>
      <c r="D955" t="s">
        <v>2747</v>
      </c>
      <c r="E955">
        <f t="shared" ca="1" si="148"/>
        <v>0</v>
      </c>
      <c r="H955" t="str">
        <f t="shared" ca="1" si="149"/>
        <v>'LYNX GRP'!</v>
      </c>
      <c r="I955" t="str">
        <f t="shared" ca="1" si="152"/>
        <v>'LYNX GRP'!</v>
      </c>
      <c r="J955">
        <f t="shared" ca="1" si="153"/>
        <v>0</v>
      </c>
      <c r="K955">
        <f t="shared" ca="1" si="153"/>
        <v>0</v>
      </c>
      <c r="L955">
        <f t="shared" ca="1" si="153"/>
        <v>0</v>
      </c>
      <c r="M955">
        <f t="shared" ca="1" si="153"/>
        <v>0</v>
      </c>
      <c r="N955">
        <f t="shared" ca="1" si="154"/>
        <v>0</v>
      </c>
      <c r="O955" t="str">
        <f t="shared" ca="1" si="150"/>
        <v>D:AC</v>
      </c>
      <c r="P955" t="str">
        <f t="shared" ca="1" si="151"/>
        <v>D9:AC9</v>
      </c>
    </row>
    <row r="956" spans="1:16">
      <c r="A956" t="str">
        <f t="shared" si="145"/>
        <v>05</v>
      </c>
      <c r="B956" t="str">
        <f t="shared" ca="1" si="146"/>
        <v>GRP</v>
      </c>
      <c r="C956" t="str">
        <f t="shared" si="147"/>
        <v>L135-GRP</v>
      </c>
      <c r="D956" t="s">
        <v>2748</v>
      </c>
      <c r="E956">
        <f t="shared" ca="1" si="148"/>
        <v>0</v>
      </c>
      <c r="H956" t="str">
        <f t="shared" ca="1" si="149"/>
        <v>'LYNX GRP'!</v>
      </c>
      <c r="I956" t="str">
        <f t="shared" ca="1" si="152"/>
        <v>'LYNX GRP'!</v>
      </c>
      <c r="J956">
        <f t="shared" ca="1" si="153"/>
        <v>0</v>
      </c>
      <c r="K956">
        <f t="shared" ca="1" si="153"/>
        <v>0</v>
      </c>
      <c r="L956">
        <f t="shared" ca="1" si="153"/>
        <v>0</v>
      </c>
      <c r="M956">
        <f t="shared" ca="1" si="153"/>
        <v>0</v>
      </c>
      <c r="N956">
        <f t="shared" ca="1" si="154"/>
        <v>0</v>
      </c>
      <c r="O956" t="str">
        <f t="shared" ca="1" si="150"/>
        <v>D:AC</v>
      </c>
      <c r="P956" t="str">
        <f t="shared" ca="1" si="151"/>
        <v>D9:AC9</v>
      </c>
    </row>
    <row r="957" spans="1:16">
      <c r="A957" t="str">
        <f t="shared" si="145"/>
        <v>06</v>
      </c>
      <c r="B957" t="str">
        <f t="shared" ca="1" si="146"/>
        <v>GRP</v>
      </c>
      <c r="C957" t="str">
        <f t="shared" si="147"/>
        <v>L135-GRP</v>
      </c>
      <c r="D957" t="s">
        <v>2749</v>
      </c>
      <c r="E957">
        <f t="shared" ca="1" si="148"/>
        <v>0</v>
      </c>
      <c r="H957" t="str">
        <f t="shared" ca="1" si="149"/>
        <v>'LYNX GRP'!</v>
      </c>
      <c r="I957" t="str">
        <f t="shared" ca="1" si="152"/>
        <v>'LYNX GRP'!</v>
      </c>
      <c r="J957">
        <f t="shared" ca="1" si="153"/>
        <v>0</v>
      </c>
      <c r="K957">
        <f t="shared" ca="1" si="153"/>
        <v>0</v>
      </c>
      <c r="L957">
        <f t="shared" ca="1" si="153"/>
        <v>0</v>
      </c>
      <c r="M957">
        <f t="shared" ca="1" si="153"/>
        <v>0</v>
      </c>
      <c r="N957">
        <f t="shared" ca="1" si="154"/>
        <v>0</v>
      </c>
      <c r="O957" t="str">
        <f t="shared" ca="1" si="150"/>
        <v>D:AC</v>
      </c>
      <c r="P957" t="str">
        <f t="shared" ca="1" si="151"/>
        <v>D9:AC9</v>
      </c>
    </row>
    <row r="958" spans="1:16">
      <c r="A958" t="str">
        <f t="shared" si="145"/>
        <v>07</v>
      </c>
      <c r="B958" t="str">
        <f t="shared" ca="1" si="146"/>
        <v>GRP</v>
      </c>
      <c r="C958" t="str">
        <f t="shared" si="147"/>
        <v>L135-GRP</v>
      </c>
      <c r="D958" t="s">
        <v>2750</v>
      </c>
      <c r="E958">
        <f t="shared" ca="1" si="148"/>
        <v>0</v>
      </c>
      <c r="H958" t="str">
        <f t="shared" ca="1" si="149"/>
        <v>'LYNX GRP'!</v>
      </c>
      <c r="I958" t="str">
        <f t="shared" ca="1" si="152"/>
        <v>'LYNX GRP'!</v>
      </c>
      <c r="J958">
        <f t="shared" ca="1" si="153"/>
        <v>0</v>
      </c>
      <c r="K958">
        <f t="shared" ca="1" si="153"/>
        <v>0</v>
      </c>
      <c r="L958">
        <f t="shared" ca="1" si="153"/>
        <v>0</v>
      </c>
      <c r="M958">
        <f t="shared" ca="1" si="153"/>
        <v>0</v>
      </c>
      <c r="N958">
        <f t="shared" ca="1" si="154"/>
        <v>0</v>
      </c>
      <c r="O958" t="str">
        <f t="shared" ca="1" si="150"/>
        <v>D:AC</v>
      </c>
      <c r="P958" t="str">
        <f t="shared" ca="1" si="151"/>
        <v>D9:AC9</v>
      </c>
    </row>
    <row r="959" spans="1:16">
      <c r="A959" t="str">
        <f t="shared" si="145"/>
        <v>08</v>
      </c>
      <c r="B959" t="str">
        <f t="shared" ca="1" si="146"/>
        <v>GRP</v>
      </c>
      <c r="C959" t="str">
        <f t="shared" si="147"/>
        <v>L135-GRP</v>
      </c>
      <c r="D959" t="s">
        <v>2751</v>
      </c>
      <c r="E959">
        <f t="shared" ca="1" si="148"/>
        <v>0</v>
      </c>
      <c r="H959" t="str">
        <f t="shared" ca="1" si="149"/>
        <v>'LYNX GRP'!</v>
      </c>
      <c r="I959" t="str">
        <f t="shared" ca="1" si="152"/>
        <v>'LYNX GRP'!</v>
      </c>
      <c r="J959">
        <f t="shared" ca="1" si="153"/>
        <v>0</v>
      </c>
      <c r="K959">
        <f t="shared" ca="1" si="153"/>
        <v>0</v>
      </c>
      <c r="L959">
        <f t="shared" ca="1" si="153"/>
        <v>0</v>
      </c>
      <c r="M959">
        <f t="shared" ca="1" si="153"/>
        <v>0</v>
      </c>
      <c r="N959">
        <f t="shared" ca="1" si="154"/>
        <v>0</v>
      </c>
      <c r="O959" t="str">
        <f t="shared" ca="1" si="150"/>
        <v>D:AC</v>
      </c>
      <c r="P959" t="str">
        <f t="shared" ca="1" si="151"/>
        <v>D9:AC9</v>
      </c>
    </row>
    <row r="960" spans="1:16">
      <c r="A960" t="str">
        <f t="shared" si="145"/>
        <v>09</v>
      </c>
      <c r="B960" t="str">
        <f t="shared" ca="1" si="146"/>
        <v>GRP</v>
      </c>
      <c r="C960" t="str">
        <f t="shared" si="147"/>
        <v>L135-GRP</v>
      </c>
      <c r="D960" t="s">
        <v>2752</v>
      </c>
      <c r="E960">
        <f t="shared" ca="1" si="148"/>
        <v>0</v>
      </c>
      <c r="H960" t="str">
        <f t="shared" ca="1" si="149"/>
        <v>'LYNX GRP'!</v>
      </c>
      <c r="I960" t="str">
        <f t="shared" ca="1" si="152"/>
        <v>'LYNX GRP'!</v>
      </c>
      <c r="J960">
        <f t="shared" ca="1" si="153"/>
        <v>0</v>
      </c>
      <c r="K960">
        <f t="shared" ca="1" si="153"/>
        <v>0</v>
      </c>
      <c r="L960">
        <f t="shared" ca="1" si="153"/>
        <v>0</v>
      </c>
      <c r="M960">
        <f t="shared" ca="1" si="153"/>
        <v>0</v>
      </c>
      <c r="N960">
        <f t="shared" ca="1" si="154"/>
        <v>0</v>
      </c>
      <c r="O960" t="str">
        <f t="shared" ca="1" si="150"/>
        <v>D:AC</v>
      </c>
      <c r="P960" t="str">
        <f t="shared" ca="1" si="151"/>
        <v>D9:AC9</v>
      </c>
    </row>
    <row r="961" spans="1:16">
      <c r="A961" t="str">
        <f t="shared" si="145"/>
        <v>10</v>
      </c>
      <c r="B961" t="str">
        <f t="shared" ca="1" si="146"/>
        <v>GRP</v>
      </c>
      <c r="C961" t="str">
        <f t="shared" si="147"/>
        <v>L135-GRP</v>
      </c>
      <c r="D961" t="s">
        <v>2753</v>
      </c>
      <c r="E961">
        <f t="shared" ca="1" si="148"/>
        <v>0</v>
      </c>
      <c r="H961" t="str">
        <f t="shared" ca="1" si="149"/>
        <v>'LYNX GRP'!</v>
      </c>
      <c r="I961" t="str">
        <f t="shared" ca="1" si="152"/>
        <v>'LYNX GRP'!</v>
      </c>
      <c r="J961">
        <f t="shared" ca="1" si="153"/>
        <v>0</v>
      </c>
      <c r="K961">
        <f t="shared" ca="1" si="153"/>
        <v>0</v>
      </c>
      <c r="L961">
        <f t="shared" ca="1" si="153"/>
        <v>0</v>
      </c>
      <c r="M961">
        <f t="shared" ca="1" si="153"/>
        <v>0</v>
      </c>
      <c r="N961">
        <f t="shared" ca="1" si="154"/>
        <v>0</v>
      </c>
      <c r="O961" t="str">
        <f t="shared" ca="1" si="150"/>
        <v>D:AC</v>
      </c>
      <c r="P961" t="str">
        <f t="shared" ca="1" si="151"/>
        <v>D9:AC9</v>
      </c>
    </row>
    <row r="962" spans="1:16">
      <c r="A962" t="str">
        <f t="shared" si="145"/>
        <v>11</v>
      </c>
      <c r="B962" t="str">
        <f t="shared" ca="1" si="146"/>
        <v>GRP</v>
      </c>
      <c r="C962" t="str">
        <f t="shared" si="147"/>
        <v>L135-GRP</v>
      </c>
      <c r="D962" t="s">
        <v>2754</v>
      </c>
      <c r="E962">
        <f t="shared" ca="1" si="148"/>
        <v>0</v>
      </c>
      <c r="H962" t="str">
        <f t="shared" ca="1" si="149"/>
        <v>'LYNX GRP'!</v>
      </c>
      <c r="I962" t="str">
        <f t="shared" ca="1" si="152"/>
        <v>'LYNX GRP'!</v>
      </c>
      <c r="J962">
        <f t="shared" ca="1" si="153"/>
        <v>0</v>
      </c>
      <c r="K962">
        <f t="shared" ca="1" si="153"/>
        <v>0</v>
      </c>
      <c r="L962">
        <f t="shared" ca="1" si="153"/>
        <v>0</v>
      </c>
      <c r="M962">
        <f t="shared" ca="1" si="153"/>
        <v>0</v>
      </c>
      <c r="N962">
        <f t="shared" ca="1" si="154"/>
        <v>0</v>
      </c>
      <c r="O962" t="str">
        <f t="shared" ca="1" si="150"/>
        <v>D:AC</v>
      </c>
      <c r="P962" t="str">
        <f t="shared" ca="1" si="151"/>
        <v>D9:AC9</v>
      </c>
    </row>
    <row r="963" spans="1:16">
      <c r="A963" t="str">
        <f t="shared" si="145"/>
        <v>12</v>
      </c>
      <c r="B963" t="str">
        <f t="shared" ca="1" si="146"/>
        <v>GRP</v>
      </c>
      <c r="C963" t="str">
        <f t="shared" si="147"/>
        <v>L135-GRP</v>
      </c>
      <c r="D963" t="s">
        <v>2755</v>
      </c>
      <c r="E963">
        <f t="shared" ca="1" si="148"/>
        <v>0</v>
      </c>
      <c r="H963" t="str">
        <f t="shared" ca="1" si="149"/>
        <v>'LYNX GRP'!</v>
      </c>
      <c r="I963" t="str">
        <f t="shared" ca="1" si="152"/>
        <v>'LYNX GRP'!</v>
      </c>
      <c r="J963">
        <f t="shared" ca="1" si="153"/>
        <v>0</v>
      </c>
      <c r="K963">
        <f t="shared" ca="1" si="153"/>
        <v>0</v>
      </c>
      <c r="L963">
        <f t="shared" ca="1" si="153"/>
        <v>0</v>
      </c>
      <c r="M963">
        <f t="shared" ca="1" si="153"/>
        <v>0</v>
      </c>
      <c r="N963">
        <f t="shared" ca="1" si="154"/>
        <v>0</v>
      </c>
      <c r="O963" t="str">
        <f t="shared" ca="1" si="150"/>
        <v>D:AC</v>
      </c>
      <c r="P963" t="str">
        <f t="shared" ca="1" si="151"/>
        <v>D9:AC9</v>
      </c>
    </row>
    <row r="964" spans="1:16">
      <c r="A964" t="str">
        <f t="shared" si="145"/>
        <v>13</v>
      </c>
      <c r="B964" t="str">
        <f t="shared" ca="1" si="146"/>
        <v>GRP</v>
      </c>
      <c r="C964" t="str">
        <f t="shared" si="147"/>
        <v>L135-GRP</v>
      </c>
      <c r="D964" t="s">
        <v>2756</v>
      </c>
      <c r="E964">
        <f t="shared" ca="1" si="148"/>
        <v>0</v>
      </c>
      <c r="H964" t="str">
        <f t="shared" ca="1" si="149"/>
        <v>'LYNX GRP'!</v>
      </c>
      <c r="I964" t="str">
        <f t="shared" ca="1" si="152"/>
        <v>'LYNX GRP'!</v>
      </c>
      <c r="J964">
        <f t="shared" ca="1" si="153"/>
        <v>0</v>
      </c>
      <c r="K964">
        <f t="shared" ca="1" si="153"/>
        <v>0</v>
      </c>
      <c r="L964">
        <f t="shared" ca="1" si="153"/>
        <v>0</v>
      </c>
      <c r="M964">
        <f t="shared" ca="1" si="153"/>
        <v>0</v>
      </c>
      <c r="N964">
        <f t="shared" ca="1" si="154"/>
        <v>0</v>
      </c>
      <c r="O964" t="str">
        <f t="shared" ca="1" si="150"/>
        <v>D:AC</v>
      </c>
      <c r="P964" t="str">
        <f t="shared" ca="1" si="151"/>
        <v>D9:AC9</v>
      </c>
    </row>
    <row r="965" spans="1:16">
      <c r="A965" t="str">
        <f t="shared" si="145"/>
        <v>15</v>
      </c>
      <c r="B965" t="str">
        <f t="shared" ca="1" si="146"/>
        <v>GRP</v>
      </c>
      <c r="C965" t="str">
        <f t="shared" si="147"/>
        <v>L135-GRP</v>
      </c>
      <c r="D965" t="s">
        <v>2757</v>
      </c>
      <c r="E965">
        <f t="shared" ca="1" si="148"/>
        <v>0</v>
      </c>
      <c r="H965" t="str">
        <f t="shared" ca="1" si="149"/>
        <v>'LYNX GRP'!</v>
      </c>
      <c r="I965" t="str">
        <f t="shared" ca="1" si="152"/>
        <v>'LYNX GRP'!</v>
      </c>
      <c r="J965">
        <f t="shared" ca="1" si="153"/>
        <v>0</v>
      </c>
      <c r="K965">
        <f t="shared" ca="1" si="153"/>
        <v>0</v>
      </c>
      <c r="L965">
        <f t="shared" ca="1" si="153"/>
        <v>0</v>
      </c>
      <c r="M965">
        <f t="shared" ca="1" si="153"/>
        <v>0</v>
      </c>
      <c r="N965">
        <f t="shared" ca="1" si="154"/>
        <v>0</v>
      </c>
      <c r="O965" t="str">
        <f t="shared" ca="1" si="150"/>
        <v>D:AC</v>
      </c>
      <c r="P965" t="str">
        <f t="shared" ca="1" si="151"/>
        <v>D9:AC9</v>
      </c>
    </row>
    <row r="966" spans="1:16">
      <c r="A966" t="str">
        <f t="shared" si="145"/>
        <v>19</v>
      </c>
      <c r="B966" t="str">
        <f t="shared" ca="1" si="146"/>
        <v>GRP</v>
      </c>
      <c r="C966" t="str">
        <f t="shared" si="147"/>
        <v>L135-GRP</v>
      </c>
      <c r="D966" t="s">
        <v>2758</v>
      </c>
      <c r="E966">
        <f t="shared" ca="1" si="148"/>
        <v>0</v>
      </c>
      <c r="H966" t="str">
        <f t="shared" ca="1" si="149"/>
        <v>'LYNX GRP'!</v>
      </c>
      <c r="I966" t="str">
        <f t="shared" ca="1" si="152"/>
        <v>'LYNX GRP'!</v>
      </c>
      <c r="J966">
        <f t="shared" ca="1" si="153"/>
        <v>0</v>
      </c>
      <c r="K966">
        <f t="shared" ca="1" si="153"/>
        <v>0</v>
      </c>
      <c r="L966">
        <f t="shared" ca="1" si="153"/>
        <v>0</v>
      </c>
      <c r="M966">
        <f t="shared" ca="1" si="153"/>
        <v>0</v>
      </c>
      <c r="N966">
        <f t="shared" ca="1" si="154"/>
        <v>0</v>
      </c>
      <c r="O966" t="str">
        <f t="shared" ca="1" si="150"/>
        <v>D:AC</v>
      </c>
      <c r="P966" t="str">
        <f t="shared" ca="1" si="151"/>
        <v>D9:AC9</v>
      </c>
    </row>
    <row r="967" spans="1:16">
      <c r="A967" t="str">
        <f t="shared" si="145"/>
        <v>34</v>
      </c>
      <c r="B967" t="str">
        <f t="shared" ca="1" si="146"/>
        <v>GRP</v>
      </c>
      <c r="C967" t="str">
        <f t="shared" si="147"/>
        <v>L135-GRP</v>
      </c>
      <c r="D967" t="s">
        <v>2759</v>
      </c>
      <c r="E967">
        <f t="shared" ca="1" si="148"/>
        <v>0</v>
      </c>
      <c r="H967" t="str">
        <f t="shared" ca="1" si="149"/>
        <v>'LYNX GRP'!</v>
      </c>
      <c r="I967" t="str">
        <f t="shared" ca="1" si="152"/>
        <v>'LYNX GRP'!</v>
      </c>
      <c r="J967">
        <f t="shared" ca="1" si="153"/>
        <v>0</v>
      </c>
      <c r="K967">
        <f t="shared" ca="1" si="153"/>
        <v>0</v>
      </c>
      <c r="L967">
        <f t="shared" ca="1" si="153"/>
        <v>0</v>
      </c>
      <c r="M967">
        <f t="shared" ca="1" si="153"/>
        <v>0</v>
      </c>
      <c r="N967">
        <f t="shared" ca="1" si="154"/>
        <v>0</v>
      </c>
      <c r="O967" t="str">
        <f t="shared" ca="1" si="150"/>
        <v>D:AC</v>
      </c>
      <c r="P967" t="str">
        <f t="shared" ca="1" si="151"/>
        <v>D9:AC9</v>
      </c>
    </row>
    <row r="968" spans="1:16">
      <c r="A968" t="str">
        <f t="shared" si="145"/>
        <v>35</v>
      </c>
      <c r="B968" t="str">
        <f t="shared" ca="1" si="146"/>
        <v>GRP</v>
      </c>
      <c r="C968" t="str">
        <f t="shared" si="147"/>
        <v>L135-GRP</v>
      </c>
      <c r="D968" t="s">
        <v>2760</v>
      </c>
      <c r="E968">
        <f t="shared" ca="1" si="148"/>
        <v>0</v>
      </c>
      <c r="H968" t="str">
        <f t="shared" ca="1" si="149"/>
        <v>'LYNX GRP'!</v>
      </c>
      <c r="I968" t="str">
        <f t="shared" ca="1" si="152"/>
        <v>'LYNX GRP'!</v>
      </c>
      <c r="J968">
        <f t="shared" ca="1" si="153"/>
        <v>0</v>
      </c>
      <c r="K968">
        <f t="shared" ca="1" si="153"/>
        <v>0</v>
      </c>
      <c r="L968">
        <f t="shared" ca="1" si="153"/>
        <v>0</v>
      </c>
      <c r="M968">
        <f t="shared" ca="1" si="153"/>
        <v>0</v>
      </c>
      <c r="N968">
        <f t="shared" ca="1" si="154"/>
        <v>0</v>
      </c>
      <c r="O968" t="str">
        <f t="shared" ca="1" si="150"/>
        <v>D:AC</v>
      </c>
      <c r="P968" t="str">
        <f t="shared" ca="1" si="151"/>
        <v>D9:AC9</v>
      </c>
    </row>
    <row r="969" spans="1:16">
      <c r="A969" t="str">
        <f t="shared" si="145"/>
        <v>36</v>
      </c>
      <c r="B969" t="str">
        <f t="shared" ca="1" si="146"/>
        <v>GRP</v>
      </c>
      <c r="C969" t="str">
        <f t="shared" si="147"/>
        <v>L135-GRP</v>
      </c>
      <c r="D969" t="s">
        <v>2761</v>
      </c>
      <c r="E969">
        <f t="shared" ca="1" si="148"/>
        <v>0</v>
      </c>
      <c r="H969" t="str">
        <f t="shared" ca="1" si="149"/>
        <v>'LYNX GRP'!</v>
      </c>
      <c r="I969" t="str">
        <f t="shared" ca="1" si="152"/>
        <v>'LYNX GRP'!</v>
      </c>
      <c r="J969">
        <f t="shared" ca="1" si="153"/>
        <v>0</v>
      </c>
      <c r="K969">
        <f t="shared" ca="1" si="153"/>
        <v>0</v>
      </c>
      <c r="L969">
        <f t="shared" ca="1" si="153"/>
        <v>0</v>
      </c>
      <c r="M969">
        <f t="shared" ca="1" si="153"/>
        <v>0</v>
      </c>
      <c r="N969">
        <f t="shared" ca="1" si="154"/>
        <v>0</v>
      </c>
      <c r="O969" t="str">
        <f t="shared" ca="1" si="150"/>
        <v>D:AC</v>
      </c>
      <c r="P969" t="str">
        <f t="shared" ca="1" si="151"/>
        <v>D9:AC9</v>
      </c>
    </row>
    <row r="970" spans="1:16">
      <c r="A970" t="str">
        <f t="shared" si="145"/>
        <v>01</v>
      </c>
      <c r="B970" t="str">
        <f t="shared" ca="1" si="146"/>
        <v>GRP</v>
      </c>
      <c r="C970" t="str">
        <f t="shared" si="147"/>
        <v>L136-GRP</v>
      </c>
      <c r="D970" t="s">
        <v>2762</v>
      </c>
      <c r="E970">
        <f t="shared" ca="1" si="148"/>
        <v>0</v>
      </c>
      <c r="H970" t="str">
        <f t="shared" ca="1" si="149"/>
        <v>'LYNX GRP'!</v>
      </c>
      <c r="I970" t="str">
        <f t="shared" ca="1" si="152"/>
        <v>'LYNX GRP'!</v>
      </c>
      <c r="J970">
        <f t="shared" ca="1" si="153"/>
        <v>0</v>
      </c>
      <c r="K970">
        <f t="shared" ca="1" si="153"/>
        <v>0</v>
      </c>
      <c r="L970">
        <f t="shared" ca="1" si="153"/>
        <v>0</v>
      </c>
      <c r="M970">
        <f t="shared" ca="1" si="153"/>
        <v>0</v>
      </c>
      <c r="N970">
        <f t="shared" ca="1" si="154"/>
        <v>0</v>
      </c>
      <c r="O970" t="str">
        <f t="shared" ca="1" si="150"/>
        <v>D:AC</v>
      </c>
      <c r="P970" t="str">
        <f t="shared" ca="1" si="151"/>
        <v>D9:AC9</v>
      </c>
    </row>
    <row r="971" spans="1:16">
      <c r="A971" t="str">
        <f t="shared" si="145"/>
        <v>02</v>
      </c>
      <c r="B971" t="str">
        <f t="shared" ca="1" si="146"/>
        <v>GRP</v>
      </c>
      <c r="C971" t="str">
        <f t="shared" si="147"/>
        <v>L136-GRP</v>
      </c>
      <c r="D971" t="s">
        <v>2763</v>
      </c>
      <c r="E971">
        <f t="shared" ca="1" si="148"/>
        <v>0</v>
      </c>
      <c r="H971" t="str">
        <f t="shared" ca="1" si="149"/>
        <v>'LYNX GRP'!</v>
      </c>
      <c r="I971" t="str">
        <f t="shared" ca="1" si="152"/>
        <v>'LYNX GRP'!</v>
      </c>
      <c r="J971">
        <f t="shared" ca="1" si="153"/>
        <v>0</v>
      </c>
      <c r="K971">
        <f t="shared" ca="1" si="153"/>
        <v>0</v>
      </c>
      <c r="L971">
        <f t="shared" ca="1" si="153"/>
        <v>0</v>
      </c>
      <c r="M971">
        <f t="shared" ca="1" si="153"/>
        <v>0</v>
      </c>
      <c r="N971">
        <f t="shared" ca="1" si="154"/>
        <v>0</v>
      </c>
      <c r="O971" t="str">
        <f t="shared" ca="1" si="150"/>
        <v>D:AC</v>
      </c>
      <c r="P971" t="str">
        <f t="shared" ca="1" si="151"/>
        <v>D9:AC9</v>
      </c>
    </row>
    <row r="972" spans="1:16">
      <c r="A972" t="str">
        <f t="shared" si="145"/>
        <v>03</v>
      </c>
      <c r="B972" t="str">
        <f t="shared" ca="1" si="146"/>
        <v>GRP</v>
      </c>
      <c r="C972" t="str">
        <f t="shared" si="147"/>
        <v>L136-GRP</v>
      </c>
      <c r="D972" t="s">
        <v>2764</v>
      </c>
      <c r="E972">
        <f t="shared" ca="1" si="148"/>
        <v>0</v>
      </c>
      <c r="H972" t="str">
        <f t="shared" ca="1" si="149"/>
        <v>'LYNX GRP'!</v>
      </c>
      <c r="I972" t="str">
        <f t="shared" ca="1" si="152"/>
        <v>'LYNX GRP'!</v>
      </c>
      <c r="J972">
        <f t="shared" ca="1" si="153"/>
        <v>0</v>
      </c>
      <c r="K972">
        <f t="shared" ca="1" si="153"/>
        <v>0</v>
      </c>
      <c r="L972">
        <f t="shared" ca="1" si="153"/>
        <v>0</v>
      </c>
      <c r="M972">
        <f t="shared" ca="1" si="153"/>
        <v>0</v>
      </c>
      <c r="N972">
        <f t="shared" ca="1" si="154"/>
        <v>0</v>
      </c>
      <c r="O972" t="str">
        <f t="shared" ca="1" si="150"/>
        <v>D:AC</v>
      </c>
      <c r="P972" t="str">
        <f t="shared" ca="1" si="151"/>
        <v>D9:AC9</v>
      </c>
    </row>
    <row r="973" spans="1:16">
      <c r="A973" t="str">
        <f t="shared" si="145"/>
        <v>04</v>
      </c>
      <c r="B973" t="str">
        <f t="shared" ca="1" si="146"/>
        <v>GRP</v>
      </c>
      <c r="C973" t="str">
        <f t="shared" si="147"/>
        <v>L136-GRP</v>
      </c>
      <c r="D973" t="s">
        <v>2765</v>
      </c>
      <c r="E973">
        <f t="shared" ca="1" si="148"/>
        <v>0</v>
      </c>
      <c r="H973" t="str">
        <f t="shared" ca="1" si="149"/>
        <v>'LYNX GRP'!</v>
      </c>
      <c r="I973" t="str">
        <f t="shared" ca="1" si="152"/>
        <v>'LYNX GRP'!</v>
      </c>
      <c r="J973">
        <f t="shared" ca="1" si="153"/>
        <v>0</v>
      </c>
      <c r="K973">
        <f t="shared" ca="1" si="153"/>
        <v>0</v>
      </c>
      <c r="L973">
        <f t="shared" ca="1" si="153"/>
        <v>0</v>
      </c>
      <c r="M973">
        <f t="shared" ca="1" si="153"/>
        <v>0</v>
      </c>
      <c r="N973">
        <f t="shared" ca="1" si="154"/>
        <v>0</v>
      </c>
      <c r="O973" t="str">
        <f t="shared" ca="1" si="150"/>
        <v>D:AC</v>
      </c>
      <c r="P973" t="str">
        <f t="shared" ca="1" si="151"/>
        <v>D9:AC9</v>
      </c>
    </row>
    <row r="974" spans="1:16">
      <c r="A974" t="str">
        <f t="shared" si="145"/>
        <v>05</v>
      </c>
      <c r="B974" t="str">
        <f t="shared" ca="1" si="146"/>
        <v>GRP</v>
      </c>
      <c r="C974" t="str">
        <f t="shared" si="147"/>
        <v>L136-GRP</v>
      </c>
      <c r="D974" t="s">
        <v>2766</v>
      </c>
      <c r="E974">
        <f t="shared" ca="1" si="148"/>
        <v>0</v>
      </c>
      <c r="H974" t="str">
        <f t="shared" ca="1" si="149"/>
        <v>'LYNX GRP'!</v>
      </c>
      <c r="I974" t="str">
        <f t="shared" ca="1" si="152"/>
        <v>'LYNX GRP'!</v>
      </c>
      <c r="J974">
        <f t="shared" ca="1" si="153"/>
        <v>0</v>
      </c>
      <c r="K974">
        <f t="shared" ca="1" si="153"/>
        <v>0</v>
      </c>
      <c r="L974">
        <f t="shared" ca="1" si="153"/>
        <v>0</v>
      </c>
      <c r="M974">
        <f t="shared" ca="1" si="153"/>
        <v>0</v>
      </c>
      <c r="N974">
        <f t="shared" ca="1" si="154"/>
        <v>0</v>
      </c>
      <c r="O974" t="str">
        <f t="shared" ca="1" si="150"/>
        <v>D:AC</v>
      </c>
      <c r="P974" t="str">
        <f t="shared" ca="1" si="151"/>
        <v>D9:AC9</v>
      </c>
    </row>
    <row r="975" spans="1:16">
      <c r="A975" t="str">
        <f t="shared" si="145"/>
        <v>06</v>
      </c>
      <c r="B975" t="str">
        <f t="shared" ca="1" si="146"/>
        <v>GRP</v>
      </c>
      <c r="C975" t="str">
        <f t="shared" si="147"/>
        <v>L136-GRP</v>
      </c>
      <c r="D975" t="s">
        <v>2767</v>
      </c>
      <c r="E975">
        <f t="shared" ca="1" si="148"/>
        <v>0</v>
      </c>
      <c r="H975" t="str">
        <f t="shared" ca="1" si="149"/>
        <v>'LYNX GRP'!</v>
      </c>
      <c r="I975" t="str">
        <f t="shared" ca="1" si="152"/>
        <v>'LYNX GRP'!</v>
      </c>
      <c r="J975">
        <f t="shared" ca="1" si="153"/>
        <v>0</v>
      </c>
      <c r="K975">
        <f t="shared" ca="1" si="153"/>
        <v>0</v>
      </c>
      <c r="L975">
        <f t="shared" ca="1" si="153"/>
        <v>0</v>
      </c>
      <c r="M975">
        <f t="shared" ca="1" si="153"/>
        <v>0</v>
      </c>
      <c r="N975">
        <f t="shared" ca="1" si="154"/>
        <v>0</v>
      </c>
      <c r="O975" t="str">
        <f t="shared" ca="1" si="150"/>
        <v>D:AC</v>
      </c>
      <c r="P975" t="str">
        <f t="shared" ca="1" si="151"/>
        <v>D9:AC9</v>
      </c>
    </row>
    <row r="976" spans="1:16">
      <c r="A976" t="str">
        <f t="shared" ref="A976:A1039" si="155">MID(D976,LEN(C976)+2,LEN(D976)-LEN(C976))</f>
        <v>07</v>
      </c>
      <c r="B976" t="str">
        <f t="shared" ref="B976:B1039" ca="1" si="156">VLOOKUP(H976,$A$1:$K$6,11,FALSE)</f>
        <v>GRP</v>
      </c>
      <c r="C976" t="str">
        <f t="shared" ref="C976:C1039" si="157">IF(RIGHT(LEFT(D976,LEN(D976)-3),1)="-",LEFT(D976,LEN(D976)-4),LEFT(D976,LEN(D976)-3))</f>
        <v>L136-GRP</v>
      </c>
      <c r="D976" t="s">
        <v>2768</v>
      </c>
      <c r="E976">
        <f t="shared" ref="E976:E1039" ca="1" si="158">IFERROR(VLOOKUP(C976,INDIRECT($H976&amp;$O976),MATCH($A976,INDIRECT($H976&amp;$P976),0),FALSE),0)</f>
        <v>0</v>
      </c>
      <c r="H976" t="str">
        <f t="shared" ref="H976:H1039" ca="1" si="159">IF(I976&lt;&gt;0,I976,IF(J976&lt;&gt;0,J976,IF(K976&lt;&gt;0,K976,IF(L976&lt;&gt;0,L976,IF(M976&lt;&gt;0,M976,N976)))))</f>
        <v>'LYNX GRP'!</v>
      </c>
      <c r="I976" t="str">
        <f t="shared" ca="1" si="152"/>
        <v>'LYNX GRP'!</v>
      </c>
      <c r="J976">
        <f t="shared" ca="1" si="153"/>
        <v>0</v>
      </c>
      <c r="K976">
        <f t="shared" ca="1" si="153"/>
        <v>0</v>
      </c>
      <c r="L976">
        <f t="shared" ca="1" si="153"/>
        <v>0</v>
      </c>
      <c r="M976">
        <f t="shared" ca="1" si="153"/>
        <v>0</v>
      </c>
      <c r="N976">
        <f t="shared" ca="1" si="154"/>
        <v>0</v>
      </c>
      <c r="O976" t="str">
        <f t="shared" ref="O976:O1039" ca="1" si="160">VLOOKUP($H976,$G$8:$I$13,2,FALSE)</f>
        <v>D:AC</v>
      </c>
      <c r="P976" t="str">
        <f t="shared" ref="P976:P1039" ca="1" si="161">VLOOKUP($H976,$G$8:$I$13,3,FALSE)</f>
        <v>D9:AC9</v>
      </c>
    </row>
    <row r="977" spans="1:16">
      <c r="A977" t="str">
        <f t="shared" si="155"/>
        <v>08</v>
      </c>
      <c r="B977" t="str">
        <f t="shared" ca="1" si="156"/>
        <v>GRP</v>
      </c>
      <c r="C977" t="str">
        <f t="shared" si="157"/>
        <v>L136-GRP</v>
      </c>
      <c r="D977" t="s">
        <v>2769</v>
      </c>
      <c r="E977">
        <f t="shared" ca="1" si="158"/>
        <v>0</v>
      </c>
      <c r="H977" t="str">
        <f t="shared" ca="1" si="159"/>
        <v>'LYNX GRP'!</v>
      </c>
      <c r="I977" t="str">
        <f t="shared" ref="I977:I1040" ca="1" si="162">IF(IFERROR(VLOOKUP(C977,INDIRECT($I$14&amp;"D:D"),1,FALSE),0)&lt;&gt;0,I$14,0)</f>
        <v>'LYNX GRP'!</v>
      </c>
      <c r="J977">
        <f t="shared" ca="1" si="153"/>
        <v>0</v>
      </c>
      <c r="K977">
        <f t="shared" ca="1" si="153"/>
        <v>0</v>
      </c>
      <c r="L977">
        <f t="shared" ca="1" si="153"/>
        <v>0</v>
      </c>
      <c r="M977">
        <f t="shared" ca="1" si="153"/>
        <v>0</v>
      </c>
      <c r="N977">
        <f t="shared" ca="1" si="154"/>
        <v>0</v>
      </c>
      <c r="O977" t="str">
        <f t="shared" ca="1" si="160"/>
        <v>D:AC</v>
      </c>
      <c r="P977" t="str">
        <f t="shared" ca="1" si="161"/>
        <v>D9:AC9</v>
      </c>
    </row>
    <row r="978" spans="1:16">
      <c r="A978" t="str">
        <f t="shared" si="155"/>
        <v>09</v>
      </c>
      <c r="B978" t="str">
        <f t="shared" ca="1" si="156"/>
        <v>GRP</v>
      </c>
      <c r="C978" t="str">
        <f t="shared" si="157"/>
        <v>L136-GRP</v>
      </c>
      <c r="D978" t="s">
        <v>2770</v>
      </c>
      <c r="E978">
        <f t="shared" ca="1" si="158"/>
        <v>0</v>
      </c>
      <c r="H978" t="str">
        <f t="shared" ca="1" si="159"/>
        <v>'LYNX GRP'!</v>
      </c>
      <c r="I978" t="str">
        <f t="shared" ca="1" si="162"/>
        <v>'LYNX GRP'!</v>
      </c>
      <c r="J978">
        <f t="shared" ca="1" si="153"/>
        <v>0</v>
      </c>
      <c r="K978">
        <f t="shared" ca="1" si="153"/>
        <v>0</v>
      </c>
      <c r="L978">
        <f t="shared" ca="1" si="153"/>
        <v>0</v>
      </c>
      <c r="M978">
        <f t="shared" ca="1" si="153"/>
        <v>0</v>
      </c>
      <c r="N978">
        <f t="shared" ca="1" si="154"/>
        <v>0</v>
      </c>
      <c r="O978" t="str">
        <f t="shared" ca="1" si="160"/>
        <v>D:AC</v>
      </c>
      <c r="P978" t="str">
        <f t="shared" ca="1" si="161"/>
        <v>D9:AC9</v>
      </c>
    </row>
    <row r="979" spans="1:16">
      <c r="A979" t="str">
        <f t="shared" si="155"/>
        <v>10</v>
      </c>
      <c r="B979" t="str">
        <f t="shared" ca="1" si="156"/>
        <v>GRP</v>
      </c>
      <c r="C979" t="str">
        <f t="shared" si="157"/>
        <v>L136-GRP</v>
      </c>
      <c r="D979" t="s">
        <v>2771</v>
      </c>
      <c r="E979">
        <f t="shared" ca="1" si="158"/>
        <v>0</v>
      </c>
      <c r="H979" t="str">
        <f t="shared" ca="1" si="159"/>
        <v>'LYNX GRP'!</v>
      </c>
      <c r="I979" t="str">
        <f t="shared" ca="1" si="162"/>
        <v>'LYNX GRP'!</v>
      </c>
      <c r="J979">
        <f t="shared" ca="1" si="153"/>
        <v>0</v>
      </c>
      <c r="K979">
        <f t="shared" ca="1" si="153"/>
        <v>0</v>
      </c>
      <c r="L979">
        <f t="shared" ca="1" si="153"/>
        <v>0</v>
      </c>
      <c r="M979">
        <f t="shared" ca="1" si="153"/>
        <v>0</v>
      </c>
      <c r="N979">
        <f t="shared" ca="1" si="154"/>
        <v>0</v>
      </c>
      <c r="O979" t="str">
        <f t="shared" ca="1" si="160"/>
        <v>D:AC</v>
      </c>
      <c r="P979" t="str">
        <f t="shared" ca="1" si="161"/>
        <v>D9:AC9</v>
      </c>
    </row>
    <row r="980" spans="1:16">
      <c r="A980" t="str">
        <f t="shared" si="155"/>
        <v>11</v>
      </c>
      <c r="B980" t="str">
        <f t="shared" ca="1" si="156"/>
        <v>GRP</v>
      </c>
      <c r="C980" t="str">
        <f t="shared" si="157"/>
        <v>L136-GRP</v>
      </c>
      <c r="D980" t="s">
        <v>2772</v>
      </c>
      <c r="E980">
        <f t="shared" ca="1" si="158"/>
        <v>0</v>
      </c>
      <c r="H980" t="str">
        <f t="shared" ca="1" si="159"/>
        <v>'LYNX GRP'!</v>
      </c>
      <c r="I980" t="str">
        <f t="shared" ca="1" si="162"/>
        <v>'LYNX GRP'!</v>
      </c>
      <c r="J980">
        <f t="shared" ca="1" si="153"/>
        <v>0</v>
      </c>
      <c r="K980">
        <f t="shared" ca="1" si="153"/>
        <v>0</v>
      </c>
      <c r="L980">
        <f t="shared" ca="1" si="153"/>
        <v>0</v>
      </c>
      <c r="M980">
        <f t="shared" ca="1" si="153"/>
        <v>0</v>
      </c>
      <c r="N980">
        <f t="shared" ca="1" si="154"/>
        <v>0</v>
      </c>
      <c r="O980" t="str">
        <f t="shared" ca="1" si="160"/>
        <v>D:AC</v>
      </c>
      <c r="P980" t="str">
        <f t="shared" ca="1" si="161"/>
        <v>D9:AC9</v>
      </c>
    </row>
    <row r="981" spans="1:16">
      <c r="A981" t="str">
        <f t="shared" si="155"/>
        <v>12</v>
      </c>
      <c r="B981" t="str">
        <f t="shared" ca="1" si="156"/>
        <v>GRP</v>
      </c>
      <c r="C981" t="str">
        <f t="shared" si="157"/>
        <v>L136-GRP</v>
      </c>
      <c r="D981" t="s">
        <v>2773</v>
      </c>
      <c r="E981">
        <f t="shared" ca="1" si="158"/>
        <v>0</v>
      </c>
      <c r="H981" t="str">
        <f t="shared" ca="1" si="159"/>
        <v>'LYNX GRP'!</v>
      </c>
      <c r="I981" t="str">
        <f t="shared" ca="1" si="162"/>
        <v>'LYNX GRP'!</v>
      </c>
      <c r="J981">
        <f t="shared" ca="1" si="153"/>
        <v>0</v>
      </c>
      <c r="K981">
        <f t="shared" ca="1" si="153"/>
        <v>0</v>
      </c>
      <c r="L981">
        <f t="shared" ca="1" si="153"/>
        <v>0</v>
      </c>
      <c r="M981">
        <f t="shared" ca="1" si="153"/>
        <v>0</v>
      </c>
      <c r="N981">
        <f t="shared" ca="1" si="154"/>
        <v>0</v>
      </c>
      <c r="O981" t="str">
        <f t="shared" ca="1" si="160"/>
        <v>D:AC</v>
      </c>
      <c r="P981" t="str">
        <f t="shared" ca="1" si="161"/>
        <v>D9:AC9</v>
      </c>
    </row>
    <row r="982" spans="1:16">
      <c r="A982" t="str">
        <f t="shared" si="155"/>
        <v>13</v>
      </c>
      <c r="B982" t="str">
        <f t="shared" ca="1" si="156"/>
        <v>GRP</v>
      </c>
      <c r="C982" t="str">
        <f t="shared" si="157"/>
        <v>L136-GRP</v>
      </c>
      <c r="D982" t="s">
        <v>2774</v>
      </c>
      <c r="E982">
        <f t="shared" ca="1" si="158"/>
        <v>0</v>
      </c>
      <c r="H982" t="str">
        <f t="shared" ca="1" si="159"/>
        <v>'LYNX GRP'!</v>
      </c>
      <c r="I982" t="str">
        <f t="shared" ca="1" si="162"/>
        <v>'LYNX GRP'!</v>
      </c>
      <c r="J982">
        <f t="shared" ca="1" si="153"/>
        <v>0</v>
      </c>
      <c r="K982">
        <f t="shared" ca="1" si="153"/>
        <v>0</v>
      </c>
      <c r="L982">
        <f t="shared" ca="1" si="153"/>
        <v>0</v>
      </c>
      <c r="M982">
        <f t="shared" ca="1" si="153"/>
        <v>0</v>
      </c>
      <c r="N982">
        <f t="shared" ca="1" si="154"/>
        <v>0</v>
      </c>
      <c r="O982" t="str">
        <f t="shared" ca="1" si="160"/>
        <v>D:AC</v>
      </c>
      <c r="P982" t="str">
        <f t="shared" ca="1" si="161"/>
        <v>D9:AC9</v>
      </c>
    </row>
    <row r="983" spans="1:16">
      <c r="A983" t="str">
        <f t="shared" si="155"/>
        <v>15</v>
      </c>
      <c r="B983" t="str">
        <f t="shared" ca="1" si="156"/>
        <v>GRP</v>
      </c>
      <c r="C983" t="str">
        <f t="shared" si="157"/>
        <v>L136-GRP</v>
      </c>
      <c r="D983" t="s">
        <v>2775</v>
      </c>
      <c r="E983">
        <f t="shared" ca="1" si="158"/>
        <v>0</v>
      </c>
      <c r="H983" t="str">
        <f t="shared" ca="1" si="159"/>
        <v>'LYNX GRP'!</v>
      </c>
      <c r="I983" t="str">
        <f t="shared" ca="1" si="162"/>
        <v>'LYNX GRP'!</v>
      </c>
      <c r="J983">
        <f t="shared" ca="1" si="153"/>
        <v>0</v>
      </c>
      <c r="K983">
        <f t="shared" ca="1" si="153"/>
        <v>0</v>
      </c>
      <c r="L983">
        <f t="shared" ca="1" si="153"/>
        <v>0</v>
      </c>
      <c r="M983">
        <f t="shared" ca="1" si="153"/>
        <v>0</v>
      </c>
      <c r="N983">
        <f t="shared" ca="1" si="154"/>
        <v>0</v>
      </c>
      <c r="O983" t="str">
        <f t="shared" ca="1" si="160"/>
        <v>D:AC</v>
      </c>
      <c r="P983" t="str">
        <f t="shared" ca="1" si="161"/>
        <v>D9:AC9</v>
      </c>
    </row>
    <row r="984" spans="1:16">
      <c r="A984" t="str">
        <f t="shared" si="155"/>
        <v>19</v>
      </c>
      <c r="B984" t="str">
        <f t="shared" ca="1" si="156"/>
        <v>GRP</v>
      </c>
      <c r="C984" t="str">
        <f t="shared" si="157"/>
        <v>L136-GRP</v>
      </c>
      <c r="D984" t="s">
        <v>2776</v>
      </c>
      <c r="E984">
        <f t="shared" ca="1" si="158"/>
        <v>0</v>
      </c>
      <c r="H984" t="str">
        <f t="shared" ca="1" si="159"/>
        <v>'LYNX GRP'!</v>
      </c>
      <c r="I984" t="str">
        <f t="shared" ca="1" si="162"/>
        <v>'LYNX GRP'!</v>
      </c>
      <c r="J984">
        <f t="shared" ca="1" si="153"/>
        <v>0</v>
      </c>
      <c r="K984">
        <f t="shared" ca="1" si="153"/>
        <v>0</v>
      </c>
      <c r="L984">
        <f t="shared" ca="1" si="153"/>
        <v>0</v>
      </c>
      <c r="M984">
        <f t="shared" ca="1" si="153"/>
        <v>0</v>
      </c>
      <c r="N984">
        <f t="shared" ca="1" si="154"/>
        <v>0</v>
      </c>
      <c r="O984" t="str">
        <f t="shared" ca="1" si="160"/>
        <v>D:AC</v>
      </c>
      <c r="P984" t="str">
        <f t="shared" ca="1" si="161"/>
        <v>D9:AC9</v>
      </c>
    </row>
    <row r="985" spans="1:16">
      <c r="A985" t="str">
        <f t="shared" si="155"/>
        <v>34</v>
      </c>
      <c r="B985" t="str">
        <f t="shared" ca="1" si="156"/>
        <v>GRP</v>
      </c>
      <c r="C985" t="str">
        <f t="shared" si="157"/>
        <v>L136-GRP</v>
      </c>
      <c r="D985" t="s">
        <v>2777</v>
      </c>
      <c r="E985">
        <f t="shared" ca="1" si="158"/>
        <v>0</v>
      </c>
      <c r="H985" t="str">
        <f t="shared" ca="1" si="159"/>
        <v>'LYNX GRP'!</v>
      </c>
      <c r="I985" t="str">
        <f t="shared" ca="1" si="162"/>
        <v>'LYNX GRP'!</v>
      </c>
      <c r="J985">
        <f t="shared" ca="1" si="153"/>
        <v>0</v>
      </c>
      <c r="K985">
        <f t="shared" ca="1" si="153"/>
        <v>0</v>
      </c>
      <c r="L985">
        <f t="shared" ca="1" si="153"/>
        <v>0</v>
      </c>
      <c r="M985">
        <f t="shared" ca="1" si="153"/>
        <v>0</v>
      </c>
      <c r="N985">
        <f t="shared" ca="1" si="154"/>
        <v>0</v>
      </c>
      <c r="O985" t="str">
        <f t="shared" ca="1" si="160"/>
        <v>D:AC</v>
      </c>
      <c r="P985" t="str">
        <f t="shared" ca="1" si="161"/>
        <v>D9:AC9</v>
      </c>
    </row>
    <row r="986" spans="1:16">
      <c r="A986" t="str">
        <f t="shared" si="155"/>
        <v>35</v>
      </c>
      <c r="B986" t="str">
        <f t="shared" ca="1" si="156"/>
        <v>GRP</v>
      </c>
      <c r="C986" t="str">
        <f t="shared" si="157"/>
        <v>L136-GRP</v>
      </c>
      <c r="D986" t="s">
        <v>2778</v>
      </c>
      <c r="E986">
        <f t="shared" ca="1" si="158"/>
        <v>0</v>
      </c>
      <c r="H986" t="str">
        <f t="shared" ca="1" si="159"/>
        <v>'LYNX GRP'!</v>
      </c>
      <c r="I986" t="str">
        <f t="shared" ca="1" si="162"/>
        <v>'LYNX GRP'!</v>
      </c>
      <c r="J986">
        <f t="shared" ca="1" si="153"/>
        <v>0</v>
      </c>
      <c r="K986">
        <f t="shared" ca="1" si="153"/>
        <v>0</v>
      </c>
      <c r="L986">
        <f t="shared" ca="1" si="153"/>
        <v>0</v>
      </c>
      <c r="M986">
        <f t="shared" ca="1" si="153"/>
        <v>0</v>
      </c>
      <c r="N986">
        <f t="shared" ca="1" si="154"/>
        <v>0</v>
      </c>
      <c r="O986" t="str">
        <f t="shared" ca="1" si="160"/>
        <v>D:AC</v>
      </c>
      <c r="P986" t="str">
        <f t="shared" ca="1" si="161"/>
        <v>D9:AC9</v>
      </c>
    </row>
    <row r="987" spans="1:16">
      <c r="A987" t="str">
        <f t="shared" si="155"/>
        <v>36</v>
      </c>
      <c r="B987" t="str">
        <f t="shared" ca="1" si="156"/>
        <v>GRP</v>
      </c>
      <c r="C987" t="str">
        <f t="shared" si="157"/>
        <v>L136-GRP</v>
      </c>
      <c r="D987" t="s">
        <v>2779</v>
      </c>
      <c r="E987">
        <f t="shared" ca="1" si="158"/>
        <v>0</v>
      </c>
      <c r="H987" t="str">
        <f t="shared" ca="1" si="159"/>
        <v>'LYNX GRP'!</v>
      </c>
      <c r="I987" t="str">
        <f t="shared" ca="1" si="162"/>
        <v>'LYNX GRP'!</v>
      </c>
      <c r="J987">
        <f t="shared" ca="1" si="153"/>
        <v>0</v>
      </c>
      <c r="K987">
        <f t="shared" ca="1" si="153"/>
        <v>0</v>
      </c>
      <c r="L987">
        <f t="shared" ca="1" si="153"/>
        <v>0</v>
      </c>
      <c r="M987">
        <f t="shared" ca="1" si="153"/>
        <v>0</v>
      </c>
      <c r="N987">
        <f t="shared" ca="1" si="154"/>
        <v>0</v>
      </c>
      <c r="O987" t="str">
        <f t="shared" ca="1" si="160"/>
        <v>D:AC</v>
      </c>
      <c r="P987" t="str">
        <f t="shared" ca="1" si="161"/>
        <v>D9:AC9</v>
      </c>
    </row>
    <row r="988" spans="1:16">
      <c r="A988" t="str">
        <f t="shared" si="155"/>
        <v>01</v>
      </c>
      <c r="B988" t="str">
        <f t="shared" ca="1" si="156"/>
        <v>GRP</v>
      </c>
      <c r="C988" t="str">
        <f t="shared" si="157"/>
        <v>L14-GRP-DT</v>
      </c>
      <c r="D988" t="s">
        <v>368</v>
      </c>
      <c r="E988">
        <f t="shared" ca="1" si="158"/>
        <v>0</v>
      </c>
      <c r="H988" t="str">
        <f t="shared" ca="1" si="159"/>
        <v>'LYNX GRP'!</v>
      </c>
      <c r="I988" t="str">
        <f t="shared" ca="1" si="162"/>
        <v>'LYNX GRP'!</v>
      </c>
      <c r="J988">
        <f t="shared" ca="1" si="153"/>
        <v>0</v>
      </c>
      <c r="K988">
        <f t="shared" ca="1" si="153"/>
        <v>0</v>
      </c>
      <c r="L988">
        <f t="shared" ca="1" si="153"/>
        <v>0</v>
      </c>
      <c r="M988">
        <f t="shared" ca="1" si="153"/>
        <v>0</v>
      </c>
      <c r="N988">
        <f t="shared" ca="1" si="154"/>
        <v>0</v>
      </c>
      <c r="O988" t="str">
        <f t="shared" ca="1" si="160"/>
        <v>D:AC</v>
      </c>
      <c r="P988" t="str">
        <f t="shared" ca="1" si="161"/>
        <v>D9:AC9</v>
      </c>
    </row>
    <row r="989" spans="1:16">
      <c r="A989" t="str">
        <f t="shared" si="155"/>
        <v>02</v>
      </c>
      <c r="B989" t="str">
        <f t="shared" ca="1" si="156"/>
        <v>GRP</v>
      </c>
      <c r="C989" t="str">
        <f t="shared" si="157"/>
        <v>L14-GRP-DT</v>
      </c>
      <c r="D989" t="s">
        <v>369</v>
      </c>
      <c r="E989">
        <f t="shared" ca="1" si="158"/>
        <v>0</v>
      </c>
      <c r="H989" t="str">
        <f t="shared" ca="1" si="159"/>
        <v>'LYNX GRP'!</v>
      </c>
      <c r="I989" t="str">
        <f t="shared" ca="1" si="162"/>
        <v>'LYNX GRP'!</v>
      </c>
      <c r="J989">
        <f t="shared" ca="1" si="153"/>
        <v>0</v>
      </c>
      <c r="K989">
        <f t="shared" ca="1" si="153"/>
        <v>0</v>
      </c>
      <c r="L989">
        <f t="shared" ca="1" si="153"/>
        <v>0</v>
      </c>
      <c r="M989">
        <f t="shared" ca="1" si="153"/>
        <v>0</v>
      </c>
      <c r="N989">
        <f t="shared" ca="1" si="154"/>
        <v>0</v>
      </c>
      <c r="O989" t="str">
        <f t="shared" ca="1" si="160"/>
        <v>D:AC</v>
      </c>
      <c r="P989" t="str">
        <f t="shared" ca="1" si="161"/>
        <v>D9:AC9</v>
      </c>
    </row>
    <row r="990" spans="1:16">
      <c r="A990" t="str">
        <f t="shared" si="155"/>
        <v>03</v>
      </c>
      <c r="B990" t="str">
        <f t="shared" ca="1" si="156"/>
        <v>GRP</v>
      </c>
      <c r="C990" t="str">
        <f t="shared" si="157"/>
        <v>L14-GRP-DT</v>
      </c>
      <c r="D990" t="s">
        <v>370</v>
      </c>
      <c r="E990">
        <f t="shared" ca="1" si="158"/>
        <v>0</v>
      </c>
      <c r="H990" t="str">
        <f t="shared" ca="1" si="159"/>
        <v>'LYNX GRP'!</v>
      </c>
      <c r="I990" t="str">
        <f t="shared" ca="1" si="162"/>
        <v>'LYNX GRP'!</v>
      </c>
      <c r="J990">
        <f t="shared" ca="1" si="153"/>
        <v>0</v>
      </c>
      <c r="K990">
        <f t="shared" ca="1" si="153"/>
        <v>0</v>
      </c>
      <c r="L990">
        <f t="shared" ca="1" si="153"/>
        <v>0</v>
      </c>
      <c r="M990">
        <f t="shared" ref="M990:N1053" ca="1" si="163">IF(IFERROR(VLOOKUP($C990,INDIRECT(M$14&amp;"D:D"),1,FALSE),0)&lt;&gt;0,M$14,0)</f>
        <v>0</v>
      </c>
      <c r="N990">
        <f t="shared" ca="1" si="154"/>
        <v>0</v>
      </c>
      <c r="O990" t="str">
        <f t="shared" ca="1" si="160"/>
        <v>D:AC</v>
      </c>
      <c r="P990" t="str">
        <f t="shared" ca="1" si="161"/>
        <v>D9:AC9</v>
      </c>
    </row>
    <row r="991" spans="1:16">
      <c r="A991" t="str">
        <f t="shared" si="155"/>
        <v>04</v>
      </c>
      <c r="B991" t="str">
        <f t="shared" ca="1" si="156"/>
        <v>GRP</v>
      </c>
      <c r="C991" t="str">
        <f t="shared" si="157"/>
        <v>L14-GRP-DT</v>
      </c>
      <c r="D991" t="s">
        <v>371</v>
      </c>
      <c r="E991">
        <f t="shared" ca="1" si="158"/>
        <v>0</v>
      </c>
      <c r="H991" t="str">
        <f t="shared" ca="1" si="159"/>
        <v>'LYNX GRP'!</v>
      </c>
      <c r="I991" t="str">
        <f t="shared" ca="1" si="162"/>
        <v>'LYNX GRP'!</v>
      </c>
      <c r="J991">
        <f t="shared" ref="J991:N1054" ca="1" si="164">IF(IFERROR(VLOOKUP($C991,INDIRECT(J$14&amp;"D:D"),1,FALSE),0)&lt;&gt;0,J$14,0)</f>
        <v>0</v>
      </c>
      <c r="K991">
        <f t="shared" ca="1" si="164"/>
        <v>0</v>
      </c>
      <c r="L991">
        <f t="shared" ca="1" si="164"/>
        <v>0</v>
      </c>
      <c r="M991">
        <f t="shared" ca="1" si="163"/>
        <v>0</v>
      </c>
      <c r="N991">
        <f t="shared" ca="1" si="163"/>
        <v>0</v>
      </c>
      <c r="O991" t="str">
        <f t="shared" ca="1" si="160"/>
        <v>D:AC</v>
      </c>
      <c r="P991" t="str">
        <f t="shared" ca="1" si="161"/>
        <v>D9:AC9</v>
      </c>
    </row>
    <row r="992" spans="1:16">
      <c r="A992" t="str">
        <f t="shared" si="155"/>
        <v>05</v>
      </c>
      <c r="B992" t="str">
        <f t="shared" ca="1" si="156"/>
        <v>GRP</v>
      </c>
      <c r="C992" t="str">
        <f t="shared" si="157"/>
        <v>L14-GRP-DT</v>
      </c>
      <c r="D992" t="s">
        <v>372</v>
      </c>
      <c r="E992">
        <f t="shared" ca="1" si="158"/>
        <v>0</v>
      </c>
      <c r="H992" t="str">
        <f t="shared" ca="1" si="159"/>
        <v>'LYNX GRP'!</v>
      </c>
      <c r="I992" t="str">
        <f t="shared" ca="1" si="162"/>
        <v>'LYNX GRP'!</v>
      </c>
      <c r="J992">
        <f t="shared" ca="1" si="164"/>
        <v>0</v>
      </c>
      <c r="K992">
        <f t="shared" ca="1" si="164"/>
        <v>0</v>
      </c>
      <c r="L992">
        <f t="shared" ca="1" si="164"/>
        <v>0</v>
      </c>
      <c r="M992">
        <f t="shared" ca="1" si="163"/>
        <v>0</v>
      </c>
      <c r="N992">
        <f t="shared" ca="1" si="163"/>
        <v>0</v>
      </c>
      <c r="O992" t="str">
        <f t="shared" ca="1" si="160"/>
        <v>D:AC</v>
      </c>
      <c r="P992" t="str">
        <f t="shared" ca="1" si="161"/>
        <v>D9:AC9</v>
      </c>
    </row>
    <row r="993" spans="1:16">
      <c r="A993" t="str">
        <f t="shared" si="155"/>
        <v>06</v>
      </c>
      <c r="B993" t="str">
        <f t="shared" ca="1" si="156"/>
        <v>GRP</v>
      </c>
      <c r="C993" t="str">
        <f t="shared" si="157"/>
        <v>L14-GRP-DT</v>
      </c>
      <c r="D993" t="s">
        <v>373</v>
      </c>
      <c r="E993">
        <f t="shared" ca="1" si="158"/>
        <v>0</v>
      </c>
      <c r="H993" t="str">
        <f t="shared" ca="1" si="159"/>
        <v>'LYNX GRP'!</v>
      </c>
      <c r="I993" t="str">
        <f t="shared" ca="1" si="162"/>
        <v>'LYNX GRP'!</v>
      </c>
      <c r="J993">
        <f t="shared" ca="1" si="164"/>
        <v>0</v>
      </c>
      <c r="K993">
        <f t="shared" ca="1" si="164"/>
        <v>0</v>
      </c>
      <c r="L993">
        <f t="shared" ca="1" si="164"/>
        <v>0</v>
      </c>
      <c r="M993">
        <f t="shared" ca="1" si="163"/>
        <v>0</v>
      </c>
      <c r="N993">
        <f t="shared" ca="1" si="163"/>
        <v>0</v>
      </c>
      <c r="O993" t="str">
        <f t="shared" ca="1" si="160"/>
        <v>D:AC</v>
      </c>
      <c r="P993" t="str">
        <f t="shared" ca="1" si="161"/>
        <v>D9:AC9</v>
      </c>
    </row>
    <row r="994" spans="1:16">
      <c r="A994" t="str">
        <f t="shared" si="155"/>
        <v>07</v>
      </c>
      <c r="B994" t="str">
        <f t="shared" ca="1" si="156"/>
        <v>GRP</v>
      </c>
      <c r="C994" t="str">
        <f t="shared" si="157"/>
        <v>L14-GRP-DT</v>
      </c>
      <c r="D994" t="s">
        <v>374</v>
      </c>
      <c r="E994">
        <f t="shared" ca="1" si="158"/>
        <v>0</v>
      </c>
      <c r="H994" t="str">
        <f t="shared" ca="1" si="159"/>
        <v>'LYNX GRP'!</v>
      </c>
      <c r="I994" t="str">
        <f t="shared" ca="1" si="162"/>
        <v>'LYNX GRP'!</v>
      </c>
      <c r="J994">
        <f t="shared" ca="1" si="164"/>
        <v>0</v>
      </c>
      <c r="K994">
        <f t="shared" ca="1" si="164"/>
        <v>0</v>
      </c>
      <c r="L994">
        <f t="shared" ca="1" si="164"/>
        <v>0</v>
      </c>
      <c r="M994">
        <f t="shared" ca="1" si="163"/>
        <v>0</v>
      </c>
      <c r="N994">
        <f t="shared" ca="1" si="163"/>
        <v>0</v>
      </c>
      <c r="O994" t="str">
        <f t="shared" ca="1" si="160"/>
        <v>D:AC</v>
      </c>
      <c r="P994" t="str">
        <f t="shared" ca="1" si="161"/>
        <v>D9:AC9</v>
      </c>
    </row>
    <row r="995" spans="1:16">
      <c r="A995" t="str">
        <f t="shared" si="155"/>
        <v>08</v>
      </c>
      <c r="B995" t="str">
        <f t="shared" ca="1" si="156"/>
        <v>GRP</v>
      </c>
      <c r="C995" t="str">
        <f t="shared" si="157"/>
        <v>L14-GRP-DT</v>
      </c>
      <c r="D995" t="s">
        <v>375</v>
      </c>
      <c r="E995">
        <f t="shared" ca="1" si="158"/>
        <v>0</v>
      </c>
      <c r="H995" t="str">
        <f t="shared" ca="1" si="159"/>
        <v>'LYNX GRP'!</v>
      </c>
      <c r="I995" t="str">
        <f t="shared" ca="1" si="162"/>
        <v>'LYNX GRP'!</v>
      </c>
      <c r="J995">
        <f t="shared" ca="1" si="164"/>
        <v>0</v>
      </c>
      <c r="K995">
        <f t="shared" ca="1" si="164"/>
        <v>0</v>
      </c>
      <c r="L995">
        <f t="shared" ca="1" si="164"/>
        <v>0</v>
      </c>
      <c r="M995">
        <f t="shared" ca="1" si="163"/>
        <v>0</v>
      </c>
      <c r="N995">
        <f t="shared" ca="1" si="163"/>
        <v>0</v>
      </c>
      <c r="O995" t="str">
        <f t="shared" ca="1" si="160"/>
        <v>D:AC</v>
      </c>
      <c r="P995" t="str">
        <f t="shared" ca="1" si="161"/>
        <v>D9:AC9</v>
      </c>
    </row>
    <row r="996" spans="1:16">
      <c r="A996" t="str">
        <f t="shared" si="155"/>
        <v>09</v>
      </c>
      <c r="B996" t="str">
        <f t="shared" ca="1" si="156"/>
        <v>GRP</v>
      </c>
      <c r="C996" t="str">
        <f t="shared" si="157"/>
        <v>L14-GRP-DT</v>
      </c>
      <c r="D996" t="s">
        <v>376</v>
      </c>
      <c r="E996">
        <f t="shared" ca="1" si="158"/>
        <v>0</v>
      </c>
      <c r="H996" t="str">
        <f t="shared" ca="1" si="159"/>
        <v>'LYNX GRP'!</v>
      </c>
      <c r="I996" t="str">
        <f t="shared" ca="1" si="162"/>
        <v>'LYNX GRP'!</v>
      </c>
      <c r="J996">
        <f t="shared" ca="1" si="164"/>
        <v>0</v>
      </c>
      <c r="K996">
        <f t="shared" ca="1" si="164"/>
        <v>0</v>
      </c>
      <c r="L996">
        <f t="shared" ca="1" si="164"/>
        <v>0</v>
      </c>
      <c r="M996">
        <f t="shared" ca="1" si="163"/>
        <v>0</v>
      </c>
      <c r="N996">
        <f t="shared" ca="1" si="163"/>
        <v>0</v>
      </c>
      <c r="O996" t="str">
        <f t="shared" ca="1" si="160"/>
        <v>D:AC</v>
      </c>
      <c r="P996" t="str">
        <f t="shared" ca="1" si="161"/>
        <v>D9:AC9</v>
      </c>
    </row>
    <row r="997" spans="1:16">
      <c r="A997" t="str">
        <f t="shared" si="155"/>
        <v>10</v>
      </c>
      <c r="B997" t="str">
        <f t="shared" ca="1" si="156"/>
        <v>GRP</v>
      </c>
      <c r="C997" t="str">
        <f t="shared" si="157"/>
        <v>L14-GRP-DT</v>
      </c>
      <c r="D997" t="s">
        <v>377</v>
      </c>
      <c r="E997">
        <f t="shared" ca="1" si="158"/>
        <v>0</v>
      </c>
      <c r="H997" t="str">
        <f t="shared" ca="1" si="159"/>
        <v>'LYNX GRP'!</v>
      </c>
      <c r="I997" t="str">
        <f t="shared" ca="1" si="162"/>
        <v>'LYNX GRP'!</v>
      </c>
      <c r="J997">
        <f t="shared" ca="1" si="164"/>
        <v>0</v>
      </c>
      <c r="K997">
        <f t="shared" ca="1" si="164"/>
        <v>0</v>
      </c>
      <c r="L997">
        <f t="shared" ca="1" si="164"/>
        <v>0</v>
      </c>
      <c r="M997">
        <f t="shared" ca="1" si="163"/>
        <v>0</v>
      </c>
      <c r="N997">
        <f t="shared" ca="1" si="163"/>
        <v>0</v>
      </c>
      <c r="O997" t="str">
        <f t="shared" ca="1" si="160"/>
        <v>D:AC</v>
      </c>
      <c r="P997" t="str">
        <f t="shared" ca="1" si="161"/>
        <v>D9:AC9</v>
      </c>
    </row>
    <row r="998" spans="1:16">
      <c r="A998" t="str">
        <f t="shared" si="155"/>
        <v>100</v>
      </c>
      <c r="B998" t="str">
        <f t="shared" ca="1" si="156"/>
        <v>GRP</v>
      </c>
      <c r="C998" t="str">
        <f t="shared" si="157"/>
        <v>L14-GRP-DT</v>
      </c>
      <c r="D998" t="s">
        <v>381</v>
      </c>
      <c r="E998">
        <f t="shared" ca="1" si="158"/>
        <v>0</v>
      </c>
      <c r="H998" t="str">
        <f t="shared" ca="1" si="159"/>
        <v>'LYNX GRP'!</v>
      </c>
      <c r="I998" t="str">
        <f t="shared" ca="1" si="162"/>
        <v>'LYNX GRP'!</v>
      </c>
      <c r="J998">
        <f t="shared" ca="1" si="164"/>
        <v>0</v>
      </c>
      <c r="K998">
        <f t="shared" ca="1" si="164"/>
        <v>0</v>
      </c>
      <c r="L998">
        <f t="shared" ca="1" si="164"/>
        <v>0</v>
      </c>
      <c r="M998">
        <f t="shared" ca="1" si="163"/>
        <v>0</v>
      </c>
      <c r="N998">
        <f t="shared" ca="1" si="163"/>
        <v>0</v>
      </c>
      <c r="O998" t="str">
        <f t="shared" ca="1" si="160"/>
        <v>D:AC</v>
      </c>
      <c r="P998" t="str">
        <f t="shared" ca="1" si="161"/>
        <v>D9:AC9</v>
      </c>
    </row>
    <row r="999" spans="1:16">
      <c r="A999" t="str">
        <f t="shared" si="155"/>
        <v>11</v>
      </c>
      <c r="B999" t="str">
        <f t="shared" ca="1" si="156"/>
        <v>GRP</v>
      </c>
      <c r="C999" t="str">
        <f t="shared" si="157"/>
        <v>L14-GRP-DT</v>
      </c>
      <c r="D999" t="s">
        <v>378</v>
      </c>
      <c r="E999">
        <f t="shared" ca="1" si="158"/>
        <v>0</v>
      </c>
      <c r="H999" t="str">
        <f t="shared" ca="1" si="159"/>
        <v>'LYNX GRP'!</v>
      </c>
      <c r="I999" t="str">
        <f t="shared" ca="1" si="162"/>
        <v>'LYNX GRP'!</v>
      </c>
      <c r="J999">
        <f t="shared" ca="1" si="164"/>
        <v>0</v>
      </c>
      <c r="K999">
        <f t="shared" ca="1" si="164"/>
        <v>0</v>
      </c>
      <c r="L999">
        <f t="shared" ca="1" si="164"/>
        <v>0</v>
      </c>
      <c r="M999">
        <f t="shared" ca="1" si="163"/>
        <v>0</v>
      </c>
      <c r="N999">
        <f t="shared" ca="1" si="163"/>
        <v>0</v>
      </c>
      <c r="O999" t="str">
        <f t="shared" ca="1" si="160"/>
        <v>D:AC</v>
      </c>
      <c r="P999" t="str">
        <f t="shared" ca="1" si="161"/>
        <v>D9:AC9</v>
      </c>
    </row>
    <row r="1000" spans="1:16">
      <c r="A1000" t="str">
        <f t="shared" si="155"/>
        <v>12</v>
      </c>
      <c r="B1000" t="str">
        <f t="shared" ca="1" si="156"/>
        <v>GRP</v>
      </c>
      <c r="C1000" t="str">
        <f t="shared" si="157"/>
        <v>L14-GRP-DT</v>
      </c>
      <c r="D1000" t="s">
        <v>379</v>
      </c>
      <c r="E1000">
        <f t="shared" ca="1" si="158"/>
        <v>0</v>
      </c>
      <c r="H1000" t="str">
        <f t="shared" ca="1" si="159"/>
        <v>'LYNX GRP'!</v>
      </c>
      <c r="I1000" t="str">
        <f t="shared" ca="1" si="162"/>
        <v>'LYNX GRP'!</v>
      </c>
      <c r="J1000">
        <f t="shared" ca="1" si="164"/>
        <v>0</v>
      </c>
      <c r="K1000">
        <f t="shared" ca="1" si="164"/>
        <v>0</v>
      </c>
      <c r="L1000">
        <f t="shared" ca="1" si="164"/>
        <v>0</v>
      </c>
      <c r="M1000">
        <f t="shared" ca="1" si="163"/>
        <v>0</v>
      </c>
      <c r="N1000">
        <f t="shared" ca="1" si="163"/>
        <v>0</v>
      </c>
      <c r="O1000" t="str">
        <f t="shared" ca="1" si="160"/>
        <v>D:AC</v>
      </c>
      <c r="P1000" t="str">
        <f t="shared" ca="1" si="161"/>
        <v>D9:AC9</v>
      </c>
    </row>
    <row r="1001" spans="1:16">
      <c r="A1001" t="str">
        <f t="shared" si="155"/>
        <v>13</v>
      </c>
      <c r="B1001" t="str">
        <f t="shared" ca="1" si="156"/>
        <v>GRP</v>
      </c>
      <c r="C1001" t="str">
        <f t="shared" si="157"/>
        <v>L14-GRP-DT</v>
      </c>
      <c r="D1001" t="s">
        <v>380</v>
      </c>
      <c r="E1001">
        <f t="shared" ca="1" si="158"/>
        <v>0</v>
      </c>
      <c r="H1001" t="str">
        <f t="shared" ca="1" si="159"/>
        <v>'LYNX GRP'!</v>
      </c>
      <c r="I1001" t="str">
        <f t="shared" ca="1" si="162"/>
        <v>'LYNX GRP'!</v>
      </c>
      <c r="J1001">
        <f t="shared" ca="1" si="164"/>
        <v>0</v>
      </c>
      <c r="K1001">
        <f t="shared" ca="1" si="164"/>
        <v>0</v>
      </c>
      <c r="L1001">
        <f t="shared" ca="1" si="164"/>
        <v>0</v>
      </c>
      <c r="M1001">
        <f t="shared" ca="1" si="163"/>
        <v>0</v>
      </c>
      <c r="N1001">
        <f t="shared" ca="1" si="163"/>
        <v>0</v>
      </c>
      <c r="O1001" t="str">
        <f t="shared" ca="1" si="160"/>
        <v>D:AC</v>
      </c>
      <c r="P1001" t="str">
        <f t="shared" ca="1" si="161"/>
        <v>D9:AC9</v>
      </c>
    </row>
    <row r="1002" spans="1:16">
      <c r="A1002" t="str">
        <f t="shared" si="155"/>
        <v>15</v>
      </c>
      <c r="B1002" t="str">
        <f t="shared" ca="1" si="156"/>
        <v>GRP</v>
      </c>
      <c r="C1002" t="str">
        <f t="shared" si="157"/>
        <v>L14-GRP-DT</v>
      </c>
      <c r="D1002" t="s">
        <v>1522</v>
      </c>
      <c r="E1002">
        <f t="shared" ca="1" si="158"/>
        <v>0</v>
      </c>
      <c r="H1002" t="str">
        <f t="shared" ca="1" si="159"/>
        <v>'LYNX GRP'!</v>
      </c>
      <c r="I1002" t="str">
        <f t="shared" ca="1" si="162"/>
        <v>'LYNX GRP'!</v>
      </c>
      <c r="J1002">
        <f t="shared" ca="1" si="164"/>
        <v>0</v>
      </c>
      <c r="K1002">
        <f t="shared" ca="1" si="164"/>
        <v>0</v>
      </c>
      <c r="L1002">
        <f t="shared" ca="1" si="164"/>
        <v>0</v>
      </c>
      <c r="M1002">
        <f t="shared" ca="1" si="163"/>
        <v>0</v>
      </c>
      <c r="N1002">
        <f t="shared" ca="1" si="163"/>
        <v>0</v>
      </c>
      <c r="O1002" t="str">
        <f t="shared" ca="1" si="160"/>
        <v>D:AC</v>
      </c>
      <c r="P1002" t="str">
        <f t="shared" ca="1" si="161"/>
        <v>D9:AC9</v>
      </c>
    </row>
    <row r="1003" spans="1:16">
      <c r="A1003" t="str">
        <f t="shared" si="155"/>
        <v>19</v>
      </c>
      <c r="B1003" t="str">
        <f t="shared" ca="1" si="156"/>
        <v>GRP</v>
      </c>
      <c r="C1003" t="str">
        <f t="shared" si="157"/>
        <v>L14-GRP-DT</v>
      </c>
      <c r="D1003" t="s">
        <v>2780</v>
      </c>
      <c r="E1003">
        <f t="shared" ca="1" si="158"/>
        <v>0</v>
      </c>
      <c r="H1003" t="str">
        <f t="shared" ca="1" si="159"/>
        <v>'LYNX GRP'!</v>
      </c>
      <c r="I1003" t="str">
        <f t="shared" ca="1" si="162"/>
        <v>'LYNX GRP'!</v>
      </c>
      <c r="J1003">
        <f t="shared" ca="1" si="164"/>
        <v>0</v>
      </c>
      <c r="K1003">
        <f t="shared" ca="1" si="164"/>
        <v>0</v>
      </c>
      <c r="L1003">
        <f t="shared" ca="1" si="164"/>
        <v>0</v>
      </c>
      <c r="M1003">
        <f t="shared" ca="1" si="163"/>
        <v>0</v>
      </c>
      <c r="N1003">
        <f t="shared" ca="1" si="163"/>
        <v>0</v>
      </c>
      <c r="O1003" t="str">
        <f t="shared" ca="1" si="160"/>
        <v>D:AC</v>
      </c>
      <c r="P1003" t="str">
        <f t="shared" ca="1" si="161"/>
        <v>D9:AC9</v>
      </c>
    </row>
    <row r="1004" spans="1:16">
      <c r="A1004" t="str">
        <f t="shared" si="155"/>
        <v>34</v>
      </c>
      <c r="B1004" t="str">
        <f t="shared" ca="1" si="156"/>
        <v>GRP</v>
      </c>
      <c r="C1004" t="str">
        <f t="shared" si="157"/>
        <v>L14-GRP-DT</v>
      </c>
      <c r="D1004" t="s">
        <v>2781</v>
      </c>
      <c r="E1004">
        <f t="shared" ca="1" si="158"/>
        <v>0</v>
      </c>
      <c r="H1004" t="str">
        <f t="shared" ca="1" si="159"/>
        <v>'LYNX GRP'!</v>
      </c>
      <c r="I1004" t="str">
        <f t="shared" ca="1" si="162"/>
        <v>'LYNX GRP'!</v>
      </c>
      <c r="J1004">
        <f t="shared" ca="1" si="164"/>
        <v>0</v>
      </c>
      <c r="K1004">
        <f t="shared" ca="1" si="164"/>
        <v>0</v>
      </c>
      <c r="L1004">
        <f t="shared" ca="1" si="164"/>
        <v>0</v>
      </c>
      <c r="M1004">
        <f t="shared" ca="1" si="163"/>
        <v>0</v>
      </c>
      <c r="N1004">
        <f t="shared" ca="1" si="163"/>
        <v>0</v>
      </c>
      <c r="O1004" t="str">
        <f t="shared" ca="1" si="160"/>
        <v>D:AC</v>
      </c>
      <c r="P1004" t="str">
        <f t="shared" ca="1" si="161"/>
        <v>D9:AC9</v>
      </c>
    </row>
    <row r="1005" spans="1:16">
      <c r="A1005" t="str">
        <f t="shared" si="155"/>
        <v>35</v>
      </c>
      <c r="B1005" t="str">
        <f t="shared" ca="1" si="156"/>
        <v>GRP</v>
      </c>
      <c r="C1005" t="str">
        <f t="shared" si="157"/>
        <v>L14-GRP-DT</v>
      </c>
      <c r="D1005" t="s">
        <v>2782</v>
      </c>
      <c r="E1005">
        <f t="shared" ca="1" si="158"/>
        <v>0</v>
      </c>
      <c r="H1005" t="str">
        <f t="shared" ca="1" si="159"/>
        <v>'LYNX GRP'!</v>
      </c>
      <c r="I1005" t="str">
        <f t="shared" ca="1" si="162"/>
        <v>'LYNX GRP'!</v>
      </c>
      <c r="J1005">
        <f t="shared" ca="1" si="164"/>
        <v>0</v>
      </c>
      <c r="K1005">
        <f t="shared" ca="1" si="164"/>
        <v>0</v>
      </c>
      <c r="L1005">
        <f t="shared" ca="1" si="164"/>
        <v>0</v>
      </c>
      <c r="M1005">
        <f t="shared" ca="1" si="163"/>
        <v>0</v>
      </c>
      <c r="N1005">
        <f t="shared" ca="1" si="163"/>
        <v>0</v>
      </c>
      <c r="O1005" t="str">
        <f t="shared" ca="1" si="160"/>
        <v>D:AC</v>
      </c>
      <c r="P1005" t="str">
        <f t="shared" ca="1" si="161"/>
        <v>D9:AC9</v>
      </c>
    </row>
    <row r="1006" spans="1:16">
      <c r="A1006" t="str">
        <f t="shared" si="155"/>
        <v>36</v>
      </c>
      <c r="B1006" t="str">
        <f t="shared" ca="1" si="156"/>
        <v>GRP</v>
      </c>
      <c r="C1006" t="str">
        <f t="shared" si="157"/>
        <v>L14-GRP-DT</v>
      </c>
      <c r="D1006" t="s">
        <v>2783</v>
      </c>
      <c r="E1006">
        <f t="shared" ca="1" si="158"/>
        <v>0</v>
      </c>
      <c r="H1006" t="str">
        <f t="shared" ca="1" si="159"/>
        <v>'LYNX GRP'!</v>
      </c>
      <c r="I1006" t="str">
        <f t="shared" ca="1" si="162"/>
        <v>'LYNX GRP'!</v>
      </c>
      <c r="J1006">
        <f t="shared" ca="1" si="164"/>
        <v>0</v>
      </c>
      <c r="K1006">
        <f t="shared" ca="1" si="164"/>
        <v>0</v>
      </c>
      <c r="L1006">
        <f t="shared" ca="1" si="164"/>
        <v>0</v>
      </c>
      <c r="M1006">
        <f t="shared" ca="1" si="163"/>
        <v>0</v>
      </c>
      <c r="N1006">
        <f t="shared" ca="1" si="163"/>
        <v>0</v>
      </c>
      <c r="O1006" t="str">
        <f t="shared" ca="1" si="160"/>
        <v>D:AC</v>
      </c>
      <c r="P1006" t="str">
        <f t="shared" ca="1" si="161"/>
        <v>D9:AC9</v>
      </c>
    </row>
    <row r="1007" spans="1:16">
      <c r="A1007" t="str">
        <f t="shared" si="155"/>
        <v>99</v>
      </c>
      <c r="B1007" t="str">
        <f t="shared" ca="1" si="156"/>
        <v>GRP</v>
      </c>
      <c r="C1007" t="str">
        <f t="shared" si="157"/>
        <v>L14-GRP-DT</v>
      </c>
      <c r="D1007" t="s">
        <v>1439</v>
      </c>
      <c r="E1007">
        <f t="shared" ca="1" si="158"/>
        <v>0</v>
      </c>
      <c r="H1007" t="str">
        <f t="shared" ca="1" si="159"/>
        <v>'LYNX GRP'!</v>
      </c>
      <c r="I1007" t="str">
        <f t="shared" ca="1" si="162"/>
        <v>'LYNX GRP'!</v>
      </c>
      <c r="J1007">
        <f t="shared" ca="1" si="164"/>
        <v>0</v>
      </c>
      <c r="K1007">
        <f t="shared" ca="1" si="164"/>
        <v>0</v>
      </c>
      <c r="L1007">
        <f t="shared" ca="1" si="164"/>
        <v>0</v>
      </c>
      <c r="M1007">
        <f t="shared" ca="1" si="163"/>
        <v>0</v>
      </c>
      <c r="N1007">
        <f t="shared" ca="1" si="163"/>
        <v>0</v>
      </c>
      <c r="O1007" t="str">
        <f t="shared" ca="1" si="160"/>
        <v>D:AC</v>
      </c>
      <c r="P1007" t="str">
        <f t="shared" ca="1" si="161"/>
        <v>D9:AC9</v>
      </c>
    </row>
    <row r="1008" spans="1:16">
      <c r="A1008" t="str">
        <f t="shared" si="155"/>
        <v>01</v>
      </c>
      <c r="B1008" t="str">
        <f t="shared" ca="1" si="156"/>
        <v>WOOD</v>
      </c>
      <c r="C1008" t="str">
        <f t="shared" si="157"/>
        <v>L14-W</v>
      </c>
      <c r="D1008" t="s">
        <v>550</v>
      </c>
      <c r="E1008">
        <f t="shared" ca="1" si="158"/>
        <v>0</v>
      </c>
      <c r="H1008" t="str">
        <f t="shared" ca="1" si="159"/>
        <v>'LYNX PLYWOOD'!</v>
      </c>
      <c r="I1008">
        <f t="shared" ca="1" si="162"/>
        <v>0</v>
      </c>
      <c r="J1008" t="str">
        <f t="shared" ca="1" si="164"/>
        <v>'LYNX PLYWOOD'!</v>
      </c>
      <c r="K1008">
        <f t="shared" ca="1" si="164"/>
        <v>0</v>
      </c>
      <c r="L1008">
        <f t="shared" ca="1" si="164"/>
        <v>0</v>
      </c>
      <c r="M1008">
        <f t="shared" ca="1" si="163"/>
        <v>0</v>
      </c>
      <c r="N1008">
        <f t="shared" ca="1" si="163"/>
        <v>0</v>
      </c>
      <c r="O1008" t="str">
        <f t="shared" ca="1" si="160"/>
        <v>D:Aa</v>
      </c>
      <c r="P1008" t="str">
        <f t="shared" ca="1" si="161"/>
        <v>D9:Aa9</v>
      </c>
    </row>
    <row r="1009" spans="1:16">
      <c r="A1009" t="str">
        <f t="shared" si="155"/>
        <v>02</v>
      </c>
      <c r="B1009" t="str">
        <f t="shared" ca="1" si="156"/>
        <v>WOOD</v>
      </c>
      <c r="C1009" t="str">
        <f t="shared" si="157"/>
        <v>L14-W</v>
      </c>
      <c r="D1009" t="s">
        <v>551</v>
      </c>
      <c r="E1009">
        <f t="shared" ca="1" si="158"/>
        <v>0</v>
      </c>
      <c r="H1009" t="str">
        <f t="shared" ca="1" si="159"/>
        <v>'LYNX PLYWOOD'!</v>
      </c>
      <c r="I1009">
        <f t="shared" ca="1" si="162"/>
        <v>0</v>
      </c>
      <c r="J1009" t="str">
        <f t="shared" ca="1" si="164"/>
        <v>'LYNX PLYWOOD'!</v>
      </c>
      <c r="K1009">
        <f t="shared" ca="1" si="164"/>
        <v>0</v>
      </c>
      <c r="L1009">
        <f t="shared" ca="1" si="164"/>
        <v>0</v>
      </c>
      <c r="M1009">
        <f t="shared" ca="1" si="163"/>
        <v>0</v>
      </c>
      <c r="N1009">
        <f t="shared" ca="1" si="163"/>
        <v>0</v>
      </c>
      <c r="O1009" t="str">
        <f t="shared" ca="1" si="160"/>
        <v>D:Aa</v>
      </c>
      <c r="P1009" t="str">
        <f t="shared" ca="1" si="161"/>
        <v>D9:Aa9</v>
      </c>
    </row>
    <row r="1010" spans="1:16">
      <c r="A1010" t="str">
        <f t="shared" si="155"/>
        <v>03</v>
      </c>
      <c r="B1010" t="str">
        <f t="shared" ca="1" si="156"/>
        <v>WOOD</v>
      </c>
      <c r="C1010" t="str">
        <f t="shared" si="157"/>
        <v>L14-W</v>
      </c>
      <c r="D1010" t="s">
        <v>552</v>
      </c>
      <c r="E1010">
        <f t="shared" ca="1" si="158"/>
        <v>0</v>
      </c>
      <c r="H1010" t="str">
        <f t="shared" ca="1" si="159"/>
        <v>'LYNX PLYWOOD'!</v>
      </c>
      <c r="I1010">
        <f t="shared" ca="1" si="162"/>
        <v>0</v>
      </c>
      <c r="J1010" t="str">
        <f t="shared" ca="1" si="164"/>
        <v>'LYNX PLYWOOD'!</v>
      </c>
      <c r="K1010">
        <f t="shared" ca="1" si="164"/>
        <v>0</v>
      </c>
      <c r="L1010">
        <f t="shared" ca="1" si="164"/>
        <v>0</v>
      </c>
      <c r="M1010">
        <f t="shared" ca="1" si="163"/>
        <v>0</v>
      </c>
      <c r="N1010">
        <f t="shared" ca="1" si="163"/>
        <v>0</v>
      </c>
      <c r="O1010" t="str">
        <f t="shared" ca="1" si="160"/>
        <v>D:Aa</v>
      </c>
      <c r="P1010" t="str">
        <f t="shared" ca="1" si="161"/>
        <v>D9:Aa9</v>
      </c>
    </row>
    <row r="1011" spans="1:16">
      <c r="A1011" t="str">
        <f t="shared" si="155"/>
        <v>04</v>
      </c>
      <c r="B1011" t="str">
        <f t="shared" ca="1" si="156"/>
        <v>WOOD</v>
      </c>
      <c r="C1011" t="str">
        <f t="shared" si="157"/>
        <v>L14-W</v>
      </c>
      <c r="D1011" t="s">
        <v>553</v>
      </c>
      <c r="E1011">
        <f t="shared" ca="1" si="158"/>
        <v>0</v>
      </c>
      <c r="H1011" t="str">
        <f t="shared" ca="1" si="159"/>
        <v>'LYNX PLYWOOD'!</v>
      </c>
      <c r="I1011">
        <f t="shared" ca="1" si="162"/>
        <v>0</v>
      </c>
      <c r="J1011" t="str">
        <f t="shared" ca="1" si="164"/>
        <v>'LYNX PLYWOOD'!</v>
      </c>
      <c r="K1011">
        <f t="shared" ca="1" si="164"/>
        <v>0</v>
      </c>
      <c r="L1011">
        <f t="shared" ca="1" si="164"/>
        <v>0</v>
      </c>
      <c r="M1011">
        <f t="shared" ca="1" si="163"/>
        <v>0</v>
      </c>
      <c r="N1011">
        <f t="shared" ca="1" si="163"/>
        <v>0</v>
      </c>
      <c r="O1011" t="str">
        <f t="shared" ca="1" si="160"/>
        <v>D:Aa</v>
      </c>
      <c r="P1011" t="str">
        <f t="shared" ca="1" si="161"/>
        <v>D9:Aa9</v>
      </c>
    </row>
    <row r="1012" spans="1:16">
      <c r="A1012" t="str">
        <f t="shared" si="155"/>
        <v>05</v>
      </c>
      <c r="B1012" t="str">
        <f t="shared" ca="1" si="156"/>
        <v>WOOD</v>
      </c>
      <c r="C1012" t="str">
        <f t="shared" si="157"/>
        <v>L14-W</v>
      </c>
      <c r="D1012" t="s">
        <v>554</v>
      </c>
      <c r="E1012">
        <f t="shared" ca="1" si="158"/>
        <v>0</v>
      </c>
      <c r="H1012" t="str">
        <f t="shared" ca="1" si="159"/>
        <v>'LYNX PLYWOOD'!</v>
      </c>
      <c r="I1012">
        <f t="shared" ca="1" si="162"/>
        <v>0</v>
      </c>
      <c r="J1012" t="str">
        <f t="shared" ca="1" si="164"/>
        <v>'LYNX PLYWOOD'!</v>
      </c>
      <c r="K1012">
        <f t="shared" ca="1" si="164"/>
        <v>0</v>
      </c>
      <c r="L1012">
        <f t="shared" ca="1" si="164"/>
        <v>0</v>
      </c>
      <c r="M1012">
        <f t="shared" ca="1" si="163"/>
        <v>0</v>
      </c>
      <c r="N1012">
        <f t="shared" ca="1" si="163"/>
        <v>0</v>
      </c>
      <c r="O1012" t="str">
        <f t="shared" ca="1" si="160"/>
        <v>D:Aa</v>
      </c>
      <c r="P1012" t="str">
        <f t="shared" ca="1" si="161"/>
        <v>D9:Aa9</v>
      </c>
    </row>
    <row r="1013" spans="1:16">
      <c r="A1013" t="str">
        <f t="shared" si="155"/>
        <v>06</v>
      </c>
      <c r="B1013" t="str">
        <f t="shared" ca="1" si="156"/>
        <v>WOOD</v>
      </c>
      <c r="C1013" t="str">
        <f t="shared" si="157"/>
        <v>L14-W</v>
      </c>
      <c r="D1013" t="s">
        <v>555</v>
      </c>
      <c r="E1013">
        <f t="shared" ca="1" si="158"/>
        <v>0</v>
      </c>
      <c r="H1013" t="str">
        <f t="shared" ca="1" si="159"/>
        <v>'LYNX PLYWOOD'!</v>
      </c>
      <c r="I1013">
        <f t="shared" ca="1" si="162"/>
        <v>0</v>
      </c>
      <c r="J1013" t="str">
        <f t="shared" ca="1" si="164"/>
        <v>'LYNX PLYWOOD'!</v>
      </c>
      <c r="K1013">
        <f t="shared" ca="1" si="164"/>
        <v>0</v>
      </c>
      <c r="L1013">
        <f t="shared" ca="1" si="164"/>
        <v>0</v>
      </c>
      <c r="M1013">
        <f t="shared" ca="1" si="163"/>
        <v>0</v>
      </c>
      <c r="N1013">
        <f t="shared" ca="1" si="163"/>
        <v>0</v>
      </c>
      <c r="O1013" t="str">
        <f t="shared" ca="1" si="160"/>
        <v>D:Aa</v>
      </c>
      <c r="P1013" t="str">
        <f t="shared" ca="1" si="161"/>
        <v>D9:Aa9</v>
      </c>
    </row>
    <row r="1014" spans="1:16">
      <c r="A1014" t="str">
        <f t="shared" si="155"/>
        <v>07</v>
      </c>
      <c r="B1014" t="str">
        <f t="shared" ca="1" si="156"/>
        <v>WOOD</v>
      </c>
      <c r="C1014" t="str">
        <f t="shared" si="157"/>
        <v>L14-W</v>
      </c>
      <c r="D1014" t="s">
        <v>556</v>
      </c>
      <c r="E1014">
        <f t="shared" ca="1" si="158"/>
        <v>0</v>
      </c>
      <c r="H1014" t="str">
        <f t="shared" ca="1" si="159"/>
        <v>'LYNX PLYWOOD'!</v>
      </c>
      <c r="I1014">
        <f t="shared" ca="1" si="162"/>
        <v>0</v>
      </c>
      <c r="J1014" t="str">
        <f t="shared" ca="1" si="164"/>
        <v>'LYNX PLYWOOD'!</v>
      </c>
      <c r="K1014">
        <f t="shared" ca="1" si="164"/>
        <v>0</v>
      </c>
      <c r="L1014">
        <f t="shared" ca="1" si="164"/>
        <v>0</v>
      </c>
      <c r="M1014">
        <f t="shared" ca="1" si="163"/>
        <v>0</v>
      </c>
      <c r="N1014">
        <f t="shared" ca="1" si="163"/>
        <v>0</v>
      </c>
      <c r="O1014" t="str">
        <f t="shared" ca="1" si="160"/>
        <v>D:Aa</v>
      </c>
      <c r="P1014" t="str">
        <f t="shared" ca="1" si="161"/>
        <v>D9:Aa9</v>
      </c>
    </row>
    <row r="1015" spans="1:16">
      <c r="A1015" t="str">
        <f t="shared" si="155"/>
        <v>08</v>
      </c>
      <c r="B1015" t="str">
        <f t="shared" ca="1" si="156"/>
        <v>WOOD</v>
      </c>
      <c r="C1015" t="str">
        <f t="shared" si="157"/>
        <v>L14-W</v>
      </c>
      <c r="D1015" t="s">
        <v>557</v>
      </c>
      <c r="E1015">
        <f t="shared" ca="1" si="158"/>
        <v>0</v>
      </c>
      <c r="H1015" t="str">
        <f t="shared" ca="1" si="159"/>
        <v>'LYNX PLYWOOD'!</v>
      </c>
      <c r="I1015">
        <f t="shared" ca="1" si="162"/>
        <v>0</v>
      </c>
      <c r="J1015" t="str">
        <f t="shared" ca="1" si="164"/>
        <v>'LYNX PLYWOOD'!</v>
      </c>
      <c r="K1015">
        <f t="shared" ca="1" si="164"/>
        <v>0</v>
      </c>
      <c r="L1015">
        <f t="shared" ca="1" si="164"/>
        <v>0</v>
      </c>
      <c r="M1015">
        <f t="shared" ca="1" si="163"/>
        <v>0</v>
      </c>
      <c r="N1015">
        <f t="shared" ca="1" si="163"/>
        <v>0</v>
      </c>
      <c r="O1015" t="str">
        <f t="shared" ca="1" si="160"/>
        <v>D:Aa</v>
      </c>
      <c r="P1015" t="str">
        <f t="shared" ca="1" si="161"/>
        <v>D9:Aa9</v>
      </c>
    </row>
    <row r="1016" spans="1:16">
      <c r="A1016" t="str">
        <f t="shared" si="155"/>
        <v>09</v>
      </c>
      <c r="B1016" t="str">
        <f t="shared" ca="1" si="156"/>
        <v>WOOD</v>
      </c>
      <c r="C1016" t="str">
        <f t="shared" si="157"/>
        <v>L14-W</v>
      </c>
      <c r="D1016" t="s">
        <v>558</v>
      </c>
      <c r="E1016">
        <f t="shared" ca="1" si="158"/>
        <v>0</v>
      </c>
      <c r="H1016" t="str">
        <f t="shared" ca="1" si="159"/>
        <v>'LYNX PLYWOOD'!</v>
      </c>
      <c r="I1016">
        <f t="shared" ca="1" si="162"/>
        <v>0</v>
      </c>
      <c r="J1016" t="str">
        <f t="shared" ca="1" si="164"/>
        <v>'LYNX PLYWOOD'!</v>
      </c>
      <c r="K1016">
        <f t="shared" ca="1" si="164"/>
        <v>0</v>
      </c>
      <c r="L1016">
        <f t="shared" ca="1" si="164"/>
        <v>0</v>
      </c>
      <c r="M1016">
        <f t="shared" ca="1" si="163"/>
        <v>0</v>
      </c>
      <c r="N1016">
        <f t="shared" ca="1" si="163"/>
        <v>0</v>
      </c>
      <c r="O1016" t="str">
        <f t="shared" ca="1" si="160"/>
        <v>D:Aa</v>
      </c>
      <c r="P1016" t="str">
        <f t="shared" ca="1" si="161"/>
        <v>D9:Aa9</v>
      </c>
    </row>
    <row r="1017" spans="1:16">
      <c r="A1017" t="str">
        <f t="shared" si="155"/>
        <v>10</v>
      </c>
      <c r="B1017" t="str">
        <f t="shared" ca="1" si="156"/>
        <v>WOOD</v>
      </c>
      <c r="C1017" t="str">
        <f t="shared" si="157"/>
        <v>L14-W</v>
      </c>
      <c r="D1017" t="s">
        <v>559</v>
      </c>
      <c r="E1017">
        <f t="shared" ca="1" si="158"/>
        <v>0</v>
      </c>
      <c r="H1017" t="str">
        <f t="shared" ca="1" si="159"/>
        <v>'LYNX PLYWOOD'!</v>
      </c>
      <c r="I1017">
        <f t="shared" ca="1" si="162"/>
        <v>0</v>
      </c>
      <c r="J1017" t="str">
        <f t="shared" ca="1" si="164"/>
        <v>'LYNX PLYWOOD'!</v>
      </c>
      <c r="K1017">
        <f t="shared" ca="1" si="164"/>
        <v>0</v>
      </c>
      <c r="L1017">
        <f t="shared" ca="1" si="164"/>
        <v>0</v>
      </c>
      <c r="M1017">
        <f t="shared" ca="1" si="163"/>
        <v>0</v>
      </c>
      <c r="N1017">
        <f t="shared" ca="1" si="163"/>
        <v>0</v>
      </c>
      <c r="O1017" t="str">
        <f t="shared" ca="1" si="160"/>
        <v>D:Aa</v>
      </c>
      <c r="P1017" t="str">
        <f t="shared" ca="1" si="161"/>
        <v>D9:Aa9</v>
      </c>
    </row>
    <row r="1018" spans="1:16">
      <c r="A1018" t="str">
        <f t="shared" si="155"/>
        <v>100</v>
      </c>
      <c r="B1018" t="str">
        <f t="shared" ca="1" si="156"/>
        <v>WOOD</v>
      </c>
      <c r="C1018" t="str">
        <f t="shared" si="157"/>
        <v>L14-W</v>
      </c>
      <c r="D1018" t="s">
        <v>563</v>
      </c>
      <c r="E1018">
        <f t="shared" ca="1" si="158"/>
        <v>0</v>
      </c>
      <c r="H1018" t="str">
        <f t="shared" ca="1" si="159"/>
        <v>'LYNX PLYWOOD'!</v>
      </c>
      <c r="I1018">
        <f t="shared" ca="1" si="162"/>
        <v>0</v>
      </c>
      <c r="J1018" t="str">
        <f t="shared" ca="1" si="164"/>
        <v>'LYNX PLYWOOD'!</v>
      </c>
      <c r="K1018">
        <f t="shared" ca="1" si="164"/>
        <v>0</v>
      </c>
      <c r="L1018">
        <f t="shared" ca="1" si="164"/>
        <v>0</v>
      </c>
      <c r="M1018">
        <f t="shared" ca="1" si="163"/>
        <v>0</v>
      </c>
      <c r="N1018">
        <f t="shared" ca="1" si="163"/>
        <v>0</v>
      </c>
      <c r="O1018" t="str">
        <f t="shared" ca="1" si="160"/>
        <v>D:Aa</v>
      </c>
      <c r="P1018" t="str">
        <f t="shared" ca="1" si="161"/>
        <v>D9:Aa9</v>
      </c>
    </row>
    <row r="1019" spans="1:16">
      <c r="A1019" t="str">
        <f t="shared" si="155"/>
        <v>11</v>
      </c>
      <c r="B1019" t="str">
        <f t="shared" ca="1" si="156"/>
        <v>WOOD</v>
      </c>
      <c r="C1019" t="str">
        <f t="shared" si="157"/>
        <v>L14-W</v>
      </c>
      <c r="D1019" t="s">
        <v>560</v>
      </c>
      <c r="E1019">
        <f t="shared" ca="1" si="158"/>
        <v>0</v>
      </c>
      <c r="H1019" t="str">
        <f t="shared" ca="1" si="159"/>
        <v>'LYNX PLYWOOD'!</v>
      </c>
      <c r="I1019">
        <f t="shared" ca="1" si="162"/>
        <v>0</v>
      </c>
      <c r="J1019" t="str">
        <f t="shared" ca="1" si="164"/>
        <v>'LYNX PLYWOOD'!</v>
      </c>
      <c r="K1019">
        <f t="shared" ca="1" si="164"/>
        <v>0</v>
      </c>
      <c r="L1019">
        <f t="shared" ca="1" si="164"/>
        <v>0</v>
      </c>
      <c r="M1019">
        <f t="shared" ca="1" si="163"/>
        <v>0</v>
      </c>
      <c r="N1019">
        <f t="shared" ca="1" si="163"/>
        <v>0</v>
      </c>
      <c r="O1019" t="str">
        <f t="shared" ca="1" si="160"/>
        <v>D:Aa</v>
      </c>
      <c r="P1019" t="str">
        <f t="shared" ca="1" si="161"/>
        <v>D9:Aa9</v>
      </c>
    </row>
    <row r="1020" spans="1:16">
      <c r="A1020" t="str">
        <f t="shared" si="155"/>
        <v>12</v>
      </c>
      <c r="B1020" t="str">
        <f t="shared" ca="1" si="156"/>
        <v>WOOD</v>
      </c>
      <c r="C1020" t="str">
        <f t="shared" si="157"/>
        <v>L14-W</v>
      </c>
      <c r="D1020" t="s">
        <v>561</v>
      </c>
      <c r="E1020">
        <f t="shared" ca="1" si="158"/>
        <v>0</v>
      </c>
      <c r="H1020" t="str">
        <f t="shared" ca="1" si="159"/>
        <v>'LYNX PLYWOOD'!</v>
      </c>
      <c r="I1020">
        <f t="shared" ca="1" si="162"/>
        <v>0</v>
      </c>
      <c r="J1020" t="str">
        <f t="shared" ca="1" si="164"/>
        <v>'LYNX PLYWOOD'!</v>
      </c>
      <c r="K1020">
        <f t="shared" ca="1" si="164"/>
        <v>0</v>
      </c>
      <c r="L1020">
        <f t="shared" ca="1" si="164"/>
        <v>0</v>
      </c>
      <c r="M1020">
        <f t="shared" ca="1" si="163"/>
        <v>0</v>
      </c>
      <c r="N1020">
        <f t="shared" ca="1" si="163"/>
        <v>0</v>
      </c>
      <c r="O1020" t="str">
        <f t="shared" ca="1" si="160"/>
        <v>D:Aa</v>
      </c>
      <c r="P1020" t="str">
        <f t="shared" ca="1" si="161"/>
        <v>D9:Aa9</v>
      </c>
    </row>
    <row r="1021" spans="1:16">
      <c r="A1021" t="str">
        <f t="shared" si="155"/>
        <v>13</v>
      </c>
      <c r="B1021" t="str">
        <f t="shared" ca="1" si="156"/>
        <v>WOOD</v>
      </c>
      <c r="C1021" t="str">
        <f t="shared" si="157"/>
        <v>L14-W</v>
      </c>
      <c r="D1021" t="s">
        <v>562</v>
      </c>
      <c r="E1021">
        <f t="shared" ca="1" si="158"/>
        <v>0</v>
      </c>
      <c r="H1021" t="str">
        <f t="shared" ca="1" si="159"/>
        <v>'LYNX PLYWOOD'!</v>
      </c>
      <c r="I1021">
        <f t="shared" ca="1" si="162"/>
        <v>0</v>
      </c>
      <c r="J1021" t="str">
        <f t="shared" ca="1" si="164"/>
        <v>'LYNX PLYWOOD'!</v>
      </c>
      <c r="K1021">
        <f t="shared" ca="1" si="164"/>
        <v>0</v>
      </c>
      <c r="L1021">
        <f t="shared" ca="1" si="164"/>
        <v>0</v>
      </c>
      <c r="M1021">
        <f t="shared" ca="1" si="163"/>
        <v>0</v>
      </c>
      <c r="N1021">
        <f t="shared" ca="1" si="163"/>
        <v>0</v>
      </c>
      <c r="O1021" t="str">
        <f t="shared" ca="1" si="160"/>
        <v>D:Aa</v>
      </c>
      <c r="P1021" t="str">
        <f t="shared" ca="1" si="161"/>
        <v>D9:Aa9</v>
      </c>
    </row>
    <row r="1022" spans="1:16">
      <c r="A1022" t="str">
        <f t="shared" si="155"/>
        <v>15</v>
      </c>
      <c r="B1022" t="str">
        <f t="shared" ca="1" si="156"/>
        <v>WOOD</v>
      </c>
      <c r="C1022" t="str">
        <f t="shared" si="157"/>
        <v>L14-W</v>
      </c>
      <c r="D1022" t="s">
        <v>1528</v>
      </c>
      <c r="E1022">
        <f t="shared" ca="1" si="158"/>
        <v>0</v>
      </c>
      <c r="H1022" t="str">
        <f t="shared" ca="1" si="159"/>
        <v>'LYNX PLYWOOD'!</v>
      </c>
      <c r="I1022">
        <f t="shared" ca="1" si="162"/>
        <v>0</v>
      </c>
      <c r="J1022" t="str">
        <f t="shared" ca="1" si="164"/>
        <v>'LYNX PLYWOOD'!</v>
      </c>
      <c r="K1022">
        <f t="shared" ca="1" si="164"/>
        <v>0</v>
      </c>
      <c r="L1022">
        <f t="shared" ca="1" si="164"/>
        <v>0</v>
      </c>
      <c r="M1022">
        <f t="shared" ca="1" si="163"/>
        <v>0</v>
      </c>
      <c r="N1022">
        <f t="shared" ca="1" si="163"/>
        <v>0</v>
      </c>
      <c r="O1022" t="str">
        <f t="shared" ca="1" si="160"/>
        <v>D:Aa</v>
      </c>
      <c r="P1022" t="str">
        <f t="shared" ca="1" si="161"/>
        <v>D9:Aa9</v>
      </c>
    </row>
    <row r="1023" spans="1:16">
      <c r="A1023" t="str">
        <f t="shared" si="155"/>
        <v>01</v>
      </c>
      <c r="B1023" t="str">
        <f t="shared" ca="1" si="156"/>
        <v>WH</v>
      </c>
      <c r="C1023" t="str">
        <f t="shared" si="157"/>
        <v>L14-WH-N-DT</v>
      </c>
      <c r="D1023" t="s">
        <v>1684</v>
      </c>
      <c r="E1023">
        <f t="shared" ca="1" si="158"/>
        <v>0</v>
      </c>
      <c r="H1023" t="str">
        <f t="shared" ca="1" si="159"/>
        <v>'Lynx WOODEN HOLDS'!</v>
      </c>
      <c r="I1023">
        <f t="shared" ca="1" si="162"/>
        <v>0</v>
      </c>
      <c r="J1023">
        <f t="shared" ca="1" si="164"/>
        <v>0</v>
      </c>
      <c r="K1023">
        <f t="shared" ca="1" si="164"/>
        <v>0</v>
      </c>
      <c r="L1023" t="str">
        <f t="shared" ca="1" si="164"/>
        <v>'Lynx WOODEN HOLDS'!</v>
      </c>
      <c r="M1023">
        <f t="shared" ca="1" si="163"/>
        <v>0</v>
      </c>
      <c r="N1023">
        <f t="shared" ca="1" si="163"/>
        <v>0</v>
      </c>
      <c r="O1023" t="str">
        <f t="shared" ca="1" si="160"/>
        <v>D:z</v>
      </c>
      <c r="P1023" t="str">
        <f t="shared" ca="1" si="161"/>
        <v>D9:Z9</v>
      </c>
    </row>
    <row r="1024" spans="1:16">
      <c r="A1024" t="str">
        <f t="shared" si="155"/>
        <v>02</v>
      </c>
      <c r="B1024" t="str">
        <f t="shared" ca="1" si="156"/>
        <v>WH</v>
      </c>
      <c r="C1024" t="str">
        <f t="shared" si="157"/>
        <v>L14-WH-N-DT</v>
      </c>
      <c r="D1024" t="s">
        <v>1707</v>
      </c>
      <c r="E1024">
        <f t="shared" ca="1" si="158"/>
        <v>0</v>
      </c>
      <c r="H1024" t="str">
        <f t="shared" ca="1" si="159"/>
        <v>'Lynx WOODEN HOLDS'!</v>
      </c>
      <c r="I1024">
        <f t="shared" ca="1" si="162"/>
        <v>0</v>
      </c>
      <c r="J1024">
        <f t="shared" ca="1" si="164"/>
        <v>0</v>
      </c>
      <c r="K1024">
        <f t="shared" ca="1" si="164"/>
        <v>0</v>
      </c>
      <c r="L1024" t="str">
        <f t="shared" ca="1" si="164"/>
        <v>'Lynx WOODEN HOLDS'!</v>
      </c>
      <c r="M1024">
        <f t="shared" ca="1" si="163"/>
        <v>0</v>
      </c>
      <c r="N1024">
        <f t="shared" ca="1" si="163"/>
        <v>0</v>
      </c>
      <c r="O1024" t="str">
        <f t="shared" ca="1" si="160"/>
        <v>D:z</v>
      </c>
      <c r="P1024" t="str">
        <f t="shared" ca="1" si="161"/>
        <v>D9:Z9</v>
      </c>
    </row>
    <row r="1025" spans="1:16">
      <c r="A1025" t="str">
        <f t="shared" si="155"/>
        <v>03</v>
      </c>
      <c r="B1025" t="str">
        <f t="shared" ca="1" si="156"/>
        <v>WH</v>
      </c>
      <c r="C1025" t="str">
        <f t="shared" si="157"/>
        <v>L14-WH-N-DT</v>
      </c>
      <c r="D1025" t="s">
        <v>1730</v>
      </c>
      <c r="E1025">
        <f t="shared" ca="1" si="158"/>
        <v>0</v>
      </c>
      <c r="H1025" t="str">
        <f t="shared" ca="1" si="159"/>
        <v>'Lynx WOODEN HOLDS'!</v>
      </c>
      <c r="I1025">
        <f t="shared" ca="1" si="162"/>
        <v>0</v>
      </c>
      <c r="J1025">
        <f t="shared" ca="1" si="164"/>
        <v>0</v>
      </c>
      <c r="K1025">
        <f t="shared" ca="1" si="164"/>
        <v>0</v>
      </c>
      <c r="L1025" t="str">
        <f t="shared" ca="1" si="164"/>
        <v>'Lynx WOODEN HOLDS'!</v>
      </c>
      <c r="M1025">
        <f t="shared" ca="1" si="163"/>
        <v>0</v>
      </c>
      <c r="N1025">
        <f t="shared" ca="1" si="163"/>
        <v>0</v>
      </c>
      <c r="O1025" t="str">
        <f t="shared" ca="1" si="160"/>
        <v>D:z</v>
      </c>
      <c r="P1025" t="str">
        <f t="shared" ca="1" si="161"/>
        <v>D9:Z9</v>
      </c>
    </row>
    <row r="1026" spans="1:16">
      <c r="A1026" t="str">
        <f t="shared" si="155"/>
        <v>04</v>
      </c>
      <c r="B1026" t="str">
        <f t="shared" ca="1" si="156"/>
        <v>WH</v>
      </c>
      <c r="C1026" t="str">
        <f t="shared" si="157"/>
        <v>L14-WH-N-DT</v>
      </c>
      <c r="D1026" t="s">
        <v>1753</v>
      </c>
      <c r="E1026">
        <f t="shared" ca="1" si="158"/>
        <v>0</v>
      </c>
      <c r="H1026" t="str">
        <f t="shared" ca="1" si="159"/>
        <v>'Lynx WOODEN HOLDS'!</v>
      </c>
      <c r="I1026">
        <f t="shared" ca="1" si="162"/>
        <v>0</v>
      </c>
      <c r="J1026">
        <f t="shared" ca="1" si="164"/>
        <v>0</v>
      </c>
      <c r="K1026">
        <f t="shared" ca="1" si="164"/>
        <v>0</v>
      </c>
      <c r="L1026" t="str">
        <f t="shared" ca="1" si="164"/>
        <v>'Lynx WOODEN HOLDS'!</v>
      </c>
      <c r="M1026">
        <f t="shared" ca="1" si="163"/>
        <v>0</v>
      </c>
      <c r="N1026">
        <f t="shared" ca="1" si="163"/>
        <v>0</v>
      </c>
      <c r="O1026" t="str">
        <f t="shared" ca="1" si="160"/>
        <v>D:z</v>
      </c>
      <c r="P1026" t="str">
        <f t="shared" ca="1" si="161"/>
        <v>D9:Z9</v>
      </c>
    </row>
    <row r="1027" spans="1:16">
      <c r="A1027" t="str">
        <f t="shared" si="155"/>
        <v>05</v>
      </c>
      <c r="B1027" t="str">
        <f t="shared" ca="1" si="156"/>
        <v>WH</v>
      </c>
      <c r="C1027" t="str">
        <f t="shared" si="157"/>
        <v>L14-WH-N-DT</v>
      </c>
      <c r="D1027" t="s">
        <v>1776</v>
      </c>
      <c r="E1027">
        <f t="shared" ca="1" si="158"/>
        <v>0</v>
      </c>
      <c r="H1027" t="str">
        <f t="shared" ca="1" si="159"/>
        <v>'Lynx WOODEN HOLDS'!</v>
      </c>
      <c r="I1027">
        <f t="shared" ca="1" si="162"/>
        <v>0</v>
      </c>
      <c r="J1027">
        <f t="shared" ca="1" si="164"/>
        <v>0</v>
      </c>
      <c r="K1027">
        <f t="shared" ca="1" si="164"/>
        <v>0</v>
      </c>
      <c r="L1027" t="str">
        <f t="shared" ca="1" si="164"/>
        <v>'Lynx WOODEN HOLDS'!</v>
      </c>
      <c r="M1027">
        <f t="shared" ca="1" si="163"/>
        <v>0</v>
      </c>
      <c r="N1027">
        <f t="shared" ca="1" si="163"/>
        <v>0</v>
      </c>
      <c r="O1027" t="str">
        <f t="shared" ca="1" si="160"/>
        <v>D:z</v>
      </c>
      <c r="P1027" t="str">
        <f t="shared" ca="1" si="161"/>
        <v>D9:Z9</v>
      </c>
    </row>
    <row r="1028" spans="1:16">
      <c r="A1028" t="str">
        <f t="shared" si="155"/>
        <v>06</v>
      </c>
      <c r="B1028" t="str">
        <f t="shared" ca="1" si="156"/>
        <v>WH</v>
      </c>
      <c r="C1028" t="str">
        <f t="shared" si="157"/>
        <v>L14-WH-N-DT</v>
      </c>
      <c r="D1028" t="s">
        <v>1799</v>
      </c>
      <c r="E1028">
        <f t="shared" ca="1" si="158"/>
        <v>0</v>
      </c>
      <c r="H1028" t="str">
        <f t="shared" ca="1" si="159"/>
        <v>'Lynx WOODEN HOLDS'!</v>
      </c>
      <c r="I1028">
        <f t="shared" ca="1" si="162"/>
        <v>0</v>
      </c>
      <c r="J1028">
        <f t="shared" ca="1" si="164"/>
        <v>0</v>
      </c>
      <c r="K1028">
        <f t="shared" ca="1" si="164"/>
        <v>0</v>
      </c>
      <c r="L1028" t="str">
        <f t="shared" ca="1" si="164"/>
        <v>'Lynx WOODEN HOLDS'!</v>
      </c>
      <c r="M1028">
        <f t="shared" ca="1" si="163"/>
        <v>0</v>
      </c>
      <c r="N1028">
        <f t="shared" ca="1" si="163"/>
        <v>0</v>
      </c>
      <c r="O1028" t="str">
        <f t="shared" ca="1" si="160"/>
        <v>D:z</v>
      </c>
      <c r="P1028" t="str">
        <f t="shared" ca="1" si="161"/>
        <v>D9:Z9</v>
      </c>
    </row>
    <row r="1029" spans="1:16">
      <c r="A1029" t="str">
        <f t="shared" si="155"/>
        <v>07</v>
      </c>
      <c r="B1029" t="str">
        <f t="shared" ca="1" si="156"/>
        <v>WH</v>
      </c>
      <c r="C1029" t="str">
        <f t="shared" si="157"/>
        <v>L14-WH-N-DT</v>
      </c>
      <c r="D1029" t="s">
        <v>1822</v>
      </c>
      <c r="E1029">
        <f t="shared" ca="1" si="158"/>
        <v>0</v>
      </c>
      <c r="H1029" t="str">
        <f t="shared" ca="1" si="159"/>
        <v>'Lynx WOODEN HOLDS'!</v>
      </c>
      <c r="I1029">
        <f t="shared" ca="1" si="162"/>
        <v>0</v>
      </c>
      <c r="J1029">
        <f t="shared" ca="1" si="164"/>
        <v>0</v>
      </c>
      <c r="K1029">
        <f t="shared" ca="1" si="164"/>
        <v>0</v>
      </c>
      <c r="L1029" t="str">
        <f t="shared" ca="1" si="164"/>
        <v>'Lynx WOODEN HOLDS'!</v>
      </c>
      <c r="M1029">
        <f t="shared" ca="1" si="163"/>
        <v>0</v>
      </c>
      <c r="N1029">
        <f t="shared" ca="1" si="163"/>
        <v>0</v>
      </c>
      <c r="O1029" t="str">
        <f t="shared" ca="1" si="160"/>
        <v>D:z</v>
      </c>
      <c r="P1029" t="str">
        <f t="shared" ca="1" si="161"/>
        <v>D9:Z9</v>
      </c>
    </row>
    <row r="1030" spans="1:16">
      <c r="A1030" t="str">
        <f t="shared" si="155"/>
        <v>08</v>
      </c>
      <c r="B1030" t="str">
        <f t="shared" ca="1" si="156"/>
        <v>WH</v>
      </c>
      <c r="C1030" t="str">
        <f t="shared" si="157"/>
        <v>L14-WH-N-DT</v>
      </c>
      <c r="D1030" t="s">
        <v>1845</v>
      </c>
      <c r="E1030">
        <f t="shared" ca="1" si="158"/>
        <v>0</v>
      </c>
      <c r="H1030" t="str">
        <f t="shared" ca="1" si="159"/>
        <v>'Lynx WOODEN HOLDS'!</v>
      </c>
      <c r="I1030">
        <f t="shared" ca="1" si="162"/>
        <v>0</v>
      </c>
      <c r="J1030">
        <f t="shared" ca="1" si="164"/>
        <v>0</v>
      </c>
      <c r="K1030">
        <f t="shared" ca="1" si="164"/>
        <v>0</v>
      </c>
      <c r="L1030" t="str">
        <f t="shared" ca="1" si="164"/>
        <v>'Lynx WOODEN HOLDS'!</v>
      </c>
      <c r="M1030">
        <f t="shared" ca="1" si="163"/>
        <v>0</v>
      </c>
      <c r="N1030">
        <f t="shared" ca="1" si="163"/>
        <v>0</v>
      </c>
      <c r="O1030" t="str">
        <f t="shared" ca="1" si="160"/>
        <v>D:z</v>
      </c>
      <c r="P1030" t="str">
        <f t="shared" ca="1" si="161"/>
        <v>D9:Z9</v>
      </c>
    </row>
    <row r="1031" spans="1:16">
      <c r="A1031" t="str">
        <f t="shared" si="155"/>
        <v>09</v>
      </c>
      <c r="B1031" t="str">
        <f t="shared" ca="1" si="156"/>
        <v>WH</v>
      </c>
      <c r="C1031" t="str">
        <f t="shared" si="157"/>
        <v>L14-WH-N-DT</v>
      </c>
      <c r="D1031" t="s">
        <v>1868</v>
      </c>
      <c r="E1031">
        <f t="shared" ca="1" si="158"/>
        <v>0</v>
      </c>
      <c r="H1031" t="str">
        <f t="shared" ca="1" si="159"/>
        <v>'Lynx WOODEN HOLDS'!</v>
      </c>
      <c r="I1031">
        <f t="shared" ca="1" si="162"/>
        <v>0</v>
      </c>
      <c r="J1031">
        <f t="shared" ca="1" si="164"/>
        <v>0</v>
      </c>
      <c r="K1031">
        <f t="shared" ca="1" si="164"/>
        <v>0</v>
      </c>
      <c r="L1031" t="str">
        <f t="shared" ca="1" si="164"/>
        <v>'Lynx WOODEN HOLDS'!</v>
      </c>
      <c r="M1031">
        <f t="shared" ca="1" si="163"/>
        <v>0</v>
      </c>
      <c r="N1031">
        <f t="shared" ca="1" si="163"/>
        <v>0</v>
      </c>
      <c r="O1031" t="str">
        <f t="shared" ca="1" si="160"/>
        <v>D:z</v>
      </c>
      <c r="P1031" t="str">
        <f t="shared" ca="1" si="161"/>
        <v>D9:Z9</v>
      </c>
    </row>
    <row r="1032" spans="1:16">
      <c r="A1032" t="str">
        <f t="shared" si="155"/>
        <v>10</v>
      </c>
      <c r="B1032" t="str">
        <f t="shared" ca="1" si="156"/>
        <v>WH</v>
      </c>
      <c r="C1032" t="str">
        <f t="shared" si="157"/>
        <v>L14-WH-N-DT</v>
      </c>
      <c r="D1032" t="s">
        <v>1891</v>
      </c>
      <c r="E1032">
        <f t="shared" ca="1" si="158"/>
        <v>0</v>
      </c>
      <c r="H1032" t="str">
        <f t="shared" ca="1" si="159"/>
        <v>'Lynx WOODEN HOLDS'!</v>
      </c>
      <c r="I1032">
        <f t="shared" ca="1" si="162"/>
        <v>0</v>
      </c>
      <c r="J1032">
        <f t="shared" ca="1" si="164"/>
        <v>0</v>
      </c>
      <c r="K1032">
        <f t="shared" ca="1" si="164"/>
        <v>0</v>
      </c>
      <c r="L1032" t="str">
        <f t="shared" ca="1" si="164"/>
        <v>'Lynx WOODEN HOLDS'!</v>
      </c>
      <c r="M1032">
        <f t="shared" ca="1" si="163"/>
        <v>0</v>
      </c>
      <c r="N1032">
        <f t="shared" ca="1" si="163"/>
        <v>0</v>
      </c>
      <c r="O1032" t="str">
        <f t="shared" ca="1" si="160"/>
        <v>D:z</v>
      </c>
      <c r="P1032" t="str">
        <f t="shared" ca="1" si="161"/>
        <v>D9:Z9</v>
      </c>
    </row>
    <row r="1033" spans="1:16">
      <c r="A1033" t="str">
        <f t="shared" si="155"/>
        <v>11</v>
      </c>
      <c r="B1033" t="str">
        <f t="shared" ca="1" si="156"/>
        <v>WH</v>
      </c>
      <c r="C1033" t="str">
        <f t="shared" si="157"/>
        <v>L14-WH-N-DT</v>
      </c>
      <c r="D1033" t="s">
        <v>1914</v>
      </c>
      <c r="E1033">
        <f t="shared" ca="1" si="158"/>
        <v>0</v>
      </c>
      <c r="H1033" t="str">
        <f t="shared" ca="1" si="159"/>
        <v>'Lynx WOODEN HOLDS'!</v>
      </c>
      <c r="I1033">
        <f t="shared" ca="1" si="162"/>
        <v>0</v>
      </c>
      <c r="J1033">
        <f t="shared" ca="1" si="164"/>
        <v>0</v>
      </c>
      <c r="K1033">
        <f t="shared" ca="1" si="164"/>
        <v>0</v>
      </c>
      <c r="L1033" t="str">
        <f t="shared" ca="1" si="164"/>
        <v>'Lynx WOODEN HOLDS'!</v>
      </c>
      <c r="M1033">
        <f t="shared" ca="1" si="163"/>
        <v>0</v>
      </c>
      <c r="N1033">
        <f t="shared" ca="1" si="163"/>
        <v>0</v>
      </c>
      <c r="O1033" t="str">
        <f t="shared" ca="1" si="160"/>
        <v>D:z</v>
      </c>
      <c r="P1033" t="str">
        <f t="shared" ca="1" si="161"/>
        <v>D9:Z9</v>
      </c>
    </row>
    <row r="1034" spans="1:16">
      <c r="A1034" t="str">
        <f t="shared" si="155"/>
        <v>12</v>
      </c>
      <c r="B1034" t="str">
        <f t="shared" ca="1" si="156"/>
        <v>WH</v>
      </c>
      <c r="C1034" t="str">
        <f t="shared" si="157"/>
        <v>L14-WH-N-DT</v>
      </c>
      <c r="D1034" t="s">
        <v>1937</v>
      </c>
      <c r="E1034">
        <f t="shared" ca="1" si="158"/>
        <v>0</v>
      </c>
      <c r="H1034" t="str">
        <f t="shared" ca="1" si="159"/>
        <v>'Lynx WOODEN HOLDS'!</v>
      </c>
      <c r="I1034">
        <f t="shared" ca="1" si="162"/>
        <v>0</v>
      </c>
      <c r="J1034">
        <f t="shared" ca="1" si="164"/>
        <v>0</v>
      </c>
      <c r="K1034">
        <f t="shared" ca="1" si="164"/>
        <v>0</v>
      </c>
      <c r="L1034" t="str">
        <f t="shared" ca="1" si="164"/>
        <v>'Lynx WOODEN HOLDS'!</v>
      </c>
      <c r="M1034">
        <f t="shared" ca="1" si="163"/>
        <v>0</v>
      </c>
      <c r="N1034">
        <f t="shared" ca="1" si="163"/>
        <v>0</v>
      </c>
      <c r="O1034" t="str">
        <f t="shared" ca="1" si="160"/>
        <v>D:z</v>
      </c>
      <c r="P1034" t="str">
        <f t="shared" ca="1" si="161"/>
        <v>D9:Z9</v>
      </c>
    </row>
    <row r="1035" spans="1:16">
      <c r="A1035" t="str">
        <f t="shared" si="155"/>
        <v>13</v>
      </c>
      <c r="B1035" t="str">
        <f t="shared" ca="1" si="156"/>
        <v>WH</v>
      </c>
      <c r="C1035" t="str">
        <f t="shared" si="157"/>
        <v>L14-WH-N-DT</v>
      </c>
      <c r="D1035" t="s">
        <v>1960</v>
      </c>
      <c r="E1035">
        <f t="shared" ca="1" si="158"/>
        <v>0</v>
      </c>
      <c r="H1035" t="str">
        <f t="shared" ca="1" si="159"/>
        <v>'Lynx WOODEN HOLDS'!</v>
      </c>
      <c r="I1035">
        <f t="shared" ca="1" si="162"/>
        <v>0</v>
      </c>
      <c r="J1035">
        <f t="shared" ca="1" si="164"/>
        <v>0</v>
      </c>
      <c r="K1035">
        <f t="shared" ca="1" si="164"/>
        <v>0</v>
      </c>
      <c r="L1035" t="str">
        <f t="shared" ca="1" si="164"/>
        <v>'Lynx WOODEN HOLDS'!</v>
      </c>
      <c r="M1035">
        <f t="shared" ca="1" si="163"/>
        <v>0</v>
      </c>
      <c r="N1035">
        <f t="shared" ca="1" si="163"/>
        <v>0</v>
      </c>
      <c r="O1035" t="str">
        <f t="shared" ca="1" si="160"/>
        <v>D:z</v>
      </c>
      <c r="P1035" t="str">
        <f t="shared" ca="1" si="161"/>
        <v>D9:Z9</v>
      </c>
    </row>
    <row r="1036" spans="1:16">
      <c r="A1036" t="str">
        <f t="shared" si="155"/>
        <v>15</v>
      </c>
      <c r="B1036" t="str">
        <f t="shared" ca="1" si="156"/>
        <v>WH</v>
      </c>
      <c r="C1036" t="str">
        <f t="shared" si="157"/>
        <v>L14-WH-N-DT</v>
      </c>
      <c r="D1036" t="s">
        <v>1983</v>
      </c>
      <c r="E1036">
        <f t="shared" ca="1" si="158"/>
        <v>0</v>
      </c>
      <c r="H1036" t="str">
        <f t="shared" ca="1" si="159"/>
        <v>'Lynx WOODEN HOLDS'!</v>
      </c>
      <c r="I1036">
        <f t="shared" ca="1" si="162"/>
        <v>0</v>
      </c>
      <c r="J1036">
        <f t="shared" ca="1" si="164"/>
        <v>0</v>
      </c>
      <c r="K1036">
        <f t="shared" ca="1" si="164"/>
        <v>0</v>
      </c>
      <c r="L1036" t="str">
        <f t="shared" ca="1" si="164"/>
        <v>'Lynx WOODEN HOLDS'!</v>
      </c>
      <c r="M1036">
        <f t="shared" ca="1" si="163"/>
        <v>0</v>
      </c>
      <c r="N1036">
        <f t="shared" ca="1" si="163"/>
        <v>0</v>
      </c>
      <c r="O1036" t="str">
        <f t="shared" ca="1" si="160"/>
        <v>D:z</v>
      </c>
      <c r="P1036" t="str">
        <f t="shared" ca="1" si="161"/>
        <v>D9:Z9</v>
      </c>
    </row>
    <row r="1037" spans="1:16">
      <c r="A1037" t="str">
        <f t="shared" si="155"/>
        <v>01</v>
      </c>
      <c r="B1037" t="str">
        <f t="shared" ca="1" si="156"/>
        <v>GRP</v>
      </c>
      <c r="C1037" t="str">
        <f t="shared" si="157"/>
        <v>L15-GRP</v>
      </c>
      <c r="D1037" t="s">
        <v>1169</v>
      </c>
      <c r="E1037">
        <f t="shared" ca="1" si="158"/>
        <v>0</v>
      </c>
      <c r="H1037" t="str">
        <f t="shared" ca="1" si="159"/>
        <v>'LYNX GRP'!</v>
      </c>
      <c r="I1037" t="str">
        <f t="shared" ca="1" si="162"/>
        <v>'LYNX GRP'!</v>
      </c>
      <c r="J1037">
        <f t="shared" ca="1" si="164"/>
        <v>0</v>
      </c>
      <c r="K1037">
        <f t="shared" ca="1" si="164"/>
        <v>0</v>
      </c>
      <c r="L1037">
        <f t="shared" ca="1" si="164"/>
        <v>0</v>
      </c>
      <c r="M1037">
        <f t="shared" ca="1" si="163"/>
        <v>0</v>
      </c>
      <c r="N1037">
        <f t="shared" ca="1" si="163"/>
        <v>0</v>
      </c>
      <c r="O1037" t="str">
        <f t="shared" ca="1" si="160"/>
        <v>D:AC</v>
      </c>
      <c r="P1037" t="str">
        <f t="shared" ca="1" si="161"/>
        <v>D9:AC9</v>
      </c>
    </row>
    <row r="1038" spans="1:16">
      <c r="A1038" t="str">
        <f t="shared" si="155"/>
        <v>02</v>
      </c>
      <c r="B1038" t="str">
        <f t="shared" ca="1" si="156"/>
        <v>GRP</v>
      </c>
      <c r="C1038" t="str">
        <f t="shared" si="157"/>
        <v>L15-GRP</v>
      </c>
      <c r="D1038" t="s">
        <v>1170</v>
      </c>
      <c r="E1038">
        <f t="shared" ca="1" si="158"/>
        <v>0</v>
      </c>
      <c r="H1038" t="str">
        <f t="shared" ca="1" si="159"/>
        <v>'LYNX GRP'!</v>
      </c>
      <c r="I1038" t="str">
        <f t="shared" ca="1" si="162"/>
        <v>'LYNX GRP'!</v>
      </c>
      <c r="J1038">
        <f t="shared" ca="1" si="164"/>
        <v>0</v>
      </c>
      <c r="K1038">
        <f t="shared" ca="1" si="164"/>
        <v>0</v>
      </c>
      <c r="L1038">
        <f t="shared" ca="1" si="164"/>
        <v>0</v>
      </c>
      <c r="M1038">
        <f t="shared" ca="1" si="163"/>
        <v>0</v>
      </c>
      <c r="N1038">
        <f t="shared" ca="1" si="163"/>
        <v>0</v>
      </c>
      <c r="O1038" t="str">
        <f t="shared" ca="1" si="160"/>
        <v>D:AC</v>
      </c>
      <c r="P1038" t="str">
        <f t="shared" ca="1" si="161"/>
        <v>D9:AC9</v>
      </c>
    </row>
    <row r="1039" spans="1:16">
      <c r="A1039" t="str">
        <f t="shared" si="155"/>
        <v>03</v>
      </c>
      <c r="B1039" t="str">
        <f t="shared" ca="1" si="156"/>
        <v>GRP</v>
      </c>
      <c r="C1039" t="str">
        <f t="shared" si="157"/>
        <v>L15-GRP</v>
      </c>
      <c r="D1039" t="s">
        <v>1171</v>
      </c>
      <c r="E1039">
        <f t="shared" ca="1" si="158"/>
        <v>0</v>
      </c>
      <c r="H1039" t="str">
        <f t="shared" ca="1" si="159"/>
        <v>'LYNX GRP'!</v>
      </c>
      <c r="I1039" t="str">
        <f t="shared" ca="1" si="162"/>
        <v>'LYNX GRP'!</v>
      </c>
      <c r="J1039">
        <f t="shared" ca="1" si="164"/>
        <v>0</v>
      </c>
      <c r="K1039">
        <f t="shared" ca="1" si="164"/>
        <v>0</v>
      </c>
      <c r="L1039">
        <f t="shared" ca="1" si="164"/>
        <v>0</v>
      </c>
      <c r="M1039">
        <f t="shared" ca="1" si="163"/>
        <v>0</v>
      </c>
      <c r="N1039">
        <f t="shared" ca="1" si="163"/>
        <v>0</v>
      </c>
      <c r="O1039" t="str">
        <f t="shared" ca="1" si="160"/>
        <v>D:AC</v>
      </c>
      <c r="P1039" t="str">
        <f t="shared" ca="1" si="161"/>
        <v>D9:AC9</v>
      </c>
    </row>
    <row r="1040" spans="1:16">
      <c r="A1040" t="str">
        <f t="shared" ref="A1040:A1103" si="165">MID(D1040,LEN(C1040)+2,LEN(D1040)-LEN(C1040))</f>
        <v>04</v>
      </c>
      <c r="B1040" t="str">
        <f t="shared" ref="B1040:B1103" ca="1" si="166">VLOOKUP(H1040,$A$1:$K$6,11,FALSE)</f>
        <v>GRP</v>
      </c>
      <c r="C1040" t="str">
        <f t="shared" ref="C1040:C1103" si="167">IF(RIGHT(LEFT(D1040,LEN(D1040)-3),1)="-",LEFT(D1040,LEN(D1040)-4),LEFT(D1040,LEN(D1040)-3))</f>
        <v>L15-GRP</v>
      </c>
      <c r="D1040" t="s">
        <v>1172</v>
      </c>
      <c r="E1040">
        <f t="shared" ref="E1040:E1103" ca="1" si="168">IFERROR(VLOOKUP(C1040,INDIRECT($H1040&amp;$O1040),MATCH($A1040,INDIRECT($H1040&amp;$P1040),0),FALSE),0)</f>
        <v>0</v>
      </c>
      <c r="H1040" t="str">
        <f t="shared" ref="H1040:H1103" ca="1" si="169">IF(I1040&lt;&gt;0,I1040,IF(J1040&lt;&gt;0,J1040,IF(K1040&lt;&gt;0,K1040,IF(L1040&lt;&gt;0,L1040,IF(M1040&lt;&gt;0,M1040,N1040)))))</f>
        <v>'LYNX GRP'!</v>
      </c>
      <c r="I1040" t="str">
        <f t="shared" ca="1" si="162"/>
        <v>'LYNX GRP'!</v>
      </c>
      <c r="J1040">
        <f t="shared" ca="1" si="164"/>
        <v>0</v>
      </c>
      <c r="K1040">
        <f t="shared" ca="1" si="164"/>
        <v>0</v>
      </c>
      <c r="L1040">
        <f t="shared" ca="1" si="164"/>
        <v>0</v>
      </c>
      <c r="M1040">
        <f t="shared" ca="1" si="163"/>
        <v>0</v>
      </c>
      <c r="N1040">
        <f t="shared" ca="1" si="163"/>
        <v>0</v>
      </c>
      <c r="O1040" t="str">
        <f t="shared" ref="O1040:O1103" ca="1" si="170">VLOOKUP($H1040,$G$8:$I$13,2,FALSE)</f>
        <v>D:AC</v>
      </c>
      <c r="P1040" t="str">
        <f t="shared" ref="P1040:P1103" ca="1" si="171">VLOOKUP($H1040,$G$8:$I$13,3,FALSE)</f>
        <v>D9:AC9</v>
      </c>
    </row>
    <row r="1041" spans="1:16">
      <c r="A1041" t="str">
        <f t="shared" si="165"/>
        <v>05</v>
      </c>
      <c r="B1041" t="str">
        <f t="shared" ca="1" si="166"/>
        <v>GRP</v>
      </c>
      <c r="C1041" t="str">
        <f t="shared" si="167"/>
        <v>L15-GRP</v>
      </c>
      <c r="D1041" t="s">
        <v>1173</v>
      </c>
      <c r="E1041">
        <f t="shared" ca="1" si="168"/>
        <v>0</v>
      </c>
      <c r="H1041" t="str">
        <f t="shared" ca="1" si="169"/>
        <v>'LYNX GRP'!</v>
      </c>
      <c r="I1041" t="str">
        <f t="shared" ref="I1041:I1104" ca="1" si="172">IF(IFERROR(VLOOKUP(C1041,INDIRECT($I$14&amp;"D:D"),1,FALSE),0)&lt;&gt;0,I$14,0)</f>
        <v>'LYNX GRP'!</v>
      </c>
      <c r="J1041">
        <f t="shared" ca="1" si="164"/>
        <v>0</v>
      </c>
      <c r="K1041">
        <f t="shared" ca="1" si="164"/>
        <v>0</v>
      </c>
      <c r="L1041">
        <f t="shared" ca="1" si="164"/>
        <v>0</v>
      </c>
      <c r="M1041">
        <f t="shared" ca="1" si="163"/>
        <v>0</v>
      </c>
      <c r="N1041">
        <f t="shared" ca="1" si="163"/>
        <v>0</v>
      </c>
      <c r="O1041" t="str">
        <f t="shared" ca="1" si="170"/>
        <v>D:AC</v>
      </c>
      <c r="P1041" t="str">
        <f t="shared" ca="1" si="171"/>
        <v>D9:AC9</v>
      </c>
    </row>
    <row r="1042" spans="1:16">
      <c r="A1042" t="str">
        <f t="shared" si="165"/>
        <v>06</v>
      </c>
      <c r="B1042" t="str">
        <f t="shared" ca="1" si="166"/>
        <v>GRP</v>
      </c>
      <c r="C1042" t="str">
        <f t="shared" si="167"/>
        <v>L15-GRP</v>
      </c>
      <c r="D1042" t="s">
        <v>1174</v>
      </c>
      <c r="E1042">
        <f t="shared" ca="1" si="168"/>
        <v>0</v>
      </c>
      <c r="H1042" t="str">
        <f t="shared" ca="1" si="169"/>
        <v>'LYNX GRP'!</v>
      </c>
      <c r="I1042" t="str">
        <f t="shared" ca="1" si="172"/>
        <v>'LYNX GRP'!</v>
      </c>
      <c r="J1042">
        <f t="shared" ca="1" si="164"/>
        <v>0</v>
      </c>
      <c r="K1042">
        <f t="shared" ca="1" si="164"/>
        <v>0</v>
      </c>
      <c r="L1042">
        <f t="shared" ca="1" si="164"/>
        <v>0</v>
      </c>
      <c r="M1042">
        <f t="shared" ca="1" si="163"/>
        <v>0</v>
      </c>
      <c r="N1042">
        <f t="shared" ca="1" si="163"/>
        <v>0</v>
      </c>
      <c r="O1042" t="str">
        <f t="shared" ca="1" si="170"/>
        <v>D:AC</v>
      </c>
      <c r="P1042" t="str">
        <f t="shared" ca="1" si="171"/>
        <v>D9:AC9</v>
      </c>
    </row>
    <row r="1043" spans="1:16">
      <c r="A1043" t="str">
        <f t="shared" si="165"/>
        <v>07</v>
      </c>
      <c r="B1043" t="str">
        <f t="shared" ca="1" si="166"/>
        <v>GRP</v>
      </c>
      <c r="C1043" t="str">
        <f t="shared" si="167"/>
        <v>L15-GRP</v>
      </c>
      <c r="D1043" t="s">
        <v>1175</v>
      </c>
      <c r="E1043">
        <f t="shared" ca="1" si="168"/>
        <v>0</v>
      </c>
      <c r="H1043" t="str">
        <f t="shared" ca="1" si="169"/>
        <v>'LYNX GRP'!</v>
      </c>
      <c r="I1043" t="str">
        <f t="shared" ca="1" si="172"/>
        <v>'LYNX GRP'!</v>
      </c>
      <c r="J1043">
        <f t="shared" ca="1" si="164"/>
        <v>0</v>
      </c>
      <c r="K1043">
        <f t="shared" ca="1" si="164"/>
        <v>0</v>
      </c>
      <c r="L1043">
        <f t="shared" ca="1" si="164"/>
        <v>0</v>
      </c>
      <c r="M1043">
        <f t="shared" ca="1" si="163"/>
        <v>0</v>
      </c>
      <c r="N1043">
        <f t="shared" ca="1" si="163"/>
        <v>0</v>
      </c>
      <c r="O1043" t="str">
        <f t="shared" ca="1" si="170"/>
        <v>D:AC</v>
      </c>
      <c r="P1043" t="str">
        <f t="shared" ca="1" si="171"/>
        <v>D9:AC9</v>
      </c>
    </row>
    <row r="1044" spans="1:16">
      <c r="A1044" t="str">
        <f t="shared" si="165"/>
        <v>08</v>
      </c>
      <c r="B1044" t="str">
        <f t="shared" ca="1" si="166"/>
        <v>GRP</v>
      </c>
      <c r="C1044" t="str">
        <f t="shared" si="167"/>
        <v>L15-GRP</v>
      </c>
      <c r="D1044" t="s">
        <v>1176</v>
      </c>
      <c r="E1044">
        <f t="shared" ca="1" si="168"/>
        <v>0</v>
      </c>
      <c r="H1044" t="str">
        <f t="shared" ca="1" si="169"/>
        <v>'LYNX GRP'!</v>
      </c>
      <c r="I1044" t="str">
        <f t="shared" ca="1" si="172"/>
        <v>'LYNX GRP'!</v>
      </c>
      <c r="J1044">
        <f t="shared" ca="1" si="164"/>
        <v>0</v>
      </c>
      <c r="K1044">
        <f t="shared" ca="1" si="164"/>
        <v>0</v>
      </c>
      <c r="L1044">
        <f t="shared" ca="1" si="164"/>
        <v>0</v>
      </c>
      <c r="M1044">
        <f t="shared" ca="1" si="163"/>
        <v>0</v>
      </c>
      <c r="N1044">
        <f t="shared" ca="1" si="163"/>
        <v>0</v>
      </c>
      <c r="O1044" t="str">
        <f t="shared" ca="1" si="170"/>
        <v>D:AC</v>
      </c>
      <c r="P1044" t="str">
        <f t="shared" ca="1" si="171"/>
        <v>D9:AC9</v>
      </c>
    </row>
    <row r="1045" spans="1:16">
      <c r="A1045" t="str">
        <f t="shared" si="165"/>
        <v>09</v>
      </c>
      <c r="B1045" t="str">
        <f t="shared" ca="1" si="166"/>
        <v>GRP</v>
      </c>
      <c r="C1045" t="str">
        <f t="shared" si="167"/>
        <v>L15-GRP</v>
      </c>
      <c r="D1045" t="s">
        <v>1177</v>
      </c>
      <c r="E1045">
        <f t="shared" ca="1" si="168"/>
        <v>0</v>
      </c>
      <c r="H1045" t="str">
        <f t="shared" ca="1" si="169"/>
        <v>'LYNX GRP'!</v>
      </c>
      <c r="I1045" t="str">
        <f t="shared" ca="1" si="172"/>
        <v>'LYNX GRP'!</v>
      </c>
      <c r="J1045">
        <f t="shared" ca="1" si="164"/>
        <v>0</v>
      </c>
      <c r="K1045">
        <f t="shared" ca="1" si="164"/>
        <v>0</v>
      </c>
      <c r="L1045">
        <f t="shared" ca="1" si="164"/>
        <v>0</v>
      </c>
      <c r="M1045">
        <f t="shared" ca="1" si="163"/>
        <v>0</v>
      </c>
      <c r="N1045">
        <f t="shared" ca="1" si="163"/>
        <v>0</v>
      </c>
      <c r="O1045" t="str">
        <f t="shared" ca="1" si="170"/>
        <v>D:AC</v>
      </c>
      <c r="P1045" t="str">
        <f t="shared" ca="1" si="171"/>
        <v>D9:AC9</v>
      </c>
    </row>
    <row r="1046" spans="1:16">
      <c r="A1046" t="str">
        <f t="shared" si="165"/>
        <v>10</v>
      </c>
      <c r="B1046" t="str">
        <f t="shared" ca="1" si="166"/>
        <v>GRP</v>
      </c>
      <c r="C1046" t="str">
        <f t="shared" si="167"/>
        <v>L15-GRP</v>
      </c>
      <c r="D1046" t="s">
        <v>1178</v>
      </c>
      <c r="E1046">
        <f t="shared" ca="1" si="168"/>
        <v>0</v>
      </c>
      <c r="H1046" t="str">
        <f t="shared" ca="1" si="169"/>
        <v>'LYNX GRP'!</v>
      </c>
      <c r="I1046" t="str">
        <f t="shared" ca="1" si="172"/>
        <v>'LYNX GRP'!</v>
      </c>
      <c r="J1046">
        <f t="shared" ca="1" si="164"/>
        <v>0</v>
      </c>
      <c r="K1046">
        <f t="shared" ca="1" si="164"/>
        <v>0</v>
      </c>
      <c r="L1046">
        <f t="shared" ca="1" si="164"/>
        <v>0</v>
      </c>
      <c r="M1046">
        <f t="shared" ca="1" si="163"/>
        <v>0</v>
      </c>
      <c r="N1046">
        <f t="shared" ca="1" si="163"/>
        <v>0</v>
      </c>
      <c r="O1046" t="str">
        <f t="shared" ca="1" si="170"/>
        <v>D:AC</v>
      </c>
      <c r="P1046" t="str">
        <f t="shared" ca="1" si="171"/>
        <v>D9:AC9</v>
      </c>
    </row>
    <row r="1047" spans="1:16">
      <c r="A1047" t="str">
        <f t="shared" si="165"/>
        <v>11</v>
      </c>
      <c r="B1047" t="str">
        <f t="shared" ca="1" si="166"/>
        <v>GRP</v>
      </c>
      <c r="C1047" t="str">
        <f t="shared" si="167"/>
        <v>L15-GRP</v>
      </c>
      <c r="D1047" t="s">
        <v>1179</v>
      </c>
      <c r="E1047">
        <f t="shared" ca="1" si="168"/>
        <v>0</v>
      </c>
      <c r="H1047" t="str">
        <f t="shared" ca="1" si="169"/>
        <v>'LYNX GRP'!</v>
      </c>
      <c r="I1047" t="str">
        <f t="shared" ca="1" si="172"/>
        <v>'LYNX GRP'!</v>
      </c>
      <c r="J1047">
        <f t="shared" ca="1" si="164"/>
        <v>0</v>
      </c>
      <c r="K1047">
        <f t="shared" ca="1" si="164"/>
        <v>0</v>
      </c>
      <c r="L1047">
        <f t="shared" ca="1" si="164"/>
        <v>0</v>
      </c>
      <c r="M1047">
        <f t="shared" ca="1" si="163"/>
        <v>0</v>
      </c>
      <c r="N1047">
        <f t="shared" ca="1" si="163"/>
        <v>0</v>
      </c>
      <c r="O1047" t="str">
        <f t="shared" ca="1" si="170"/>
        <v>D:AC</v>
      </c>
      <c r="P1047" t="str">
        <f t="shared" ca="1" si="171"/>
        <v>D9:AC9</v>
      </c>
    </row>
    <row r="1048" spans="1:16">
      <c r="A1048" t="str">
        <f t="shared" si="165"/>
        <v>12</v>
      </c>
      <c r="B1048" t="str">
        <f t="shared" ca="1" si="166"/>
        <v>GRP</v>
      </c>
      <c r="C1048" t="str">
        <f t="shared" si="167"/>
        <v>L15-GRP</v>
      </c>
      <c r="D1048" t="s">
        <v>1180</v>
      </c>
      <c r="E1048">
        <f t="shared" ca="1" si="168"/>
        <v>0</v>
      </c>
      <c r="H1048" t="str">
        <f t="shared" ca="1" si="169"/>
        <v>'LYNX GRP'!</v>
      </c>
      <c r="I1048" t="str">
        <f t="shared" ca="1" si="172"/>
        <v>'LYNX GRP'!</v>
      </c>
      <c r="J1048">
        <f t="shared" ca="1" si="164"/>
        <v>0</v>
      </c>
      <c r="K1048">
        <f t="shared" ca="1" si="164"/>
        <v>0</v>
      </c>
      <c r="L1048">
        <f t="shared" ca="1" si="164"/>
        <v>0</v>
      </c>
      <c r="M1048">
        <f t="shared" ca="1" si="163"/>
        <v>0</v>
      </c>
      <c r="N1048">
        <f t="shared" ca="1" si="163"/>
        <v>0</v>
      </c>
      <c r="O1048" t="str">
        <f t="shared" ca="1" si="170"/>
        <v>D:AC</v>
      </c>
      <c r="P1048" t="str">
        <f t="shared" ca="1" si="171"/>
        <v>D9:AC9</v>
      </c>
    </row>
    <row r="1049" spans="1:16">
      <c r="A1049" t="str">
        <f t="shared" si="165"/>
        <v>13</v>
      </c>
      <c r="B1049" t="str">
        <f t="shared" ca="1" si="166"/>
        <v>GRP</v>
      </c>
      <c r="C1049" t="str">
        <f t="shared" si="167"/>
        <v>L15-GRP</v>
      </c>
      <c r="D1049" t="s">
        <v>1181</v>
      </c>
      <c r="E1049">
        <f t="shared" ca="1" si="168"/>
        <v>0</v>
      </c>
      <c r="H1049" t="str">
        <f t="shared" ca="1" si="169"/>
        <v>'LYNX GRP'!</v>
      </c>
      <c r="I1049" t="str">
        <f t="shared" ca="1" si="172"/>
        <v>'LYNX GRP'!</v>
      </c>
      <c r="J1049">
        <f t="shared" ca="1" si="164"/>
        <v>0</v>
      </c>
      <c r="K1049">
        <f t="shared" ca="1" si="164"/>
        <v>0</v>
      </c>
      <c r="L1049">
        <f t="shared" ca="1" si="164"/>
        <v>0</v>
      </c>
      <c r="M1049">
        <f t="shared" ca="1" si="163"/>
        <v>0</v>
      </c>
      <c r="N1049">
        <f t="shared" ca="1" si="163"/>
        <v>0</v>
      </c>
      <c r="O1049" t="str">
        <f t="shared" ca="1" si="170"/>
        <v>D:AC</v>
      </c>
      <c r="P1049" t="str">
        <f t="shared" ca="1" si="171"/>
        <v>D9:AC9</v>
      </c>
    </row>
    <row r="1050" spans="1:16">
      <c r="A1050" t="str">
        <f t="shared" si="165"/>
        <v>15</v>
      </c>
      <c r="B1050" t="str">
        <f t="shared" ca="1" si="166"/>
        <v>GRP</v>
      </c>
      <c r="C1050" t="str">
        <f t="shared" si="167"/>
        <v>L15-GRP</v>
      </c>
      <c r="D1050" t="s">
        <v>1510</v>
      </c>
      <c r="E1050">
        <f t="shared" ca="1" si="168"/>
        <v>0</v>
      </c>
      <c r="H1050" t="str">
        <f t="shared" ca="1" si="169"/>
        <v>'LYNX GRP'!</v>
      </c>
      <c r="I1050" t="str">
        <f t="shared" ca="1" si="172"/>
        <v>'LYNX GRP'!</v>
      </c>
      <c r="J1050">
        <f t="shared" ca="1" si="164"/>
        <v>0</v>
      </c>
      <c r="K1050">
        <f t="shared" ca="1" si="164"/>
        <v>0</v>
      </c>
      <c r="L1050">
        <f t="shared" ca="1" si="164"/>
        <v>0</v>
      </c>
      <c r="M1050">
        <f t="shared" ca="1" si="163"/>
        <v>0</v>
      </c>
      <c r="N1050">
        <f t="shared" ca="1" si="163"/>
        <v>0</v>
      </c>
      <c r="O1050" t="str">
        <f t="shared" ca="1" si="170"/>
        <v>D:AC</v>
      </c>
      <c r="P1050" t="str">
        <f t="shared" ca="1" si="171"/>
        <v>D9:AC9</v>
      </c>
    </row>
    <row r="1051" spans="1:16">
      <c r="A1051" t="str">
        <f t="shared" si="165"/>
        <v>19</v>
      </c>
      <c r="B1051" t="str">
        <f t="shared" ca="1" si="166"/>
        <v>GRP</v>
      </c>
      <c r="C1051" t="str">
        <f t="shared" si="167"/>
        <v>L15-GRP</v>
      </c>
      <c r="D1051" t="s">
        <v>2784</v>
      </c>
      <c r="E1051">
        <f t="shared" ca="1" si="168"/>
        <v>0</v>
      </c>
      <c r="H1051" t="str">
        <f t="shared" ca="1" si="169"/>
        <v>'LYNX GRP'!</v>
      </c>
      <c r="I1051" t="str">
        <f t="shared" ca="1" si="172"/>
        <v>'LYNX GRP'!</v>
      </c>
      <c r="J1051">
        <f t="shared" ca="1" si="164"/>
        <v>0</v>
      </c>
      <c r="K1051">
        <f t="shared" ca="1" si="164"/>
        <v>0</v>
      </c>
      <c r="L1051">
        <f t="shared" ca="1" si="164"/>
        <v>0</v>
      </c>
      <c r="M1051">
        <f t="shared" ca="1" si="163"/>
        <v>0</v>
      </c>
      <c r="N1051">
        <f t="shared" ca="1" si="163"/>
        <v>0</v>
      </c>
      <c r="O1051" t="str">
        <f t="shared" ca="1" si="170"/>
        <v>D:AC</v>
      </c>
      <c r="P1051" t="str">
        <f t="shared" ca="1" si="171"/>
        <v>D9:AC9</v>
      </c>
    </row>
    <row r="1052" spans="1:16">
      <c r="A1052" t="str">
        <f t="shared" si="165"/>
        <v>34</v>
      </c>
      <c r="B1052" t="str">
        <f t="shared" ca="1" si="166"/>
        <v>GRP</v>
      </c>
      <c r="C1052" t="str">
        <f t="shared" si="167"/>
        <v>L15-GRP</v>
      </c>
      <c r="D1052" t="s">
        <v>2785</v>
      </c>
      <c r="E1052">
        <f t="shared" ca="1" si="168"/>
        <v>0</v>
      </c>
      <c r="H1052" t="str">
        <f t="shared" ca="1" si="169"/>
        <v>'LYNX GRP'!</v>
      </c>
      <c r="I1052" t="str">
        <f t="shared" ca="1" si="172"/>
        <v>'LYNX GRP'!</v>
      </c>
      <c r="J1052">
        <f t="shared" ca="1" si="164"/>
        <v>0</v>
      </c>
      <c r="K1052">
        <f t="shared" ca="1" si="164"/>
        <v>0</v>
      </c>
      <c r="L1052">
        <f t="shared" ca="1" si="164"/>
        <v>0</v>
      </c>
      <c r="M1052">
        <f t="shared" ca="1" si="163"/>
        <v>0</v>
      </c>
      <c r="N1052">
        <f t="shared" ca="1" si="163"/>
        <v>0</v>
      </c>
      <c r="O1052" t="str">
        <f t="shared" ca="1" si="170"/>
        <v>D:AC</v>
      </c>
      <c r="P1052" t="str">
        <f t="shared" ca="1" si="171"/>
        <v>D9:AC9</v>
      </c>
    </row>
    <row r="1053" spans="1:16">
      <c r="A1053" t="str">
        <f t="shared" si="165"/>
        <v>35</v>
      </c>
      <c r="B1053" t="str">
        <f t="shared" ca="1" si="166"/>
        <v>GRP</v>
      </c>
      <c r="C1053" t="str">
        <f t="shared" si="167"/>
        <v>L15-GRP</v>
      </c>
      <c r="D1053" t="s">
        <v>2786</v>
      </c>
      <c r="E1053">
        <f t="shared" ca="1" si="168"/>
        <v>0</v>
      </c>
      <c r="H1053" t="str">
        <f t="shared" ca="1" si="169"/>
        <v>'LYNX GRP'!</v>
      </c>
      <c r="I1053" t="str">
        <f t="shared" ca="1" si="172"/>
        <v>'LYNX GRP'!</v>
      </c>
      <c r="J1053">
        <f t="shared" ca="1" si="164"/>
        <v>0</v>
      </c>
      <c r="K1053">
        <f t="shared" ca="1" si="164"/>
        <v>0</v>
      </c>
      <c r="L1053">
        <f t="shared" ca="1" si="164"/>
        <v>0</v>
      </c>
      <c r="M1053">
        <f t="shared" ca="1" si="163"/>
        <v>0</v>
      </c>
      <c r="N1053">
        <f t="shared" ca="1" si="163"/>
        <v>0</v>
      </c>
      <c r="O1053" t="str">
        <f t="shared" ca="1" si="170"/>
        <v>D:AC</v>
      </c>
      <c r="P1053" t="str">
        <f t="shared" ca="1" si="171"/>
        <v>D9:AC9</v>
      </c>
    </row>
    <row r="1054" spans="1:16">
      <c r="A1054" t="str">
        <f t="shared" si="165"/>
        <v>36</v>
      </c>
      <c r="B1054" t="str">
        <f t="shared" ca="1" si="166"/>
        <v>GRP</v>
      </c>
      <c r="C1054" t="str">
        <f t="shared" si="167"/>
        <v>L15-GRP</v>
      </c>
      <c r="D1054" t="s">
        <v>2787</v>
      </c>
      <c r="E1054">
        <f t="shared" ca="1" si="168"/>
        <v>0</v>
      </c>
      <c r="H1054" t="str">
        <f t="shared" ca="1" si="169"/>
        <v>'LYNX GRP'!</v>
      </c>
      <c r="I1054" t="str">
        <f t="shared" ca="1" si="172"/>
        <v>'LYNX GRP'!</v>
      </c>
      <c r="J1054">
        <f t="shared" ca="1" si="164"/>
        <v>0</v>
      </c>
      <c r="K1054">
        <f t="shared" ca="1" si="164"/>
        <v>0</v>
      </c>
      <c r="L1054">
        <f t="shared" ca="1" si="164"/>
        <v>0</v>
      </c>
      <c r="M1054">
        <f t="shared" ca="1" si="164"/>
        <v>0</v>
      </c>
      <c r="N1054">
        <f t="shared" ca="1" si="164"/>
        <v>0</v>
      </c>
      <c r="O1054" t="str">
        <f t="shared" ca="1" si="170"/>
        <v>D:AC</v>
      </c>
      <c r="P1054" t="str">
        <f t="shared" ca="1" si="171"/>
        <v>D9:AC9</v>
      </c>
    </row>
    <row r="1055" spans="1:16">
      <c r="A1055" t="str">
        <f t="shared" si="165"/>
        <v>01</v>
      </c>
      <c r="B1055" t="str">
        <f t="shared" ca="1" si="166"/>
        <v>WOOD</v>
      </c>
      <c r="C1055" t="str">
        <f t="shared" si="167"/>
        <v>L15-W</v>
      </c>
      <c r="D1055" t="s">
        <v>564</v>
      </c>
      <c r="E1055">
        <f t="shared" ca="1" si="168"/>
        <v>0</v>
      </c>
      <c r="H1055" t="str">
        <f t="shared" ca="1" si="169"/>
        <v>'LYNX PLYWOOD'!</v>
      </c>
      <c r="I1055">
        <f t="shared" ca="1" si="172"/>
        <v>0</v>
      </c>
      <c r="J1055" t="str">
        <f t="shared" ref="J1055:M1118" ca="1" si="173">IF(IFERROR(VLOOKUP($C1055,INDIRECT(J$14&amp;"D:D"),1,FALSE),0)&lt;&gt;0,J$14,0)</f>
        <v>'LYNX PLYWOOD'!</v>
      </c>
      <c r="K1055">
        <f t="shared" ca="1" si="173"/>
        <v>0</v>
      </c>
      <c r="L1055">
        <f t="shared" ca="1" si="173"/>
        <v>0</v>
      </c>
      <c r="M1055">
        <f t="shared" ca="1" si="173"/>
        <v>0</v>
      </c>
      <c r="N1055">
        <f t="shared" ref="N1055:N1118" ca="1" si="174">IF(IFERROR(VLOOKUP($C1055,INDIRECT(N$14&amp;"D:D"),1,FALSE),0)&lt;&gt;0,N$14,0)</f>
        <v>0</v>
      </c>
      <c r="O1055" t="str">
        <f t="shared" ca="1" si="170"/>
        <v>D:Aa</v>
      </c>
      <c r="P1055" t="str">
        <f t="shared" ca="1" si="171"/>
        <v>D9:Aa9</v>
      </c>
    </row>
    <row r="1056" spans="1:16">
      <c r="A1056" t="str">
        <f t="shared" si="165"/>
        <v>02</v>
      </c>
      <c r="B1056" t="str">
        <f t="shared" ca="1" si="166"/>
        <v>WOOD</v>
      </c>
      <c r="C1056" t="str">
        <f t="shared" si="167"/>
        <v>L15-W</v>
      </c>
      <c r="D1056" t="s">
        <v>565</v>
      </c>
      <c r="E1056">
        <f t="shared" ca="1" si="168"/>
        <v>0</v>
      </c>
      <c r="H1056" t="str">
        <f t="shared" ca="1" si="169"/>
        <v>'LYNX PLYWOOD'!</v>
      </c>
      <c r="I1056">
        <f t="shared" ca="1" si="172"/>
        <v>0</v>
      </c>
      <c r="J1056" t="str">
        <f t="shared" ca="1" si="173"/>
        <v>'LYNX PLYWOOD'!</v>
      </c>
      <c r="K1056">
        <f t="shared" ca="1" si="173"/>
        <v>0</v>
      </c>
      <c r="L1056">
        <f t="shared" ca="1" si="173"/>
        <v>0</v>
      </c>
      <c r="M1056">
        <f t="shared" ca="1" si="173"/>
        <v>0</v>
      </c>
      <c r="N1056">
        <f t="shared" ca="1" si="174"/>
        <v>0</v>
      </c>
      <c r="O1056" t="str">
        <f t="shared" ca="1" si="170"/>
        <v>D:Aa</v>
      </c>
      <c r="P1056" t="str">
        <f t="shared" ca="1" si="171"/>
        <v>D9:Aa9</v>
      </c>
    </row>
    <row r="1057" spans="1:16">
      <c r="A1057" t="str">
        <f t="shared" si="165"/>
        <v>03</v>
      </c>
      <c r="B1057" t="str">
        <f t="shared" ca="1" si="166"/>
        <v>WOOD</v>
      </c>
      <c r="C1057" t="str">
        <f t="shared" si="167"/>
        <v>L15-W</v>
      </c>
      <c r="D1057" t="s">
        <v>566</v>
      </c>
      <c r="E1057">
        <f t="shared" ca="1" si="168"/>
        <v>0</v>
      </c>
      <c r="H1057" t="str">
        <f t="shared" ca="1" si="169"/>
        <v>'LYNX PLYWOOD'!</v>
      </c>
      <c r="I1057">
        <f t="shared" ca="1" si="172"/>
        <v>0</v>
      </c>
      <c r="J1057" t="str">
        <f t="shared" ca="1" si="173"/>
        <v>'LYNX PLYWOOD'!</v>
      </c>
      <c r="K1057">
        <f t="shared" ca="1" si="173"/>
        <v>0</v>
      </c>
      <c r="L1057">
        <f t="shared" ca="1" si="173"/>
        <v>0</v>
      </c>
      <c r="M1057">
        <f t="shared" ca="1" si="173"/>
        <v>0</v>
      </c>
      <c r="N1057">
        <f t="shared" ca="1" si="174"/>
        <v>0</v>
      </c>
      <c r="O1057" t="str">
        <f t="shared" ca="1" si="170"/>
        <v>D:Aa</v>
      </c>
      <c r="P1057" t="str">
        <f t="shared" ca="1" si="171"/>
        <v>D9:Aa9</v>
      </c>
    </row>
    <row r="1058" spans="1:16">
      <c r="A1058" t="str">
        <f t="shared" si="165"/>
        <v>04</v>
      </c>
      <c r="B1058" t="str">
        <f t="shared" ca="1" si="166"/>
        <v>WOOD</v>
      </c>
      <c r="C1058" t="str">
        <f t="shared" si="167"/>
        <v>L15-W</v>
      </c>
      <c r="D1058" t="s">
        <v>567</v>
      </c>
      <c r="E1058">
        <f t="shared" ca="1" si="168"/>
        <v>0</v>
      </c>
      <c r="H1058" t="str">
        <f t="shared" ca="1" si="169"/>
        <v>'LYNX PLYWOOD'!</v>
      </c>
      <c r="I1058">
        <f t="shared" ca="1" si="172"/>
        <v>0</v>
      </c>
      <c r="J1058" t="str">
        <f t="shared" ca="1" si="173"/>
        <v>'LYNX PLYWOOD'!</v>
      </c>
      <c r="K1058">
        <f t="shared" ca="1" si="173"/>
        <v>0</v>
      </c>
      <c r="L1058">
        <f t="shared" ca="1" si="173"/>
        <v>0</v>
      </c>
      <c r="M1058">
        <f t="shared" ca="1" si="173"/>
        <v>0</v>
      </c>
      <c r="N1058">
        <f t="shared" ca="1" si="174"/>
        <v>0</v>
      </c>
      <c r="O1058" t="str">
        <f t="shared" ca="1" si="170"/>
        <v>D:Aa</v>
      </c>
      <c r="P1058" t="str">
        <f t="shared" ca="1" si="171"/>
        <v>D9:Aa9</v>
      </c>
    </row>
    <row r="1059" spans="1:16">
      <c r="A1059" t="str">
        <f t="shared" si="165"/>
        <v>05</v>
      </c>
      <c r="B1059" t="str">
        <f t="shared" ca="1" si="166"/>
        <v>WOOD</v>
      </c>
      <c r="C1059" t="str">
        <f t="shared" si="167"/>
        <v>L15-W</v>
      </c>
      <c r="D1059" t="s">
        <v>568</v>
      </c>
      <c r="E1059">
        <f t="shared" ca="1" si="168"/>
        <v>0</v>
      </c>
      <c r="H1059" t="str">
        <f t="shared" ca="1" si="169"/>
        <v>'LYNX PLYWOOD'!</v>
      </c>
      <c r="I1059">
        <f t="shared" ca="1" si="172"/>
        <v>0</v>
      </c>
      <c r="J1059" t="str">
        <f t="shared" ca="1" si="173"/>
        <v>'LYNX PLYWOOD'!</v>
      </c>
      <c r="K1059">
        <f t="shared" ca="1" si="173"/>
        <v>0</v>
      </c>
      <c r="L1059">
        <f t="shared" ca="1" si="173"/>
        <v>0</v>
      </c>
      <c r="M1059">
        <f t="shared" ca="1" si="173"/>
        <v>0</v>
      </c>
      <c r="N1059">
        <f t="shared" ca="1" si="174"/>
        <v>0</v>
      </c>
      <c r="O1059" t="str">
        <f t="shared" ca="1" si="170"/>
        <v>D:Aa</v>
      </c>
      <c r="P1059" t="str">
        <f t="shared" ca="1" si="171"/>
        <v>D9:Aa9</v>
      </c>
    </row>
    <row r="1060" spans="1:16">
      <c r="A1060" t="str">
        <f t="shared" si="165"/>
        <v>06</v>
      </c>
      <c r="B1060" t="str">
        <f t="shared" ca="1" si="166"/>
        <v>WOOD</v>
      </c>
      <c r="C1060" t="str">
        <f t="shared" si="167"/>
        <v>L15-W</v>
      </c>
      <c r="D1060" t="s">
        <v>569</v>
      </c>
      <c r="E1060">
        <f t="shared" ca="1" si="168"/>
        <v>0</v>
      </c>
      <c r="H1060" t="str">
        <f t="shared" ca="1" si="169"/>
        <v>'LYNX PLYWOOD'!</v>
      </c>
      <c r="I1060">
        <f t="shared" ca="1" si="172"/>
        <v>0</v>
      </c>
      <c r="J1060" t="str">
        <f t="shared" ca="1" si="173"/>
        <v>'LYNX PLYWOOD'!</v>
      </c>
      <c r="K1060">
        <f t="shared" ca="1" si="173"/>
        <v>0</v>
      </c>
      <c r="L1060">
        <f t="shared" ca="1" si="173"/>
        <v>0</v>
      </c>
      <c r="M1060">
        <f t="shared" ca="1" si="173"/>
        <v>0</v>
      </c>
      <c r="N1060">
        <f t="shared" ca="1" si="174"/>
        <v>0</v>
      </c>
      <c r="O1060" t="str">
        <f t="shared" ca="1" si="170"/>
        <v>D:Aa</v>
      </c>
      <c r="P1060" t="str">
        <f t="shared" ca="1" si="171"/>
        <v>D9:Aa9</v>
      </c>
    </row>
    <row r="1061" spans="1:16">
      <c r="A1061" t="str">
        <f t="shared" si="165"/>
        <v>07</v>
      </c>
      <c r="B1061" t="str">
        <f t="shared" ca="1" si="166"/>
        <v>WOOD</v>
      </c>
      <c r="C1061" t="str">
        <f t="shared" si="167"/>
        <v>L15-W</v>
      </c>
      <c r="D1061" t="s">
        <v>570</v>
      </c>
      <c r="E1061">
        <f t="shared" ca="1" si="168"/>
        <v>0</v>
      </c>
      <c r="H1061" t="str">
        <f t="shared" ca="1" si="169"/>
        <v>'LYNX PLYWOOD'!</v>
      </c>
      <c r="I1061">
        <f t="shared" ca="1" si="172"/>
        <v>0</v>
      </c>
      <c r="J1061" t="str">
        <f t="shared" ca="1" si="173"/>
        <v>'LYNX PLYWOOD'!</v>
      </c>
      <c r="K1061">
        <f t="shared" ca="1" si="173"/>
        <v>0</v>
      </c>
      <c r="L1061">
        <f t="shared" ca="1" si="173"/>
        <v>0</v>
      </c>
      <c r="M1061">
        <f t="shared" ca="1" si="173"/>
        <v>0</v>
      </c>
      <c r="N1061">
        <f t="shared" ca="1" si="174"/>
        <v>0</v>
      </c>
      <c r="O1061" t="str">
        <f t="shared" ca="1" si="170"/>
        <v>D:Aa</v>
      </c>
      <c r="P1061" t="str">
        <f t="shared" ca="1" si="171"/>
        <v>D9:Aa9</v>
      </c>
    </row>
    <row r="1062" spans="1:16">
      <c r="A1062" t="str">
        <f t="shared" si="165"/>
        <v>08</v>
      </c>
      <c r="B1062" t="str">
        <f t="shared" ca="1" si="166"/>
        <v>WOOD</v>
      </c>
      <c r="C1062" t="str">
        <f t="shared" si="167"/>
        <v>L15-W</v>
      </c>
      <c r="D1062" t="s">
        <v>571</v>
      </c>
      <c r="E1062">
        <f t="shared" ca="1" si="168"/>
        <v>0</v>
      </c>
      <c r="H1062" t="str">
        <f t="shared" ca="1" si="169"/>
        <v>'LYNX PLYWOOD'!</v>
      </c>
      <c r="I1062">
        <f t="shared" ca="1" si="172"/>
        <v>0</v>
      </c>
      <c r="J1062" t="str">
        <f t="shared" ca="1" si="173"/>
        <v>'LYNX PLYWOOD'!</v>
      </c>
      <c r="K1062">
        <f t="shared" ca="1" si="173"/>
        <v>0</v>
      </c>
      <c r="L1062">
        <f t="shared" ca="1" si="173"/>
        <v>0</v>
      </c>
      <c r="M1062">
        <f t="shared" ca="1" si="173"/>
        <v>0</v>
      </c>
      <c r="N1062">
        <f t="shared" ca="1" si="174"/>
        <v>0</v>
      </c>
      <c r="O1062" t="str">
        <f t="shared" ca="1" si="170"/>
        <v>D:Aa</v>
      </c>
      <c r="P1062" t="str">
        <f t="shared" ca="1" si="171"/>
        <v>D9:Aa9</v>
      </c>
    </row>
    <row r="1063" spans="1:16">
      <c r="A1063" t="str">
        <f t="shared" si="165"/>
        <v>09</v>
      </c>
      <c r="B1063" t="str">
        <f t="shared" ca="1" si="166"/>
        <v>WOOD</v>
      </c>
      <c r="C1063" t="str">
        <f t="shared" si="167"/>
        <v>L15-W</v>
      </c>
      <c r="D1063" t="s">
        <v>572</v>
      </c>
      <c r="E1063">
        <f t="shared" ca="1" si="168"/>
        <v>0</v>
      </c>
      <c r="H1063" t="str">
        <f t="shared" ca="1" si="169"/>
        <v>'LYNX PLYWOOD'!</v>
      </c>
      <c r="I1063">
        <f t="shared" ca="1" si="172"/>
        <v>0</v>
      </c>
      <c r="J1063" t="str">
        <f t="shared" ca="1" si="173"/>
        <v>'LYNX PLYWOOD'!</v>
      </c>
      <c r="K1063">
        <f t="shared" ca="1" si="173"/>
        <v>0</v>
      </c>
      <c r="L1063">
        <f t="shared" ca="1" si="173"/>
        <v>0</v>
      </c>
      <c r="M1063">
        <f t="shared" ca="1" si="173"/>
        <v>0</v>
      </c>
      <c r="N1063">
        <f t="shared" ca="1" si="174"/>
        <v>0</v>
      </c>
      <c r="O1063" t="str">
        <f t="shared" ca="1" si="170"/>
        <v>D:Aa</v>
      </c>
      <c r="P1063" t="str">
        <f t="shared" ca="1" si="171"/>
        <v>D9:Aa9</v>
      </c>
    </row>
    <row r="1064" spans="1:16">
      <c r="A1064" t="str">
        <f t="shared" si="165"/>
        <v>10</v>
      </c>
      <c r="B1064" t="str">
        <f t="shared" ca="1" si="166"/>
        <v>WOOD</v>
      </c>
      <c r="C1064" t="str">
        <f t="shared" si="167"/>
        <v>L15-W</v>
      </c>
      <c r="D1064" t="s">
        <v>573</v>
      </c>
      <c r="E1064">
        <f t="shared" ca="1" si="168"/>
        <v>0</v>
      </c>
      <c r="H1064" t="str">
        <f t="shared" ca="1" si="169"/>
        <v>'LYNX PLYWOOD'!</v>
      </c>
      <c r="I1064">
        <f t="shared" ca="1" si="172"/>
        <v>0</v>
      </c>
      <c r="J1064" t="str">
        <f t="shared" ca="1" si="173"/>
        <v>'LYNX PLYWOOD'!</v>
      </c>
      <c r="K1064">
        <f t="shared" ca="1" si="173"/>
        <v>0</v>
      </c>
      <c r="L1064">
        <f t="shared" ca="1" si="173"/>
        <v>0</v>
      </c>
      <c r="M1064">
        <f t="shared" ca="1" si="173"/>
        <v>0</v>
      </c>
      <c r="N1064">
        <f t="shared" ca="1" si="174"/>
        <v>0</v>
      </c>
      <c r="O1064" t="str">
        <f t="shared" ca="1" si="170"/>
        <v>D:Aa</v>
      </c>
      <c r="P1064" t="str">
        <f t="shared" ca="1" si="171"/>
        <v>D9:Aa9</v>
      </c>
    </row>
    <row r="1065" spans="1:16">
      <c r="A1065" t="str">
        <f t="shared" si="165"/>
        <v>100</v>
      </c>
      <c r="B1065" t="str">
        <f t="shared" ca="1" si="166"/>
        <v>WOOD</v>
      </c>
      <c r="C1065" t="str">
        <f t="shared" si="167"/>
        <v>L15-W</v>
      </c>
      <c r="D1065" t="s">
        <v>577</v>
      </c>
      <c r="E1065">
        <f t="shared" ca="1" si="168"/>
        <v>0</v>
      </c>
      <c r="H1065" t="str">
        <f t="shared" ca="1" si="169"/>
        <v>'LYNX PLYWOOD'!</v>
      </c>
      <c r="I1065">
        <f t="shared" ca="1" si="172"/>
        <v>0</v>
      </c>
      <c r="J1065" t="str">
        <f t="shared" ca="1" si="173"/>
        <v>'LYNX PLYWOOD'!</v>
      </c>
      <c r="K1065">
        <f t="shared" ca="1" si="173"/>
        <v>0</v>
      </c>
      <c r="L1065">
        <f t="shared" ca="1" si="173"/>
        <v>0</v>
      </c>
      <c r="M1065">
        <f t="shared" ca="1" si="173"/>
        <v>0</v>
      </c>
      <c r="N1065">
        <f t="shared" ca="1" si="174"/>
        <v>0</v>
      </c>
      <c r="O1065" t="str">
        <f t="shared" ca="1" si="170"/>
        <v>D:Aa</v>
      </c>
      <c r="P1065" t="str">
        <f t="shared" ca="1" si="171"/>
        <v>D9:Aa9</v>
      </c>
    </row>
    <row r="1066" spans="1:16">
      <c r="A1066" t="str">
        <f t="shared" si="165"/>
        <v>11</v>
      </c>
      <c r="B1066" t="str">
        <f t="shared" ca="1" si="166"/>
        <v>WOOD</v>
      </c>
      <c r="C1066" t="str">
        <f t="shared" si="167"/>
        <v>L15-W</v>
      </c>
      <c r="D1066" t="s">
        <v>574</v>
      </c>
      <c r="E1066">
        <f t="shared" ca="1" si="168"/>
        <v>0</v>
      </c>
      <c r="H1066" t="str">
        <f t="shared" ca="1" si="169"/>
        <v>'LYNX PLYWOOD'!</v>
      </c>
      <c r="I1066">
        <f t="shared" ca="1" si="172"/>
        <v>0</v>
      </c>
      <c r="J1066" t="str">
        <f t="shared" ca="1" si="173"/>
        <v>'LYNX PLYWOOD'!</v>
      </c>
      <c r="K1066">
        <f t="shared" ca="1" si="173"/>
        <v>0</v>
      </c>
      <c r="L1066">
        <f t="shared" ca="1" si="173"/>
        <v>0</v>
      </c>
      <c r="M1066">
        <f t="shared" ca="1" si="173"/>
        <v>0</v>
      </c>
      <c r="N1066">
        <f t="shared" ca="1" si="174"/>
        <v>0</v>
      </c>
      <c r="O1066" t="str">
        <f t="shared" ca="1" si="170"/>
        <v>D:Aa</v>
      </c>
      <c r="P1066" t="str">
        <f t="shared" ca="1" si="171"/>
        <v>D9:Aa9</v>
      </c>
    </row>
    <row r="1067" spans="1:16">
      <c r="A1067" t="str">
        <f t="shared" si="165"/>
        <v>12</v>
      </c>
      <c r="B1067" t="str">
        <f t="shared" ca="1" si="166"/>
        <v>WOOD</v>
      </c>
      <c r="C1067" t="str">
        <f t="shared" si="167"/>
        <v>L15-W</v>
      </c>
      <c r="D1067" t="s">
        <v>575</v>
      </c>
      <c r="E1067">
        <f t="shared" ca="1" si="168"/>
        <v>0</v>
      </c>
      <c r="H1067" t="str">
        <f t="shared" ca="1" si="169"/>
        <v>'LYNX PLYWOOD'!</v>
      </c>
      <c r="I1067">
        <f t="shared" ca="1" si="172"/>
        <v>0</v>
      </c>
      <c r="J1067" t="str">
        <f t="shared" ca="1" si="173"/>
        <v>'LYNX PLYWOOD'!</v>
      </c>
      <c r="K1067">
        <f t="shared" ca="1" si="173"/>
        <v>0</v>
      </c>
      <c r="L1067">
        <f t="shared" ca="1" si="173"/>
        <v>0</v>
      </c>
      <c r="M1067">
        <f t="shared" ca="1" si="173"/>
        <v>0</v>
      </c>
      <c r="N1067">
        <f t="shared" ca="1" si="174"/>
        <v>0</v>
      </c>
      <c r="O1067" t="str">
        <f t="shared" ca="1" si="170"/>
        <v>D:Aa</v>
      </c>
      <c r="P1067" t="str">
        <f t="shared" ca="1" si="171"/>
        <v>D9:Aa9</v>
      </c>
    </row>
    <row r="1068" spans="1:16">
      <c r="A1068" t="str">
        <f t="shared" si="165"/>
        <v>13</v>
      </c>
      <c r="B1068" t="str">
        <f t="shared" ca="1" si="166"/>
        <v>WOOD</v>
      </c>
      <c r="C1068" t="str">
        <f t="shared" si="167"/>
        <v>L15-W</v>
      </c>
      <c r="D1068" t="s">
        <v>576</v>
      </c>
      <c r="E1068">
        <f t="shared" ca="1" si="168"/>
        <v>0</v>
      </c>
      <c r="H1068" t="str">
        <f t="shared" ca="1" si="169"/>
        <v>'LYNX PLYWOOD'!</v>
      </c>
      <c r="I1068">
        <f t="shared" ca="1" si="172"/>
        <v>0</v>
      </c>
      <c r="J1068" t="str">
        <f t="shared" ca="1" si="173"/>
        <v>'LYNX PLYWOOD'!</v>
      </c>
      <c r="K1068">
        <f t="shared" ca="1" si="173"/>
        <v>0</v>
      </c>
      <c r="L1068">
        <f t="shared" ca="1" si="173"/>
        <v>0</v>
      </c>
      <c r="M1068">
        <f t="shared" ca="1" si="173"/>
        <v>0</v>
      </c>
      <c r="N1068">
        <f t="shared" ca="1" si="174"/>
        <v>0</v>
      </c>
      <c r="O1068" t="str">
        <f t="shared" ca="1" si="170"/>
        <v>D:Aa</v>
      </c>
      <c r="P1068" t="str">
        <f t="shared" ca="1" si="171"/>
        <v>D9:Aa9</v>
      </c>
    </row>
    <row r="1069" spans="1:16">
      <c r="A1069" t="str">
        <f t="shared" si="165"/>
        <v>15</v>
      </c>
      <c r="B1069" t="str">
        <f t="shared" ca="1" si="166"/>
        <v>WOOD</v>
      </c>
      <c r="C1069" t="str">
        <f t="shared" si="167"/>
        <v>L15-W</v>
      </c>
      <c r="D1069" t="s">
        <v>1529</v>
      </c>
      <c r="E1069">
        <f t="shared" ca="1" si="168"/>
        <v>0</v>
      </c>
      <c r="H1069" t="str">
        <f t="shared" ca="1" si="169"/>
        <v>'LYNX PLYWOOD'!</v>
      </c>
      <c r="I1069">
        <f t="shared" ca="1" si="172"/>
        <v>0</v>
      </c>
      <c r="J1069" t="str">
        <f t="shared" ca="1" si="173"/>
        <v>'LYNX PLYWOOD'!</v>
      </c>
      <c r="K1069">
        <f t="shared" ca="1" si="173"/>
        <v>0</v>
      </c>
      <c r="L1069">
        <f t="shared" ca="1" si="173"/>
        <v>0</v>
      </c>
      <c r="M1069">
        <f t="shared" ca="1" si="173"/>
        <v>0</v>
      </c>
      <c r="N1069">
        <f t="shared" ca="1" si="174"/>
        <v>0</v>
      </c>
      <c r="O1069" t="str">
        <f t="shared" ca="1" si="170"/>
        <v>D:Aa</v>
      </c>
      <c r="P1069" t="str">
        <f t="shared" ca="1" si="171"/>
        <v>D9:Aa9</v>
      </c>
    </row>
    <row r="1070" spans="1:16">
      <c r="A1070" t="str">
        <f t="shared" si="165"/>
        <v>01</v>
      </c>
      <c r="B1070" t="str">
        <f t="shared" ca="1" si="166"/>
        <v>WH</v>
      </c>
      <c r="C1070" t="str">
        <f t="shared" si="167"/>
        <v>L15-WH-N-DT</v>
      </c>
      <c r="D1070" t="s">
        <v>1685</v>
      </c>
      <c r="E1070">
        <f t="shared" ca="1" si="168"/>
        <v>0</v>
      </c>
      <c r="H1070" t="str">
        <f t="shared" ca="1" si="169"/>
        <v>'Lynx WOODEN HOLDS'!</v>
      </c>
      <c r="I1070">
        <f t="shared" ca="1" si="172"/>
        <v>0</v>
      </c>
      <c r="J1070">
        <f t="shared" ca="1" si="173"/>
        <v>0</v>
      </c>
      <c r="K1070">
        <f t="shared" ca="1" si="173"/>
        <v>0</v>
      </c>
      <c r="L1070" t="str">
        <f t="shared" ca="1" si="173"/>
        <v>'Lynx WOODEN HOLDS'!</v>
      </c>
      <c r="M1070">
        <f t="shared" ca="1" si="173"/>
        <v>0</v>
      </c>
      <c r="N1070">
        <f t="shared" ca="1" si="174"/>
        <v>0</v>
      </c>
      <c r="O1070" t="str">
        <f t="shared" ca="1" si="170"/>
        <v>D:z</v>
      </c>
      <c r="P1070" t="str">
        <f t="shared" ca="1" si="171"/>
        <v>D9:Z9</v>
      </c>
    </row>
    <row r="1071" spans="1:16">
      <c r="A1071" t="str">
        <f t="shared" si="165"/>
        <v>02</v>
      </c>
      <c r="B1071" t="str">
        <f t="shared" ca="1" si="166"/>
        <v>WH</v>
      </c>
      <c r="C1071" t="str">
        <f t="shared" si="167"/>
        <v>L15-WH-N-DT</v>
      </c>
      <c r="D1071" t="s">
        <v>1708</v>
      </c>
      <c r="E1071">
        <f t="shared" ca="1" si="168"/>
        <v>0</v>
      </c>
      <c r="H1071" t="str">
        <f t="shared" ca="1" si="169"/>
        <v>'Lynx WOODEN HOLDS'!</v>
      </c>
      <c r="I1071">
        <f t="shared" ca="1" si="172"/>
        <v>0</v>
      </c>
      <c r="J1071">
        <f t="shared" ca="1" si="173"/>
        <v>0</v>
      </c>
      <c r="K1071">
        <f t="shared" ca="1" si="173"/>
        <v>0</v>
      </c>
      <c r="L1071" t="str">
        <f t="shared" ca="1" si="173"/>
        <v>'Lynx WOODEN HOLDS'!</v>
      </c>
      <c r="M1071">
        <f t="shared" ca="1" si="173"/>
        <v>0</v>
      </c>
      <c r="N1071">
        <f t="shared" ca="1" si="174"/>
        <v>0</v>
      </c>
      <c r="O1071" t="str">
        <f t="shared" ca="1" si="170"/>
        <v>D:z</v>
      </c>
      <c r="P1071" t="str">
        <f t="shared" ca="1" si="171"/>
        <v>D9:Z9</v>
      </c>
    </row>
    <row r="1072" spans="1:16">
      <c r="A1072" t="str">
        <f t="shared" si="165"/>
        <v>03</v>
      </c>
      <c r="B1072" t="str">
        <f t="shared" ca="1" si="166"/>
        <v>WH</v>
      </c>
      <c r="C1072" t="str">
        <f t="shared" si="167"/>
        <v>L15-WH-N-DT</v>
      </c>
      <c r="D1072" t="s">
        <v>1731</v>
      </c>
      <c r="E1072">
        <f t="shared" ca="1" si="168"/>
        <v>0</v>
      </c>
      <c r="H1072" t="str">
        <f t="shared" ca="1" si="169"/>
        <v>'Lynx WOODEN HOLDS'!</v>
      </c>
      <c r="I1072">
        <f t="shared" ca="1" si="172"/>
        <v>0</v>
      </c>
      <c r="J1072">
        <f t="shared" ca="1" si="173"/>
        <v>0</v>
      </c>
      <c r="K1072">
        <f t="shared" ca="1" si="173"/>
        <v>0</v>
      </c>
      <c r="L1072" t="str">
        <f t="shared" ca="1" si="173"/>
        <v>'Lynx WOODEN HOLDS'!</v>
      </c>
      <c r="M1072">
        <f t="shared" ca="1" si="173"/>
        <v>0</v>
      </c>
      <c r="N1072">
        <f t="shared" ca="1" si="174"/>
        <v>0</v>
      </c>
      <c r="O1072" t="str">
        <f t="shared" ca="1" si="170"/>
        <v>D:z</v>
      </c>
      <c r="P1072" t="str">
        <f t="shared" ca="1" si="171"/>
        <v>D9:Z9</v>
      </c>
    </row>
    <row r="1073" spans="1:16">
      <c r="A1073" t="str">
        <f t="shared" si="165"/>
        <v>04</v>
      </c>
      <c r="B1073" t="str">
        <f t="shared" ca="1" si="166"/>
        <v>WH</v>
      </c>
      <c r="C1073" t="str">
        <f t="shared" si="167"/>
        <v>L15-WH-N-DT</v>
      </c>
      <c r="D1073" t="s">
        <v>1754</v>
      </c>
      <c r="E1073">
        <f t="shared" ca="1" si="168"/>
        <v>0</v>
      </c>
      <c r="H1073" t="str">
        <f t="shared" ca="1" si="169"/>
        <v>'Lynx WOODEN HOLDS'!</v>
      </c>
      <c r="I1073">
        <f t="shared" ca="1" si="172"/>
        <v>0</v>
      </c>
      <c r="J1073">
        <f t="shared" ca="1" si="173"/>
        <v>0</v>
      </c>
      <c r="K1073">
        <f t="shared" ca="1" si="173"/>
        <v>0</v>
      </c>
      <c r="L1073" t="str">
        <f t="shared" ca="1" si="173"/>
        <v>'Lynx WOODEN HOLDS'!</v>
      </c>
      <c r="M1073">
        <f t="shared" ca="1" si="173"/>
        <v>0</v>
      </c>
      <c r="N1073">
        <f t="shared" ca="1" si="174"/>
        <v>0</v>
      </c>
      <c r="O1073" t="str">
        <f t="shared" ca="1" si="170"/>
        <v>D:z</v>
      </c>
      <c r="P1073" t="str">
        <f t="shared" ca="1" si="171"/>
        <v>D9:Z9</v>
      </c>
    </row>
    <row r="1074" spans="1:16">
      <c r="A1074" t="str">
        <f t="shared" si="165"/>
        <v>05</v>
      </c>
      <c r="B1074" t="str">
        <f t="shared" ca="1" si="166"/>
        <v>WH</v>
      </c>
      <c r="C1074" t="str">
        <f t="shared" si="167"/>
        <v>L15-WH-N-DT</v>
      </c>
      <c r="D1074" t="s">
        <v>1777</v>
      </c>
      <c r="E1074">
        <f t="shared" ca="1" si="168"/>
        <v>0</v>
      </c>
      <c r="H1074" t="str">
        <f t="shared" ca="1" si="169"/>
        <v>'Lynx WOODEN HOLDS'!</v>
      </c>
      <c r="I1074">
        <f t="shared" ca="1" si="172"/>
        <v>0</v>
      </c>
      <c r="J1074">
        <f t="shared" ca="1" si="173"/>
        <v>0</v>
      </c>
      <c r="K1074">
        <f t="shared" ca="1" si="173"/>
        <v>0</v>
      </c>
      <c r="L1074" t="str">
        <f t="shared" ca="1" si="173"/>
        <v>'Lynx WOODEN HOLDS'!</v>
      </c>
      <c r="M1074">
        <f t="shared" ca="1" si="173"/>
        <v>0</v>
      </c>
      <c r="N1074">
        <f t="shared" ca="1" si="174"/>
        <v>0</v>
      </c>
      <c r="O1074" t="str">
        <f t="shared" ca="1" si="170"/>
        <v>D:z</v>
      </c>
      <c r="P1074" t="str">
        <f t="shared" ca="1" si="171"/>
        <v>D9:Z9</v>
      </c>
    </row>
    <row r="1075" spans="1:16">
      <c r="A1075" t="str">
        <f t="shared" si="165"/>
        <v>06</v>
      </c>
      <c r="B1075" t="str">
        <f t="shared" ca="1" si="166"/>
        <v>WH</v>
      </c>
      <c r="C1075" t="str">
        <f t="shared" si="167"/>
        <v>L15-WH-N-DT</v>
      </c>
      <c r="D1075" t="s">
        <v>1800</v>
      </c>
      <c r="E1075">
        <f t="shared" ca="1" si="168"/>
        <v>0</v>
      </c>
      <c r="H1075" t="str">
        <f t="shared" ca="1" si="169"/>
        <v>'Lynx WOODEN HOLDS'!</v>
      </c>
      <c r="I1075">
        <f t="shared" ca="1" si="172"/>
        <v>0</v>
      </c>
      <c r="J1075">
        <f t="shared" ca="1" si="173"/>
        <v>0</v>
      </c>
      <c r="K1075">
        <f t="shared" ca="1" si="173"/>
        <v>0</v>
      </c>
      <c r="L1075" t="str">
        <f t="shared" ca="1" si="173"/>
        <v>'Lynx WOODEN HOLDS'!</v>
      </c>
      <c r="M1075">
        <f t="shared" ca="1" si="173"/>
        <v>0</v>
      </c>
      <c r="N1075">
        <f t="shared" ca="1" si="174"/>
        <v>0</v>
      </c>
      <c r="O1075" t="str">
        <f t="shared" ca="1" si="170"/>
        <v>D:z</v>
      </c>
      <c r="P1075" t="str">
        <f t="shared" ca="1" si="171"/>
        <v>D9:Z9</v>
      </c>
    </row>
    <row r="1076" spans="1:16">
      <c r="A1076" t="str">
        <f t="shared" si="165"/>
        <v>07</v>
      </c>
      <c r="B1076" t="str">
        <f t="shared" ca="1" si="166"/>
        <v>WH</v>
      </c>
      <c r="C1076" t="str">
        <f t="shared" si="167"/>
        <v>L15-WH-N-DT</v>
      </c>
      <c r="D1076" t="s">
        <v>1823</v>
      </c>
      <c r="E1076">
        <f t="shared" ca="1" si="168"/>
        <v>0</v>
      </c>
      <c r="H1076" t="str">
        <f t="shared" ca="1" si="169"/>
        <v>'Lynx WOODEN HOLDS'!</v>
      </c>
      <c r="I1076">
        <f t="shared" ca="1" si="172"/>
        <v>0</v>
      </c>
      <c r="J1076">
        <f t="shared" ca="1" si="173"/>
        <v>0</v>
      </c>
      <c r="K1076">
        <f t="shared" ca="1" si="173"/>
        <v>0</v>
      </c>
      <c r="L1076" t="str">
        <f t="shared" ca="1" si="173"/>
        <v>'Lynx WOODEN HOLDS'!</v>
      </c>
      <c r="M1076">
        <f t="shared" ca="1" si="173"/>
        <v>0</v>
      </c>
      <c r="N1076">
        <f t="shared" ca="1" si="174"/>
        <v>0</v>
      </c>
      <c r="O1076" t="str">
        <f t="shared" ca="1" si="170"/>
        <v>D:z</v>
      </c>
      <c r="P1076" t="str">
        <f t="shared" ca="1" si="171"/>
        <v>D9:Z9</v>
      </c>
    </row>
    <row r="1077" spans="1:16">
      <c r="A1077" t="str">
        <f t="shared" si="165"/>
        <v>08</v>
      </c>
      <c r="B1077" t="str">
        <f t="shared" ca="1" si="166"/>
        <v>WH</v>
      </c>
      <c r="C1077" t="str">
        <f t="shared" si="167"/>
        <v>L15-WH-N-DT</v>
      </c>
      <c r="D1077" t="s">
        <v>1846</v>
      </c>
      <c r="E1077">
        <f t="shared" ca="1" si="168"/>
        <v>0</v>
      </c>
      <c r="H1077" t="str">
        <f t="shared" ca="1" si="169"/>
        <v>'Lynx WOODEN HOLDS'!</v>
      </c>
      <c r="I1077">
        <f t="shared" ca="1" si="172"/>
        <v>0</v>
      </c>
      <c r="J1077">
        <f t="shared" ca="1" si="173"/>
        <v>0</v>
      </c>
      <c r="K1077">
        <f t="shared" ca="1" si="173"/>
        <v>0</v>
      </c>
      <c r="L1077" t="str">
        <f t="shared" ca="1" si="173"/>
        <v>'Lynx WOODEN HOLDS'!</v>
      </c>
      <c r="M1077">
        <f t="shared" ca="1" si="173"/>
        <v>0</v>
      </c>
      <c r="N1077">
        <f t="shared" ca="1" si="174"/>
        <v>0</v>
      </c>
      <c r="O1077" t="str">
        <f t="shared" ca="1" si="170"/>
        <v>D:z</v>
      </c>
      <c r="P1077" t="str">
        <f t="shared" ca="1" si="171"/>
        <v>D9:Z9</v>
      </c>
    </row>
    <row r="1078" spans="1:16">
      <c r="A1078" t="str">
        <f t="shared" si="165"/>
        <v>09</v>
      </c>
      <c r="B1078" t="str">
        <f t="shared" ca="1" si="166"/>
        <v>WH</v>
      </c>
      <c r="C1078" t="str">
        <f t="shared" si="167"/>
        <v>L15-WH-N-DT</v>
      </c>
      <c r="D1078" t="s">
        <v>1869</v>
      </c>
      <c r="E1078">
        <f t="shared" ca="1" si="168"/>
        <v>0</v>
      </c>
      <c r="H1078" t="str">
        <f t="shared" ca="1" si="169"/>
        <v>'Lynx WOODEN HOLDS'!</v>
      </c>
      <c r="I1078">
        <f t="shared" ca="1" si="172"/>
        <v>0</v>
      </c>
      <c r="J1078">
        <f t="shared" ca="1" si="173"/>
        <v>0</v>
      </c>
      <c r="K1078">
        <f t="shared" ca="1" si="173"/>
        <v>0</v>
      </c>
      <c r="L1078" t="str">
        <f t="shared" ca="1" si="173"/>
        <v>'Lynx WOODEN HOLDS'!</v>
      </c>
      <c r="M1078">
        <f t="shared" ca="1" si="173"/>
        <v>0</v>
      </c>
      <c r="N1078">
        <f t="shared" ca="1" si="174"/>
        <v>0</v>
      </c>
      <c r="O1078" t="str">
        <f t="shared" ca="1" si="170"/>
        <v>D:z</v>
      </c>
      <c r="P1078" t="str">
        <f t="shared" ca="1" si="171"/>
        <v>D9:Z9</v>
      </c>
    </row>
    <row r="1079" spans="1:16">
      <c r="A1079" t="str">
        <f t="shared" si="165"/>
        <v>10</v>
      </c>
      <c r="B1079" t="str">
        <f t="shared" ca="1" si="166"/>
        <v>WH</v>
      </c>
      <c r="C1079" t="str">
        <f t="shared" si="167"/>
        <v>L15-WH-N-DT</v>
      </c>
      <c r="D1079" t="s">
        <v>1892</v>
      </c>
      <c r="E1079">
        <f t="shared" ca="1" si="168"/>
        <v>0</v>
      </c>
      <c r="H1079" t="str">
        <f t="shared" ca="1" si="169"/>
        <v>'Lynx WOODEN HOLDS'!</v>
      </c>
      <c r="I1079">
        <f t="shared" ca="1" si="172"/>
        <v>0</v>
      </c>
      <c r="J1079">
        <f t="shared" ca="1" si="173"/>
        <v>0</v>
      </c>
      <c r="K1079">
        <f t="shared" ca="1" si="173"/>
        <v>0</v>
      </c>
      <c r="L1079" t="str">
        <f t="shared" ca="1" si="173"/>
        <v>'Lynx WOODEN HOLDS'!</v>
      </c>
      <c r="M1079">
        <f t="shared" ca="1" si="173"/>
        <v>0</v>
      </c>
      <c r="N1079">
        <f t="shared" ca="1" si="174"/>
        <v>0</v>
      </c>
      <c r="O1079" t="str">
        <f t="shared" ca="1" si="170"/>
        <v>D:z</v>
      </c>
      <c r="P1079" t="str">
        <f t="shared" ca="1" si="171"/>
        <v>D9:Z9</v>
      </c>
    </row>
    <row r="1080" spans="1:16">
      <c r="A1080" t="str">
        <f t="shared" si="165"/>
        <v>11</v>
      </c>
      <c r="B1080" t="str">
        <f t="shared" ca="1" si="166"/>
        <v>WH</v>
      </c>
      <c r="C1080" t="str">
        <f t="shared" si="167"/>
        <v>L15-WH-N-DT</v>
      </c>
      <c r="D1080" t="s">
        <v>1915</v>
      </c>
      <c r="E1080">
        <f t="shared" ca="1" si="168"/>
        <v>0</v>
      </c>
      <c r="H1080" t="str">
        <f t="shared" ca="1" si="169"/>
        <v>'Lynx WOODEN HOLDS'!</v>
      </c>
      <c r="I1080">
        <f t="shared" ca="1" si="172"/>
        <v>0</v>
      </c>
      <c r="J1080">
        <f t="shared" ca="1" si="173"/>
        <v>0</v>
      </c>
      <c r="K1080">
        <f t="shared" ca="1" si="173"/>
        <v>0</v>
      </c>
      <c r="L1080" t="str">
        <f t="shared" ca="1" si="173"/>
        <v>'Lynx WOODEN HOLDS'!</v>
      </c>
      <c r="M1080">
        <f t="shared" ca="1" si="173"/>
        <v>0</v>
      </c>
      <c r="N1080">
        <f t="shared" ca="1" si="174"/>
        <v>0</v>
      </c>
      <c r="O1080" t="str">
        <f t="shared" ca="1" si="170"/>
        <v>D:z</v>
      </c>
      <c r="P1080" t="str">
        <f t="shared" ca="1" si="171"/>
        <v>D9:Z9</v>
      </c>
    </row>
    <row r="1081" spans="1:16">
      <c r="A1081" t="str">
        <f t="shared" si="165"/>
        <v>12</v>
      </c>
      <c r="B1081" t="str">
        <f t="shared" ca="1" si="166"/>
        <v>WH</v>
      </c>
      <c r="C1081" t="str">
        <f t="shared" si="167"/>
        <v>L15-WH-N-DT</v>
      </c>
      <c r="D1081" t="s">
        <v>1938</v>
      </c>
      <c r="E1081">
        <f t="shared" ca="1" si="168"/>
        <v>0</v>
      </c>
      <c r="H1081" t="str">
        <f t="shared" ca="1" si="169"/>
        <v>'Lynx WOODEN HOLDS'!</v>
      </c>
      <c r="I1081">
        <f t="shared" ca="1" si="172"/>
        <v>0</v>
      </c>
      <c r="J1081">
        <f t="shared" ca="1" si="173"/>
        <v>0</v>
      </c>
      <c r="K1081">
        <f t="shared" ca="1" si="173"/>
        <v>0</v>
      </c>
      <c r="L1081" t="str">
        <f t="shared" ca="1" si="173"/>
        <v>'Lynx WOODEN HOLDS'!</v>
      </c>
      <c r="M1081">
        <f t="shared" ca="1" si="173"/>
        <v>0</v>
      </c>
      <c r="N1081">
        <f t="shared" ca="1" si="174"/>
        <v>0</v>
      </c>
      <c r="O1081" t="str">
        <f t="shared" ca="1" si="170"/>
        <v>D:z</v>
      </c>
      <c r="P1081" t="str">
        <f t="shared" ca="1" si="171"/>
        <v>D9:Z9</v>
      </c>
    </row>
    <row r="1082" spans="1:16">
      <c r="A1082" t="str">
        <f t="shared" si="165"/>
        <v>13</v>
      </c>
      <c r="B1082" t="str">
        <f t="shared" ca="1" si="166"/>
        <v>WH</v>
      </c>
      <c r="C1082" t="str">
        <f t="shared" si="167"/>
        <v>L15-WH-N-DT</v>
      </c>
      <c r="D1082" t="s">
        <v>1961</v>
      </c>
      <c r="E1082">
        <f t="shared" ca="1" si="168"/>
        <v>0</v>
      </c>
      <c r="H1082" t="str">
        <f t="shared" ca="1" si="169"/>
        <v>'Lynx WOODEN HOLDS'!</v>
      </c>
      <c r="I1082">
        <f t="shared" ca="1" si="172"/>
        <v>0</v>
      </c>
      <c r="J1082">
        <f t="shared" ca="1" si="173"/>
        <v>0</v>
      </c>
      <c r="K1082">
        <f t="shared" ca="1" si="173"/>
        <v>0</v>
      </c>
      <c r="L1082" t="str">
        <f t="shared" ca="1" si="173"/>
        <v>'Lynx WOODEN HOLDS'!</v>
      </c>
      <c r="M1082">
        <f t="shared" ca="1" si="173"/>
        <v>0</v>
      </c>
      <c r="N1082">
        <f t="shared" ca="1" si="174"/>
        <v>0</v>
      </c>
      <c r="O1082" t="str">
        <f t="shared" ca="1" si="170"/>
        <v>D:z</v>
      </c>
      <c r="P1082" t="str">
        <f t="shared" ca="1" si="171"/>
        <v>D9:Z9</v>
      </c>
    </row>
    <row r="1083" spans="1:16">
      <c r="A1083" t="str">
        <f t="shared" si="165"/>
        <v>15</v>
      </c>
      <c r="B1083" t="str">
        <f t="shared" ca="1" si="166"/>
        <v>WH</v>
      </c>
      <c r="C1083" t="str">
        <f t="shared" si="167"/>
        <v>L15-WH-N-DT</v>
      </c>
      <c r="D1083" t="s">
        <v>1984</v>
      </c>
      <c r="E1083">
        <f t="shared" ca="1" si="168"/>
        <v>0</v>
      </c>
      <c r="H1083" t="str">
        <f t="shared" ca="1" si="169"/>
        <v>'Lynx WOODEN HOLDS'!</v>
      </c>
      <c r="I1083">
        <f t="shared" ca="1" si="172"/>
        <v>0</v>
      </c>
      <c r="J1083">
        <f t="shared" ca="1" si="173"/>
        <v>0</v>
      </c>
      <c r="K1083">
        <f t="shared" ca="1" si="173"/>
        <v>0</v>
      </c>
      <c r="L1083" t="str">
        <f t="shared" ca="1" si="173"/>
        <v>'Lynx WOODEN HOLDS'!</v>
      </c>
      <c r="M1083">
        <f t="shared" ca="1" si="173"/>
        <v>0</v>
      </c>
      <c r="N1083">
        <f t="shared" ca="1" si="174"/>
        <v>0</v>
      </c>
      <c r="O1083" t="str">
        <f t="shared" ca="1" si="170"/>
        <v>D:z</v>
      </c>
      <c r="P1083" t="str">
        <f t="shared" ca="1" si="171"/>
        <v>D9:Z9</v>
      </c>
    </row>
    <row r="1084" spans="1:16">
      <c r="A1084" t="str">
        <f t="shared" si="165"/>
        <v>01</v>
      </c>
      <c r="B1084" t="str">
        <f t="shared" ca="1" si="166"/>
        <v>GRP</v>
      </c>
      <c r="C1084" t="str">
        <f t="shared" si="167"/>
        <v>L16-GRP</v>
      </c>
      <c r="D1084" t="s">
        <v>1182</v>
      </c>
      <c r="E1084">
        <f t="shared" ca="1" si="168"/>
        <v>0</v>
      </c>
      <c r="H1084" t="str">
        <f t="shared" ca="1" si="169"/>
        <v>'LYNX GRP'!</v>
      </c>
      <c r="I1084" t="str">
        <f t="shared" ca="1" si="172"/>
        <v>'LYNX GRP'!</v>
      </c>
      <c r="J1084">
        <f t="shared" ca="1" si="173"/>
        <v>0</v>
      </c>
      <c r="K1084">
        <f t="shared" ca="1" si="173"/>
        <v>0</v>
      </c>
      <c r="L1084">
        <f t="shared" ca="1" si="173"/>
        <v>0</v>
      </c>
      <c r="M1084">
        <f t="shared" ca="1" si="173"/>
        <v>0</v>
      </c>
      <c r="N1084">
        <f t="shared" ca="1" si="174"/>
        <v>0</v>
      </c>
      <c r="O1084" t="str">
        <f t="shared" ca="1" si="170"/>
        <v>D:AC</v>
      </c>
      <c r="P1084" t="str">
        <f t="shared" ca="1" si="171"/>
        <v>D9:AC9</v>
      </c>
    </row>
    <row r="1085" spans="1:16">
      <c r="A1085" t="str">
        <f t="shared" si="165"/>
        <v>02</v>
      </c>
      <c r="B1085" t="str">
        <f t="shared" ca="1" si="166"/>
        <v>GRP</v>
      </c>
      <c r="C1085" t="str">
        <f t="shared" si="167"/>
        <v>L16-GRP</v>
      </c>
      <c r="D1085" t="s">
        <v>1183</v>
      </c>
      <c r="E1085">
        <f t="shared" ca="1" si="168"/>
        <v>0</v>
      </c>
      <c r="H1085" t="str">
        <f t="shared" ca="1" si="169"/>
        <v>'LYNX GRP'!</v>
      </c>
      <c r="I1085" t="str">
        <f t="shared" ca="1" si="172"/>
        <v>'LYNX GRP'!</v>
      </c>
      <c r="J1085">
        <f t="shared" ca="1" si="173"/>
        <v>0</v>
      </c>
      <c r="K1085">
        <f t="shared" ca="1" si="173"/>
        <v>0</v>
      </c>
      <c r="L1085">
        <f t="shared" ca="1" si="173"/>
        <v>0</v>
      </c>
      <c r="M1085">
        <f t="shared" ca="1" si="173"/>
        <v>0</v>
      </c>
      <c r="N1085">
        <f t="shared" ca="1" si="174"/>
        <v>0</v>
      </c>
      <c r="O1085" t="str">
        <f t="shared" ca="1" si="170"/>
        <v>D:AC</v>
      </c>
      <c r="P1085" t="str">
        <f t="shared" ca="1" si="171"/>
        <v>D9:AC9</v>
      </c>
    </row>
    <row r="1086" spans="1:16">
      <c r="A1086" t="str">
        <f t="shared" si="165"/>
        <v>03</v>
      </c>
      <c r="B1086" t="str">
        <f t="shared" ca="1" si="166"/>
        <v>GRP</v>
      </c>
      <c r="C1086" t="str">
        <f t="shared" si="167"/>
        <v>L16-GRP</v>
      </c>
      <c r="D1086" t="s">
        <v>1184</v>
      </c>
      <c r="E1086">
        <f t="shared" ca="1" si="168"/>
        <v>0</v>
      </c>
      <c r="H1086" t="str">
        <f t="shared" ca="1" si="169"/>
        <v>'LYNX GRP'!</v>
      </c>
      <c r="I1086" t="str">
        <f t="shared" ca="1" si="172"/>
        <v>'LYNX GRP'!</v>
      </c>
      <c r="J1086">
        <f t="shared" ca="1" si="173"/>
        <v>0</v>
      </c>
      <c r="K1086">
        <f t="shared" ca="1" si="173"/>
        <v>0</v>
      </c>
      <c r="L1086">
        <f t="shared" ca="1" si="173"/>
        <v>0</v>
      </c>
      <c r="M1086">
        <f t="shared" ca="1" si="173"/>
        <v>0</v>
      </c>
      <c r="N1086">
        <f t="shared" ca="1" si="174"/>
        <v>0</v>
      </c>
      <c r="O1086" t="str">
        <f t="shared" ca="1" si="170"/>
        <v>D:AC</v>
      </c>
      <c r="P1086" t="str">
        <f t="shared" ca="1" si="171"/>
        <v>D9:AC9</v>
      </c>
    </row>
    <row r="1087" spans="1:16">
      <c r="A1087" t="str">
        <f t="shared" si="165"/>
        <v>04</v>
      </c>
      <c r="B1087" t="str">
        <f t="shared" ca="1" si="166"/>
        <v>GRP</v>
      </c>
      <c r="C1087" t="str">
        <f t="shared" si="167"/>
        <v>L16-GRP</v>
      </c>
      <c r="D1087" t="s">
        <v>1185</v>
      </c>
      <c r="E1087">
        <f t="shared" ca="1" si="168"/>
        <v>0</v>
      </c>
      <c r="H1087" t="str">
        <f t="shared" ca="1" si="169"/>
        <v>'LYNX GRP'!</v>
      </c>
      <c r="I1087" t="str">
        <f t="shared" ca="1" si="172"/>
        <v>'LYNX GRP'!</v>
      </c>
      <c r="J1087">
        <f t="shared" ca="1" si="173"/>
        <v>0</v>
      </c>
      <c r="K1087">
        <f t="shared" ca="1" si="173"/>
        <v>0</v>
      </c>
      <c r="L1087">
        <f t="shared" ca="1" si="173"/>
        <v>0</v>
      </c>
      <c r="M1087">
        <f t="shared" ca="1" si="173"/>
        <v>0</v>
      </c>
      <c r="N1087">
        <f t="shared" ca="1" si="174"/>
        <v>0</v>
      </c>
      <c r="O1087" t="str">
        <f t="shared" ca="1" si="170"/>
        <v>D:AC</v>
      </c>
      <c r="P1087" t="str">
        <f t="shared" ca="1" si="171"/>
        <v>D9:AC9</v>
      </c>
    </row>
    <row r="1088" spans="1:16">
      <c r="A1088" t="str">
        <f t="shared" si="165"/>
        <v>05</v>
      </c>
      <c r="B1088" t="str">
        <f t="shared" ca="1" si="166"/>
        <v>GRP</v>
      </c>
      <c r="C1088" t="str">
        <f t="shared" si="167"/>
        <v>L16-GRP</v>
      </c>
      <c r="D1088" t="s">
        <v>1186</v>
      </c>
      <c r="E1088">
        <f t="shared" ca="1" si="168"/>
        <v>0</v>
      </c>
      <c r="H1088" t="str">
        <f t="shared" ca="1" si="169"/>
        <v>'LYNX GRP'!</v>
      </c>
      <c r="I1088" t="str">
        <f t="shared" ca="1" si="172"/>
        <v>'LYNX GRP'!</v>
      </c>
      <c r="J1088">
        <f t="shared" ca="1" si="173"/>
        <v>0</v>
      </c>
      <c r="K1088">
        <f t="shared" ca="1" si="173"/>
        <v>0</v>
      </c>
      <c r="L1088">
        <f t="shared" ca="1" si="173"/>
        <v>0</v>
      </c>
      <c r="M1088">
        <f t="shared" ca="1" si="173"/>
        <v>0</v>
      </c>
      <c r="N1088">
        <f t="shared" ca="1" si="174"/>
        <v>0</v>
      </c>
      <c r="O1088" t="str">
        <f t="shared" ca="1" si="170"/>
        <v>D:AC</v>
      </c>
      <c r="P1088" t="str">
        <f t="shared" ca="1" si="171"/>
        <v>D9:AC9</v>
      </c>
    </row>
    <row r="1089" spans="1:16">
      <c r="A1089" t="str">
        <f t="shared" si="165"/>
        <v>06</v>
      </c>
      <c r="B1089" t="str">
        <f t="shared" ca="1" si="166"/>
        <v>GRP</v>
      </c>
      <c r="C1089" t="str">
        <f t="shared" si="167"/>
        <v>L16-GRP</v>
      </c>
      <c r="D1089" t="s">
        <v>1187</v>
      </c>
      <c r="E1089">
        <f t="shared" ca="1" si="168"/>
        <v>0</v>
      </c>
      <c r="H1089" t="str">
        <f t="shared" ca="1" si="169"/>
        <v>'LYNX GRP'!</v>
      </c>
      <c r="I1089" t="str">
        <f t="shared" ca="1" si="172"/>
        <v>'LYNX GRP'!</v>
      </c>
      <c r="J1089">
        <f t="shared" ca="1" si="173"/>
        <v>0</v>
      </c>
      <c r="K1089">
        <f t="shared" ca="1" si="173"/>
        <v>0</v>
      </c>
      <c r="L1089">
        <f t="shared" ca="1" si="173"/>
        <v>0</v>
      </c>
      <c r="M1089">
        <f t="shared" ca="1" si="173"/>
        <v>0</v>
      </c>
      <c r="N1089">
        <f t="shared" ca="1" si="174"/>
        <v>0</v>
      </c>
      <c r="O1089" t="str">
        <f t="shared" ca="1" si="170"/>
        <v>D:AC</v>
      </c>
      <c r="P1089" t="str">
        <f t="shared" ca="1" si="171"/>
        <v>D9:AC9</v>
      </c>
    </row>
    <row r="1090" spans="1:16">
      <c r="A1090" t="str">
        <f t="shared" si="165"/>
        <v>07</v>
      </c>
      <c r="B1090" t="str">
        <f t="shared" ca="1" si="166"/>
        <v>GRP</v>
      </c>
      <c r="C1090" t="str">
        <f t="shared" si="167"/>
        <v>L16-GRP</v>
      </c>
      <c r="D1090" t="s">
        <v>1188</v>
      </c>
      <c r="E1090">
        <f t="shared" ca="1" si="168"/>
        <v>0</v>
      </c>
      <c r="H1090" t="str">
        <f t="shared" ca="1" si="169"/>
        <v>'LYNX GRP'!</v>
      </c>
      <c r="I1090" t="str">
        <f t="shared" ca="1" si="172"/>
        <v>'LYNX GRP'!</v>
      </c>
      <c r="J1090">
        <f t="shared" ca="1" si="173"/>
        <v>0</v>
      </c>
      <c r="K1090">
        <f t="shared" ca="1" si="173"/>
        <v>0</v>
      </c>
      <c r="L1090">
        <f t="shared" ca="1" si="173"/>
        <v>0</v>
      </c>
      <c r="M1090">
        <f t="shared" ca="1" si="173"/>
        <v>0</v>
      </c>
      <c r="N1090">
        <f t="shared" ca="1" si="174"/>
        <v>0</v>
      </c>
      <c r="O1090" t="str">
        <f t="shared" ca="1" si="170"/>
        <v>D:AC</v>
      </c>
      <c r="P1090" t="str">
        <f t="shared" ca="1" si="171"/>
        <v>D9:AC9</v>
      </c>
    </row>
    <row r="1091" spans="1:16">
      <c r="A1091" t="str">
        <f t="shared" si="165"/>
        <v>08</v>
      </c>
      <c r="B1091" t="str">
        <f t="shared" ca="1" si="166"/>
        <v>GRP</v>
      </c>
      <c r="C1091" t="str">
        <f t="shared" si="167"/>
        <v>L16-GRP</v>
      </c>
      <c r="D1091" t="s">
        <v>1189</v>
      </c>
      <c r="E1091">
        <f t="shared" ca="1" si="168"/>
        <v>0</v>
      </c>
      <c r="H1091" t="str">
        <f t="shared" ca="1" si="169"/>
        <v>'LYNX GRP'!</v>
      </c>
      <c r="I1091" t="str">
        <f t="shared" ca="1" si="172"/>
        <v>'LYNX GRP'!</v>
      </c>
      <c r="J1091">
        <f t="shared" ca="1" si="173"/>
        <v>0</v>
      </c>
      <c r="K1091">
        <f t="shared" ca="1" si="173"/>
        <v>0</v>
      </c>
      <c r="L1091">
        <f t="shared" ca="1" si="173"/>
        <v>0</v>
      </c>
      <c r="M1091">
        <f t="shared" ca="1" si="173"/>
        <v>0</v>
      </c>
      <c r="N1091">
        <f t="shared" ca="1" si="174"/>
        <v>0</v>
      </c>
      <c r="O1091" t="str">
        <f t="shared" ca="1" si="170"/>
        <v>D:AC</v>
      </c>
      <c r="P1091" t="str">
        <f t="shared" ca="1" si="171"/>
        <v>D9:AC9</v>
      </c>
    </row>
    <row r="1092" spans="1:16">
      <c r="A1092" t="str">
        <f t="shared" si="165"/>
        <v>09</v>
      </c>
      <c r="B1092" t="str">
        <f t="shared" ca="1" si="166"/>
        <v>GRP</v>
      </c>
      <c r="C1092" t="str">
        <f t="shared" si="167"/>
        <v>L16-GRP</v>
      </c>
      <c r="D1092" t="s">
        <v>1190</v>
      </c>
      <c r="E1092">
        <f t="shared" ca="1" si="168"/>
        <v>0</v>
      </c>
      <c r="H1092" t="str">
        <f t="shared" ca="1" si="169"/>
        <v>'LYNX GRP'!</v>
      </c>
      <c r="I1092" t="str">
        <f t="shared" ca="1" si="172"/>
        <v>'LYNX GRP'!</v>
      </c>
      <c r="J1092">
        <f t="shared" ca="1" si="173"/>
        <v>0</v>
      </c>
      <c r="K1092">
        <f t="shared" ca="1" si="173"/>
        <v>0</v>
      </c>
      <c r="L1092">
        <f t="shared" ca="1" si="173"/>
        <v>0</v>
      </c>
      <c r="M1092">
        <f t="shared" ca="1" si="173"/>
        <v>0</v>
      </c>
      <c r="N1092">
        <f t="shared" ca="1" si="174"/>
        <v>0</v>
      </c>
      <c r="O1092" t="str">
        <f t="shared" ca="1" si="170"/>
        <v>D:AC</v>
      </c>
      <c r="P1092" t="str">
        <f t="shared" ca="1" si="171"/>
        <v>D9:AC9</v>
      </c>
    </row>
    <row r="1093" spans="1:16">
      <c r="A1093" t="str">
        <f t="shared" si="165"/>
        <v>10</v>
      </c>
      <c r="B1093" t="str">
        <f t="shared" ca="1" si="166"/>
        <v>GRP</v>
      </c>
      <c r="C1093" t="str">
        <f t="shared" si="167"/>
        <v>L16-GRP</v>
      </c>
      <c r="D1093" t="s">
        <v>1191</v>
      </c>
      <c r="E1093">
        <f t="shared" ca="1" si="168"/>
        <v>0</v>
      </c>
      <c r="H1093" t="str">
        <f t="shared" ca="1" si="169"/>
        <v>'LYNX GRP'!</v>
      </c>
      <c r="I1093" t="str">
        <f t="shared" ca="1" si="172"/>
        <v>'LYNX GRP'!</v>
      </c>
      <c r="J1093">
        <f t="shared" ca="1" si="173"/>
        <v>0</v>
      </c>
      <c r="K1093">
        <f t="shared" ca="1" si="173"/>
        <v>0</v>
      </c>
      <c r="L1093">
        <f t="shared" ca="1" si="173"/>
        <v>0</v>
      </c>
      <c r="M1093">
        <f t="shared" ca="1" si="173"/>
        <v>0</v>
      </c>
      <c r="N1093">
        <f t="shared" ca="1" si="174"/>
        <v>0</v>
      </c>
      <c r="O1093" t="str">
        <f t="shared" ca="1" si="170"/>
        <v>D:AC</v>
      </c>
      <c r="P1093" t="str">
        <f t="shared" ca="1" si="171"/>
        <v>D9:AC9</v>
      </c>
    </row>
    <row r="1094" spans="1:16">
      <c r="A1094" t="str">
        <f t="shared" si="165"/>
        <v>11</v>
      </c>
      <c r="B1094" t="str">
        <f t="shared" ca="1" si="166"/>
        <v>GRP</v>
      </c>
      <c r="C1094" t="str">
        <f t="shared" si="167"/>
        <v>L16-GRP</v>
      </c>
      <c r="D1094" t="s">
        <v>1192</v>
      </c>
      <c r="E1094">
        <f t="shared" ca="1" si="168"/>
        <v>0</v>
      </c>
      <c r="H1094" t="str">
        <f t="shared" ca="1" si="169"/>
        <v>'LYNX GRP'!</v>
      </c>
      <c r="I1094" t="str">
        <f t="shared" ca="1" si="172"/>
        <v>'LYNX GRP'!</v>
      </c>
      <c r="J1094">
        <f t="shared" ca="1" si="173"/>
        <v>0</v>
      </c>
      <c r="K1094">
        <f t="shared" ca="1" si="173"/>
        <v>0</v>
      </c>
      <c r="L1094">
        <f t="shared" ca="1" si="173"/>
        <v>0</v>
      </c>
      <c r="M1094">
        <f t="shared" ca="1" si="173"/>
        <v>0</v>
      </c>
      <c r="N1094">
        <f t="shared" ca="1" si="174"/>
        <v>0</v>
      </c>
      <c r="O1094" t="str">
        <f t="shared" ca="1" si="170"/>
        <v>D:AC</v>
      </c>
      <c r="P1094" t="str">
        <f t="shared" ca="1" si="171"/>
        <v>D9:AC9</v>
      </c>
    </row>
    <row r="1095" spans="1:16">
      <c r="A1095" t="str">
        <f t="shared" si="165"/>
        <v>12</v>
      </c>
      <c r="B1095" t="str">
        <f t="shared" ca="1" si="166"/>
        <v>GRP</v>
      </c>
      <c r="C1095" t="str">
        <f t="shared" si="167"/>
        <v>L16-GRP</v>
      </c>
      <c r="D1095" t="s">
        <v>1193</v>
      </c>
      <c r="E1095">
        <f t="shared" ca="1" si="168"/>
        <v>0</v>
      </c>
      <c r="H1095" t="str">
        <f t="shared" ca="1" si="169"/>
        <v>'LYNX GRP'!</v>
      </c>
      <c r="I1095" t="str">
        <f t="shared" ca="1" si="172"/>
        <v>'LYNX GRP'!</v>
      </c>
      <c r="J1095">
        <f t="shared" ca="1" si="173"/>
        <v>0</v>
      </c>
      <c r="K1095">
        <f t="shared" ca="1" si="173"/>
        <v>0</v>
      </c>
      <c r="L1095">
        <f t="shared" ca="1" si="173"/>
        <v>0</v>
      </c>
      <c r="M1095">
        <f t="shared" ca="1" si="173"/>
        <v>0</v>
      </c>
      <c r="N1095">
        <f t="shared" ca="1" si="174"/>
        <v>0</v>
      </c>
      <c r="O1095" t="str">
        <f t="shared" ca="1" si="170"/>
        <v>D:AC</v>
      </c>
      <c r="P1095" t="str">
        <f t="shared" ca="1" si="171"/>
        <v>D9:AC9</v>
      </c>
    </row>
    <row r="1096" spans="1:16">
      <c r="A1096" t="str">
        <f t="shared" si="165"/>
        <v>13</v>
      </c>
      <c r="B1096" t="str">
        <f t="shared" ca="1" si="166"/>
        <v>GRP</v>
      </c>
      <c r="C1096" t="str">
        <f t="shared" si="167"/>
        <v>L16-GRP</v>
      </c>
      <c r="D1096" t="s">
        <v>1194</v>
      </c>
      <c r="E1096">
        <f t="shared" ca="1" si="168"/>
        <v>0</v>
      </c>
      <c r="H1096" t="str">
        <f t="shared" ca="1" si="169"/>
        <v>'LYNX GRP'!</v>
      </c>
      <c r="I1096" t="str">
        <f t="shared" ca="1" si="172"/>
        <v>'LYNX GRP'!</v>
      </c>
      <c r="J1096">
        <f t="shared" ca="1" si="173"/>
        <v>0</v>
      </c>
      <c r="K1096">
        <f t="shared" ca="1" si="173"/>
        <v>0</v>
      </c>
      <c r="L1096">
        <f t="shared" ca="1" si="173"/>
        <v>0</v>
      </c>
      <c r="M1096">
        <f t="shared" ca="1" si="173"/>
        <v>0</v>
      </c>
      <c r="N1096">
        <f t="shared" ca="1" si="174"/>
        <v>0</v>
      </c>
      <c r="O1096" t="str">
        <f t="shared" ca="1" si="170"/>
        <v>D:AC</v>
      </c>
      <c r="P1096" t="str">
        <f t="shared" ca="1" si="171"/>
        <v>D9:AC9</v>
      </c>
    </row>
    <row r="1097" spans="1:16">
      <c r="A1097" t="str">
        <f t="shared" si="165"/>
        <v>15</v>
      </c>
      <c r="B1097" t="str">
        <f t="shared" ca="1" si="166"/>
        <v>GRP</v>
      </c>
      <c r="C1097" t="str">
        <f t="shared" si="167"/>
        <v>L16-GRP</v>
      </c>
      <c r="D1097" t="s">
        <v>1511</v>
      </c>
      <c r="E1097">
        <f t="shared" ca="1" si="168"/>
        <v>0</v>
      </c>
      <c r="H1097" t="str">
        <f t="shared" ca="1" si="169"/>
        <v>'LYNX GRP'!</v>
      </c>
      <c r="I1097" t="str">
        <f t="shared" ca="1" si="172"/>
        <v>'LYNX GRP'!</v>
      </c>
      <c r="J1097">
        <f t="shared" ca="1" si="173"/>
        <v>0</v>
      </c>
      <c r="K1097">
        <f t="shared" ca="1" si="173"/>
        <v>0</v>
      </c>
      <c r="L1097">
        <f t="shared" ca="1" si="173"/>
        <v>0</v>
      </c>
      <c r="M1097">
        <f t="shared" ca="1" si="173"/>
        <v>0</v>
      </c>
      <c r="N1097">
        <f t="shared" ca="1" si="174"/>
        <v>0</v>
      </c>
      <c r="O1097" t="str">
        <f t="shared" ca="1" si="170"/>
        <v>D:AC</v>
      </c>
      <c r="P1097" t="str">
        <f t="shared" ca="1" si="171"/>
        <v>D9:AC9</v>
      </c>
    </row>
    <row r="1098" spans="1:16">
      <c r="A1098" t="str">
        <f t="shared" si="165"/>
        <v>19</v>
      </c>
      <c r="B1098" t="str">
        <f t="shared" ca="1" si="166"/>
        <v>GRP</v>
      </c>
      <c r="C1098" t="str">
        <f t="shared" si="167"/>
        <v>L16-GRP</v>
      </c>
      <c r="D1098" t="s">
        <v>2788</v>
      </c>
      <c r="E1098">
        <f t="shared" ca="1" si="168"/>
        <v>0</v>
      </c>
      <c r="H1098" t="str">
        <f t="shared" ca="1" si="169"/>
        <v>'LYNX GRP'!</v>
      </c>
      <c r="I1098" t="str">
        <f t="shared" ca="1" si="172"/>
        <v>'LYNX GRP'!</v>
      </c>
      <c r="J1098">
        <f t="shared" ca="1" si="173"/>
        <v>0</v>
      </c>
      <c r="K1098">
        <f t="shared" ca="1" si="173"/>
        <v>0</v>
      </c>
      <c r="L1098">
        <f t="shared" ca="1" si="173"/>
        <v>0</v>
      </c>
      <c r="M1098">
        <f t="shared" ca="1" si="173"/>
        <v>0</v>
      </c>
      <c r="N1098">
        <f t="shared" ca="1" si="174"/>
        <v>0</v>
      </c>
      <c r="O1098" t="str">
        <f t="shared" ca="1" si="170"/>
        <v>D:AC</v>
      </c>
      <c r="P1098" t="str">
        <f t="shared" ca="1" si="171"/>
        <v>D9:AC9</v>
      </c>
    </row>
    <row r="1099" spans="1:16">
      <c r="A1099" t="str">
        <f t="shared" si="165"/>
        <v>34</v>
      </c>
      <c r="B1099" t="str">
        <f t="shared" ca="1" si="166"/>
        <v>GRP</v>
      </c>
      <c r="C1099" t="str">
        <f t="shared" si="167"/>
        <v>L16-GRP</v>
      </c>
      <c r="D1099" t="s">
        <v>2789</v>
      </c>
      <c r="E1099">
        <f t="shared" ca="1" si="168"/>
        <v>0</v>
      </c>
      <c r="H1099" t="str">
        <f t="shared" ca="1" si="169"/>
        <v>'LYNX GRP'!</v>
      </c>
      <c r="I1099" t="str">
        <f t="shared" ca="1" si="172"/>
        <v>'LYNX GRP'!</v>
      </c>
      <c r="J1099">
        <f t="shared" ca="1" si="173"/>
        <v>0</v>
      </c>
      <c r="K1099">
        <f t="shared" ca="1" si="173"/>
        <v>0</v>
      </c>
      <c r="L1099">
        <f t="shared" ca="1" si="173"/>
        <v>0</v>
      </c>
      <c r="M1099">
        <f t="shared" ca="1" si="173"/>
        <v>0</v>
      </c>
      <c r="N1099">
        <f t="shared" ca="1" si="174"/>
        <v>0</v>
      </c>
      <c r="O1099" t="str">
        <f t="shared" ca="1" si="170"/>
        <v>D:AC</v>
      </c>
      <c r="P1099" t="str">
        <f t="shared" ca="1" si="171"/>
        <v>D9:AC9</v>
      </c>
    </row>
    <row r="1100" spans="1:16">
      <c r="A1100" t="str">
        <f t="shared" si="165"/>
        <v>35</v>
      </c>
      <c r="B1100" t="str">
        <f t="shared" ca="1" si="166"/>
        <v>GRP</v>
      </c>
      <c r="C1100" t="str">
        <f t="shared" si="167"/>
        <v>L16-GRP</v>
      </c>
      <c r="D1100" t="s">
        <v>2790</v>
      </c>
      <c r="E1100">
        <f t="shared" ca="1" si="168"/>
        <v>0</v>
      </c>
      <c r="H1100" t="str">
        <f t="shared" ca="1" si="169"/>
        <v>'LYNX GRP'!</v>
      </c>
      <c r="I1100" t="str">
        <f t="shared" ca="1" si="172"/>
        <v>'LYNX GRP'!</v>
      </c>
      <c r="J1100">
        <f t="shared" ca="1" si="173"/>
        <v>0</v>
      </c>
      <c r="K1100">
        <f t="shared" ca="1" si="173"/>
        <v>0</v>
      </c>
      <c r="L1100">
        <f t="shared" ca="1" si="173"/>
        <v>0</v>
      </c>
      <c r="M1100">
        <f t="shared" ca="1" si="173"/>
        <v>0</v>
      </c>
      <c r="N1100">
        <f t="shared" ca="1" si="174"/>
        <v>0</v>
      </c>
      <c r="O1100" t="str">
        <f t="shared" ca="1" si="170"/>
        <v>D:AC</v>
      </c>
      <c r="P1100" t="str">
        <f t="shared" ca="1" si="171"/>
        <v>D9:AC9</v>
      </c>
    </row>
    <row r="1101" spans="1:16">
      <c r="A1101" t="str">
        <f t="shared" si="165"/>
        <v>36</v>
      </c>
      <c r="B1101" t="str">
        <f t="shared" ca="1" si="166"/>
        <v>GRP</v>
      </c>
      <c r="C1101" t="str">
        <f t="shared" si="167"/>
        <v>L16-GRP</v>
      </c>
      <c r="D1101" t="s">
        <v>2791</v>
      </c>
      <c r="E1101">
        <f t="shared" ca="1" si="168"/>
        <v>0</v>
      </c>
      <c r="H1101" t="str">
        <f t="shared" ca="1" si="169"/>
        <v>'LYNX GRP'!</v>
      </c>
      <c r="I1101" t="str">
        <f t="shared" ca="1" si="172"/>
        <v>'LYNX GRP'!</v>
      </c>
      <c r="J1101">
        <f t="shared" ca="1" si="173"/>
        <v>0</v>
      </c>
      <c r="K1101">
        <f t="shared" ca="1" si="173"/>
        <v>0</v>
      </c>
      <c r="L1101">
        <f t="shared" ca="1" si="173"/>
        <v>0</v>
      </c>
      <c r="M1101">
        <f t="shared" ca="1" si="173"/>
        <v>0</v>
      </c>
      <c r="N1101">
        <f t="shared" ca="1" si="174"/>
        <v>0</v>
      </c>
      <c r="O1101" t="str">
        <f t="shared" ca="1" si="170"/>
        <v>D:AC</v>
      </c>
      <c r="P1101" t="str">
        <f t="shared" ca="1" si="171"/>
        <v>D9:AC9</v>
      </c>
    </row>
    <row r="1102" spans="1:16">
      <c r="A1102" t="str">
        <f t="shared" si="165"/>
        <v>01</v>
      </c>
      <c r="B1102" t="str">
        <f t="shared" ca="1" si="166"/>
        <v>WOOD</v>
      </c>
      <c r="C1102" t="str">
        <f t="shared" si="167"/>
        <v>L16-W</v>
      </c>
      <c r="D1102" t="s">
        <v>578</v>
      </c>
      <c r="E1102">
        <f t="shared" ca="1" si="168"/>
        <v>0</v>
      </c>
      <c r="H1102" t="str">
        <f t="shared" ca="1" si="169"/>
        <v>'LYNX PLYWOOD'!</v>
      </c>
      <c r="I1102">
        <f t="shared" ca="1" si="172"/>
        <v>0</v>
      </c>
      <c r="J1102" t="str">
        <f t="shared" ca="1" si="173"/>
        <v>'LYNX PLYWOOD'!</v>
      </c>
      <c r="K1102">
        <f t="shared" ca="1" si="173"/>
        <v>0</v>
      </c>
      <c r="L1102">
        <f t="shared" ca="1" si="173"/>
        <v>0</v>
      </c>
      <c r="M1102">
        <f t="shared" ca="1" si="173"/>
        <v>0</v>
      </c>
      <c r="N1102">
        <f t="shared" ca="1" si="174"/>
        <v>0</v>
      </c>
      <c r="O1102" t="str">
        <f t="shared" ca="1" si="170"/>
        <v>D:Aa</v>
      </c>
      <c r="P1102" t="str">
        <f t="shared" ca="1" si="171"/>
        <v>D9:Aa9</v>
      </c>
    </row>
    <row r="1103" spans="1:16">
      <c r="A1103" t="str">
        <f t="shared" si="165"/>
        <v>02</v>
      </c>
      <c r="B1103" t="str">
        <f t="shared" ca="1" si="166"/>
        <v>WOOD</v>
      </c>
      <c r="C1103" t="str">
        <f t="shared" si="167"/>
        <v>L16-W</v>
      </c>
      <c r="D1103" t="s">
        <v>579</v>
      </c>
      <c r="E1103">
        <f t="shared" ca="1" si="168"/>
        <v>0</v>
      </c>
      <c r="H1103" t="str">
        <f t="shared" ca="1" si="169"/>
        <v>'LYNX PLYWOOD'!</v>
      </c>
      <c r="I1103">
        <f t="shared" ca="1" si="172"/>
        <v>0</v>
      </c>
      <c r="J1103" t="str">
        <f t="shared" ca="1" si="173"/>
        <v>'LYNX PLYWOOD'!</v>
      </c>
      <c r="K1103">
        <f t="shared" ca="1" si="173"/>
        <v>0</v>
      </c>
      <c r="L1103">
        <f t="shared" ca="1" si="173"/>
        <v>0</v>
      </c>
      <c r="M1103">
        <f t="shared" ca="1" si="173"/>
        <v>0</v>
      </c>
      <c r="N1103">
        <f t="shared" ca="1" si="174"/>
        <v>0</v>
      </c>
      <c r="O1103" t="str">
        <f t="shared" ca="1" si="170"/>
        <v>D:Aa</v>
      </c>
      <c r="P1103" t="str">
        <f t="shared" ca="1" si="171"/>
        <v>D9:Aa9</v>
      </c>
    </row>
    <row r="1104" spans="1:16">
      <c r="A1104" t="str">
        <f t="shared" ref="A1104:A1167" si="175">MID(D1104,LEN(C1104)+2,LEN(D1104)-LEN(C1104))</f>
        <v>03</v>
      </c>
      <c r="B1104" t="str">
        <f t="shared" ref="B1104:B1167" ca="1" si="176">VLOOKUP(H1104,$A$1:$K$6,11,FALSE)</f>
        <v>WOOD</v>
      </c>
      <c r="C1104" t="str">
        <f t="shared" ref="C1104:C1167" si="177">IF(RIGHT(LEFT(D1104,LEN(D1104)-3),1)="-",LEFT(D1104,LEN(D1104)-4),LEFT(D1104,LEN(D1104)-3))</f>
        <v>L16-W</v>
      </c>
      <c r="D1104" t="s">
        <v>580</v>
      </c>
      <c r="E1104">
        <f t="shared" ref="E1104:E1167" ca="1" si="178">IFERROR(VLOOKUP(C1104,INDIRECT($H1104&amp;$O1104),MATCH($A1104,INDIRECT($H1104&amp;$P1104),0),FALSE),0)</f>
        <v>0</v>
      </c>
      <c r="H1104" t="str">
        <f t="shared" ref="H1104:H1167" ca="1" si="179">IF(I1104&lt;&gt;0,I1104,IF(J1104&lt;&gt;0,J1104,IF(K1104&lt;&gt;0,K1104,IF(L1104&lt;&gt;0,L1104,IF(M1104&lt;&gt;0,M1104,N1104)))))</f>
        <v>'LYNX PLYWOOD'!</v>
      </c>
      <c r="I1104">
        <f t="shared" ca="1" si="172"/>
        <v>0</v>
      </c>
      <c r="J1104" t="str">
        <f t="shared" ca="1" si="173"/>
        <v>'LYNX PLYWOOD'!</v>
      </c>
      <c r="K1104">
        <f t="shared" ca="1" si="173"/>
        <v>0</v>
      </c>
      <c r="L1104">
        <f t="shared" ca="1" si="173"/>
        <v>0</v>
      </c>
      <c r="M1104">
        <f t="shared" ca="1" si="173"/>
        <v>0</v>
      </c>
      <c r="N1104">
        <f t="shared" ca="1" si="174"/>
        <v>0</v>
      </c>
      <c r="O1104" t="str">
        <f t="shared" ref="O1104:O1167" ca="1" si="180">VLOOKUP($H1104,$G$8:$I$13,2,FALSE)</f>
        <v>D:Aa</v>
      </c>
      <c r="P1104" t="str">
        <f t="shared" ref="P1104:P1167" ca="1" si="181">VLOOKUP($H1104,$G$8:$I$13,3,FALSE)</f>
        <v>D9:Aa9</v>
      </c>
    </row>
    <row r="1105" spans="1:16">
      <c r="A1105" t="str">
        <f t="shared" si="175"/>
        <v>04</v>
      </c>
      <c r="B1105" t="str">
        <f t="shared" ca="1" si="176"/>
        <v>WOOD</v>
      </c>
      <c r="C1105" t="str">
        <f t="shared" si="177"/>
        <v>L16-W</v>
      </c>
      <c r="D1105" t="s">
        <v>581</v>
      </c>
      <c r="E1105">
        <f t="shared" ca="1" si="178"/>
        <v>0</v>
      </c>
      <c r="H1105" t="str">
        <f t="shared" ca="1" si="179"/>
        <v>'LYNX PLYWOOD'!</v>
      </c>
      <c r="I1105">
        <f t="shared" ref="I1105:I1132" ca="1" si="182">IF(IFERROR(VLOOKUP(C1105,INDIRECT($I$14&amp;"D:D"),1,FALSE),0)&lt;&gt;0,I$14,0)</f>
        <v>0</v>
      </c>
      <c r="J1105" t="str">
        <f t="shared" ca="1" si="173"/>
        <v>'LYNX PLYWOOD'!</v>
      </c>
      <c r="K1105">
        <f t="shared" ca="1" si="173"/>
        <v>0</v>
      </c>
      <c r="L1105">
        <f t="shared" ca="1" si="173"/>
        <v>0</v>
      </c>
      <c r="M1105">
        <f t="shared" ca="1" si="173"/>
        <v>0</v>
      </c>
      <c r="N1105">
        <f t="shared" ca="1" si="174"/>
        <v>0</v>
      </c>
      <c r="O1105" t="str">
        <f t="shared" ca="1" si="180"/>
        <v>D:Aa</v>
      </c>
      <c r="P1105" t="str">
        <f t="shared" ca="1" si="181"/>
        <v>D9:Aa9</v>
      </c>
    </row>
    <row r="1106" spans="1:16">
      <c r="A1106" t="str">
        <f t="shared" si="175"/>
        <v>05</v>
      </c>
      <c r="B1106" t="str">
        <f t="shared" ca="1" si="176"/>
        <v>WOOD</v>
      </c>
      <c r="C1106" t="str">
        <f t="shared" si="177"/>
        <v>L16-W</v>
      </c>
      <c r="D1106" t="s">
        <v>582</v>
      </c>
      <c r="E1106">
        <f t="shared" ca="1" si="178"/>
        <v>0</v>
      </c>
      <c r="H1106" t="str">
        <f t="shared" ca="1" si="179"/>
        <v>'LYNX PLYWOOD'!</v>
      </c>
      <c r="I1106">
        <f t="shared" ca="1" si="182"/>
        <v>0</v>
      </c>
      <c r="J1106" t="str">
        <f t="shared" ca="1" si="173"/>
        <v>'LYNX PLYWOOD'!</v>
      </c>
      <c r="K1106">
        <f t="shared" ca="1" si="173"/>
        <v>0</v>
      </c>
      <c r="L1106">
        <f t="shared" ca="1" si="173"/>
        <v>0</v>
      </c>
      <c r="M1106">
        <f t="shared" ca="1" si="173"/>
        <v>0</v>
      </c>
      <c r="N1106">
        <f t="shared" ca="1" si="174"/>
        <v>0</v>
      </c>
      <c r="O1106" t="str">
        <f t="shared" ca="1" si="180"/>
        <v>D:Aa</v>
      </c>
      <c r="P1106" t="str">
        <f t="shared" ca="1" si="181"/>
        <v>D9:Aa9</v>
      </c>
    </row>
    <row r="1107" spans="1:16">
      <c r="A1107" t="str">
        <f t="shared" si="175"/>
        <v>06</v>
      </c>
      <c r="B1107" t="str">
        <f t="shared" ca="1" si="176"/>
        <v>WOOD</v>
      </c>
      <c r="C1107" t="str">
        <f t="shared" si="177"/>
        <v>L16-W</v>
      </c>
      <c r="D1107" t="s">
        <v>583</v>
      </c>
      <c r="E1107">
        <f t="shared" ca="1" si="178"/>
        <v>0</v>
      </c>
      <c r="H1107" t="str">
        <f t="shared" ca="1" si="179"/>
        <v>'LYNX PLYWOOD'!</v>
      </c>
      <c r="I1107">
        <f t="shared" ca="1" si="182"/>
        <v>0</v>
      </c>
      <c r="J1107" t="str">
        <f t="shared" ca="1" si="173"/>
        <v>'LYNX PLYWOOD'!</v>
      </c>
      <c r="K1107">
        <f t="shared" ca="1" si="173"/>
        <v>0</v>
      </c>
      <c r="L1107">
        <f t="shared" ca="1" si="173"/>
        <v>0</v>
      </c>
      <c r="M1107">
        <f t="shared" ca="1" si="173"/>
        <v>0</v>
      </c>
      <c r="N1107">
        <f t="shared" ca="1" si="174"/>
        <v>0</v>
      </c>
      <c r="O1107" t="str">
        <f t="shared" ca="1" si="180"/>
        <v>D:Aa</v>
      </c>
      <c r="P1107" t="str">
        <f t="shared" ca="1" si="181"/>
        <v>D9:Aa9</v>
      </c>
    </row>
    <row r="1108" spans="1:16">
      <c r="A1108" t="str">
        <f t="shared" si="175"/>
        <v>07</v>
      </c>
      <c r="B1108" t="str">
        <f t="shared" ca="1" si="176"/>
        <v>WOOD</v>
      </c>
      <c r="C1108" t="str">
        <f t="shared" si="177"/>
        <v>L16-W</v>
      </c>
      <c r="D1108" t="s">
        <v>584</v>
      </c>
      <c r="E1108">
        <f t="shared" ca="1" si="178"/>
        <v>0</v>
      </c>
      <c r="H1108" t="str">
        <f t="shared" ca="1" si="179"/>
        <v>'LYNX PLYWOOD'!</v>
      </c>
      <c r="I1108">
        <f t="shared" ca="1" si="182"/>
        <v>0</v>
      </c>
      <c r="J1108" t="str">
        <f t="shared" ca="1" si="173"/>
        <v>'LYNX PLYWOOD'!</v>
      </c>
      <c r="K1108">
        <f t="shared" ca="1" si="173"/>
        <v>0</v>
      </c>
      <c r="L1108">
        <f t="shared" ca="1" si="173"/>
        <v>0</v>
      </c>
      <c r="M1108">
        <f t="shared" ca="1" si="173"/>
        <v>0</v>
      </c>
      <c r="N1108">
        <f t="shared" ca="1" si="174"/>
        <v>0</v>
      </c>
      <c r="O1108" t="str">
        <f t="shared" ca="1" si="180"/>
        <v>D:Aa</v>
      </c>
      <c r="P1108" t="str">
        <f t="shared" ca="1" si="181"/>
        <v>D9:Aa9</v>
      </c>
    </row>
    <row r="1109" spans="1:16">
      <c r="A1109" t="str">
        <f t="shared" si="175"/>
        <v>08</v>
      </c>
      <c r="B1109" t="str">
        <f t="shared" ca="1" si="176"/>
        <v>WOOD</v>
      </c>
      <c r="C1109" t="str">
        <f t="shared" si="177"/>
        <v>L16-W</v>
      </c>
      <c r="D1109" t="s">
        <v>585</v>
      </c>
      <c r="E1109">
        <f t="shared" ca="1" si="178"/>
        <v>0</v>
      </c>
      <c r="H1109" t="str">
        <f t="shared" ca="1" si="179"/>
        <v>'LYNX PLYWOOD'!</v>
      </c>
      <c r="I1109">
        <f t="shared" ca="1" si="182"/>
        <v>0</v>
      </c>
      <c r="J1109" t="str">
        <f t="shared" ca="1" si="173"/>
        <v>'LYNX PLYWOOD'!</v>
      </c>
      <c r="K1109">
        <f t="shared" ca="1" si="173"/>
        <v>0</v>
      </c>
      <c r="L1109">
        <f t="shared" ca="1" si="173"/>
        <v>0</v>
      </c>
      <c r="M1109">
        <f t="shared" ca="1" si="173"/>
        <v>0</v>
      </c>
      <c r="N1109">
        <f t="shared" ca="1" si="174"/>
        <v>0</v>
      </c>
      <c r="O1109" t="str">
        <f t="shared" ca="1" si="180"/>
        <v>D:Aa</v>
      </c>
      <c r="P1109" t="str">
        <f t="shared" ca="1" si="181"/>
        <v>D9:Aa9</v>
      </c>
    </row>
    <row r="1110" spans="1:16">
      <c r="A1110" t="str">
        <f t="shared" si="175"/>
        <v>09</v>
      </c>
      <c r="B1110" t="str">
        <f t="shared" ca="1" si="176"/>
        <v>WOOD</v>
      </c>
      <c r="C1110" t="str">
        <f t="shared" si="177"/>
        <v>L16-W</v>
      </c>
      <c r="D1110" t="s">
        <v>586</v>
      </c>
      <c r="E1110">
        <f t="shared" ca="1" si="178"/>
        <v>0</v>
      </c>
      <c r="H1110" t="str">
        <f t="shared" ca="1" si="179"/>
        <v>'LYNX PLYWOOD'!</v>
      </c>
      <c r="I1110">
        <f t="shared" ca="1" si="182"/>
        <v>0</v>
      </c>
      <c r="J1110" t="str">
        <f t="shared" ca="1" si="173"/>
        <v>'LYNX PLYWOOD'!</v>
      </c>
      <c r="K1110">
        <f t="shared" ca="1" si="173"/>
        <v>0</v>
      </c>
      <c r="L1110">
        <f t="shared" ca="1" si="173"/>
        <v>0</v>
      </c>
      <c r="M1110">
        <f t="shared" ca="1" si="173"/>
        <v>0</v>
      </c>
      <c r="N1110">
        <f t="shared" ca="1" si="174"/>
        <v>0</v>
      </c>
      <c r="O1110" t="str">
        <f t="shared" ca="1" si="180"/>
        <v>D:Aa</v>
      </c>
      <c r="P1110" t="str">
        <f t="shared" ca="1" si="181"/>
        <v>D9:Aa9</v>
      </c>
    </row>
    <row r="1111" spans="1:16">
      <c r="A1111" t="str">
        <f t="shared" si="175"/>
        <v>10</v>
      </c>
      <c r="B1111" t="str">
        <f t="shared" ca="1" si="176"/>
        <v>WOOD</v>
      </c>
      <c r="C1111" t="str">
        <f t="shared" si="177"/>
        <v>L16-W</v>
      </c>
      <c r="D1111" t="s">
        <v>587</v>
      </c>
      <c r="E1111">
        <f t="shared" ca="1" si="178"/>
        <v>0</v>
      </c>
      <c r="H1111" t="str">
        <f t="shared" ca="1" si="179"/>
        <v>'LYNX PLYWOOD'!</v>
      </c>
      <c r="I1111">
        <f t="shared" ca="1" si="182"/>
        <v>0</v>
      </c>
      <c r="J1111" t="str">
        <f t="shared" ca="1" si="173"/>
        <v>'LYNX PLYWOOD'!</v>
      </c>
      <c r="K1111">
        <f t="shared" ca="1" si="173"/>
        <v>0</v>
      </c>
      <c r="L1111">
        <f t="shared" ca="1" si="173"/>
        <v>0</v>
      </c>
      <c r="M1111">
        <f t="shared" ca="1" si="173"/>
        <v>0</v>
      </c>
      <c r="N1111">
        <f t="shared" ca="1" si="174"/>
        <v>0</v>
      </c>
      <c r="O1111" t="str">
        <f t="shared" ca="1" si="180"/>
        <v>D:Aa</v>
      </c>
      <c r="P1111" t="str">
        <f t="shared" ca="1" si="181"/>
        <v>D9:Aa9</v>
      </c>
    </row>
    <row r="1112" spans="1:16">
      <c r="A1112" t="str">
        <f t="shared" si="175"/>
        <v>100</v>
      </c>
      <c r="B1112" t="str">
        <f t="shared" ca="1" si="176"/>
        <v>WOOD</v>
      </c>
      <c r="C1112" t="str">
        <f t="shared" si="177"/>
        <v>L16-W</v>
      </c>
      <c r="D1112" t="s">
        <v>591</v>
      </c>
      <c r="E1112">
        <f t="shared" ca="1" si="178"/>
        <v>0</v>
      </c>
      <c r="H1112" t="str">
        <f t="shared" ca="1" si="179"/>
        <v>'LYNX PLYWOOD'!</v>
      </c>
      <c r="I1112">
        <f t="shared" ca="1" si="182"/>
        <v>0</v>
      </c>
      <c r="J1112" t="str">
        <f t="shared" ca="1" si="173"/>
        <v>'LYNX PLYWOOD'!</v>
      </c>
      <c r="K1112">
        <f t="shared" ca="1" si="173"/>
        <v>0</v>
      </c>
      <c r="L1112">
        <f t="shared" ca="1" si="173"/>
        <v>0</v>
      </c>
      <c r="M1112">
        <f t="shared" ca="1" si="173"/>
        <v>0</v>
      </c>
      <c r="N1112">
        <f t="shared" ca="1" si="174"/>
        <v>0</v>
      </c>
      <c r="O1112" t="str">
        <f t="shared" ca="1" si="180"/>
        <v>D:Aa</v>
      </c>
      <c r="P1112" t="str">
        <f t="shared" ca="1" si="181"/>
        <v>D9:Aa9</v>
      </c>
    </row>
    <row r="1113" spans="1:16">
      <c r="A1113" t="str">
        <f t="shared" si="175"/>
        <v>11</v>
      </c>
      <c r="B1113" t="str">
        <f t="shared" ca="1" si="176"/>
        <v>WOOD</v>
      </c>
      <c r="C1113" t="str">
        <f t="shared" si="177"/>
        <v>L16-W</v>
      </c>
      <c r="D1113" t="s">
        <v>588</v>
      </c>
      <c r="E1113">
        <f t="shared" ca="1" si="178"/>
        <v>0</v>
      </c>
      <c r="H1113" t="str">
        <f t="shared" ca="1" si="179"/>
        <v>'LYNX PLYWOOD'!</v>
      </c>
      <c r="I1113">
        <f t="shared" ca="1" si="182"/>
        <v>0</v>
      </c>
      <c r="J1113" t="str">
        <f t="shared" ca="1" si="173"/>
        <v>'LYNX PLYWOOD'!</v>
      </c>
      <c r="K1113">
        <f t="shared" ca="1" si="173"/>
        <v>0</v>
      </c>
      <c r="L1113">
        <f t="shared" ca="1" si="173"/>
        <v>0</v>
      </c>
      <c r="M1113">
        <f t="shared" ca="1" si="173"/>
        <v>0</v>
      </c>
      <c r="N1113">
        <f t="shared" ca="1" si="174"/>
        <v>0</v>
      </c>
      <c r="O1113" t="str">
        <f t="shared" ca="1" si="180"/>
        <v>D:Aa</v>
      </c>
      <c r="P1113" t="str">
        <f t="shared" ca="1" si="181"/>
        <v>D9:Aa9</v>
      </c>
    </row>
    <row r="1114" spans="1:16">
      <c r="A1114" t="str">
        <f t="shared" si="175"/>
        <v>12</v>
      </c>
      <c r="B1114" t="str">
        <f t="shared" ca="1" si="176"/>
        <v>WOOD</v>
      </c>
      <c r="C1114" t="str">
        <f t="shared" si="177"/>
        <v>L16-W</v>
      </c>
      <c r="D1114" t="s">
        <v>589</v>
      </c>
      <c r="E1114">
        <f t="shared" ca="1" si="178"/>
        <v>0</v>
      </c>
      <c r="H1114" t="str">
        <f t="shared" ca="1" si="179"/>
        <v>'LYNX PLYWOOD'!</v>
      </c>
      <c r="I1114">
        <f t="shared" ca="1" si="182"/>
        <v>0</v>
      </c>
      <c r="J1114" t="str">
        <f t="shared" ca="1" si="173"/>
        <v>'LYNX PLYWOOD'!</v>
      </c>
      <c r="K1114">
        <f t="shared" ca="1" si="173"/>
        <v>0</v>
      </c>
      <c r="L1114">
        <f t="shared" ca="1" si="173"/>
        <v>0</v>
      </c>
      <c r="M1114">
        <f t="shared" ca="1" si="173"/>
        <v>0</v>
      </c>
      <c r="N1114">
        <f t="shared" ca="1" si="174"/>
        <v>0</v>
      </c>
      <c r="O1114" t="str">
        <f t="shared" ca="1" si="180"/>
        <v>D:Aa</v>
      </c>
      <c r="P1114" t="str">
        <f t="shared" ca="1" si="181"/>
        <v>D9:Aa9</v>
      </c>
    </row>
    <row r="1115" spans="1:16">
      <c r="A1115" t="str">
        <f t="shared" si="175"/>
        <v>13</v>
      </c>
      <c r="B1115" t="str">
        <f t="shared" ca="1" si="176"/>
        <v>WOOD</v>
      </c>
      <c r="C1115" t="str">
        <f t="shared" si="177"/>
        <v>L16-W</v>
      </c>
      <c r="D1115" t="s">
        <v>590</v>
      </c>
      <c r="E1115">
        <f t="shared" ca="1" si="178"/>
        <v>0</v>
      </c>
      <c r="H1115" t="str">
        <f t="shared" ca="1" si="179"/>
        <v>'LYNX PLYWOOD'!</v>
      </c>
      <c r="I1115">
        <f t="shared" ca="1" si="182"/>
        <v>0</v>
      </c>
      <c r="J1115" t="str">
        <f t="shared" ca="1" si="173"/>
        <v>'LYNX PLYWOOD'!</v>
      </c>
      <c r="K1115">
        <f t="shared" ca="1" si="173"/>
        <v>0</v>
      </c>
      <c r="L1115">
        <f t="shared" ca="1" si="173"/>
        <v>0</v>
      </c>
      <c r="M1115">
        <f t="shared" ca="1" si="173"/>
        <v>0</v>
      </c>
      <c r="N1115">
        <f t="shared" ca="1" si="174"/>
        <v>0</v>
      </c>
      <c r="O1115" t="str">
        <f t="shared" ca="1" si="180"/>
        <v>D:Aa</v>
      </c>
      <c r="P1115" t="str">
        <f t="shared" ca="1" si="181"/>
        <v>D9:Aa9</v>
      </c>
    </row>
    <row r="1116" spans="1:16">
      <c r="A1116" t="str">
        <f t="shared" si="175"/>
        <v>15</v>
      </c>
      <c r="B1116" t="str">
        <f t="shared" ca="1" si="176"/>
        <v>WOOD</v>
      </c>
      <c r="C1116" t="str">
        <f t="shared" si="177"/>
        <v>L16-W</v>
      </c>
      <c r="D1116" t="s">
        <v>1530</v>
      </c>
      <c r="E1116">
        <f t="shared" ca="1" si="178"/>
        <v>0</v>
      </c>
      <c r="H1116" t="str">
        <f t="shared" ca="1" si="179"/>
        <v>'LYNX PLYWOOD'!</v>
      </c>
      <c r="I1116">
        <f t="shared" ca="1" si="182"/>
        <v>0</v>
      </c>
      <c r="J1116" t="str">
        <f t="shared" ca="1" si="173"/>
        <v>'LYNX PLYWOOD'!</v>
      </c>
      <c r="K1116">
        <f t="shared" ca="1" si="173"/>
        <v>0</v>
      </c>
      <c r="L1116">
        <f t="shared" ca="1" si="173"/>
        <v>0</v>
      </c>
      <c r="M1116">
        <f t="shared" ca="1" si="173"/>
        <v>0</v>
      </c>
      <c r="N1116">
        <f t="shared" ca="1" si="174"/>
        <v>0</v>
      </c>
      <c r="O1116" t="str">
        <f t="shared" ca="1" si="180"/>
        <v>D:Aa</v>
      </c>
      <c r="P1116" t="str">
        <f t="shared" ca="1" si="181"/>
        <v>D9:Aa9</v>
      </c>
    </row>
    <row r="1117" spans="1:16">
      <c r="A1117" t="str">
        <f t="shared" si="175"/>
        <v>01</v>
      </c>
      <c r="B1117" t="str">
        <f t="shared" ca="1" si="176"/>
        <v>WH</v>
      </c>
      <c r="C1117" t="str">
        <f t="shared" si="177"/>
        <v>L16-WH-N-DT</v>
      </c>
      <c r="D1117" t="s">
        <v>1686</v>
      </c>
      <c r="E1117">
        <f t="shared" ca="1" si="178"/>
        <v>0</v>
      </c>
      <c r="H1117" t="str">
        <f t="shared" ca="1" si="179"/>
        <v>'Lynx WOODEN HOLDS'!</v>
      </c>
      <c r="I1117">
        <f t="shared" ca="1" si="182"/>
        <v>0</v>
      </c>
      <c r="J1117">
        <f t="shared" ca="1" si="173"/>
        <v>0</v>
      </c>
      <c r="K1117">
        <f t="shared" ca="1" si="173"/>
        <v>0</v>
      </c>
      <c r="L1117" t="str">
        <f t="shared" ca="1" si="173"/>
        <v>'Lynx WOODEN HOLDS'!</v>
      </c>
      <c r="M1117">
        <f t="shared" ca="1" si="173"/>
        <v>0</v>
      </c>
      <c r="N1117">
        <f t="shared" ca="1" si="174"/>
        <v>0</v>
      </c>
      <c r="O1117" t="str">
        <f t="shared" ca="1" si="180"/>
        <v>D:z</v>
      </c>
      <c r="P1117" t="str">
        <f t="shared" ca="1" si="181"/>
        <v>D9:Z9</v>
      </c>
    </row>
    <row r="1118" spans="1:16">
      <c r="A1118" t="str">
        <f t="shared" si="175"/>
        <v>02</v>
      </c>
      <c r="B1118" t="str">
        <f t="shared" ca="1" si="176"/>
        <v>WH</v>
      </c>
      <c r="C1118" t="str">
        <f t="shared" si="177"/>
        <v>L16-WH-N-DT</v>
      </c>
      <c r="D1118" t="s">
        <v>1709</v>
      </c>
      <c r="E1118">
        <f t="shared" ca="1" si="178"/>
        <v>0</v>
      </c>
      <c r="H1118" t="str">
        <f t="shared" ca="1" si="179"/>
        <v>'Lynx WOODEN HOLDS'!</v>
      </c>
      <c r="I1118">
        <f t="shared" ca="1" si="182"/>
        <v>0</v>
      </c>
      <c r="J1118">
        <f t="shared" ca="1" si="173"/>
        <v>0</v>
      </c>
      <c r="K1118">
        <f t="shared" ca="1" si="173"/>
        <v>0</v>
      </c>
      <c r="L1118" t="str">
        <f t="shared" ca="1" si="173"/>
        <v>'Lynx WOODEN HOLDS'!</v>
      </c>
      <c r="M1118">
        <f t="shared" ref="M1118:N1181" ca="1" si="183">IF(IFERROR(VLOOKUP($C1118,INDIRECT(M$14&amp;"D:D"),1,FALSE),0)&lt;&gt;0,M$14,0)</f>
        <v>0</v>
      </c>
      <c r="N1118">
        <f t="shared" ca="1" si="174"/>
        <v>0</v>
      </c>
      <c r="O1118" t="str">
        <f t="shared" ca="1" si="180"/>
        <v>D:z</v>
      </c>
      <c r="P1118" t="str">
        <f t="shared" ca="1" si="181"/>
        <v>D9:Z9</v>
      </c>
    </row>
    <row r="1119" spans="1:16">
      <c r="A1119" t="str">
        <f t="shared" si="175"/>
        <v>03</v>
      </c>
      <c r="B1119" t="str">
        <f t="shared" ca="1" si="176"/>
        <v>WH</v>
      </c>
      <c r="C1119" t="str">
        <f t="shared" si="177"/>
        <v>L16-WH-N-DT</v>
      </c>
      <c r="D1119" t="s">
        <v>1732</v>
      </c>
      <c r="E1119">
        <f t="shared" ca="1" si="178"/>
        <v>0</v>
      </c>
      <c r="H1119" t="str">
        <f t="shared" ca="1" si="179"/>
        <v>'Lynx WOODEN HOLDS'!</v>
      </c>
      <c r="I1119">
        <f t="shared" ca="1" si="182"/>
        <v>0</v>
      </c>
      <c r="J1119">
        <f t="shared" ref="J1119:N1182" ca="1" si="184">IF(IFERROR(VLOOKUP($C1119,INDIRECT(J$14&amp;"D:D"),1,FALSE),0)&lt;&gt;0,J$14,0)</f>
        <v>0</v>
      </c>
      <c r="K1119">
        <f t="shared" ca="1" si="184"/>
        <v>0</v>
      </c>
      <c r="L1119" t="str">
        <f t="shared" ca="1" si="184"/>
        <v>'Lynx WOODEN HOLDS'!</v>
      </c>
      <c r="M1119">
        <f t="shared" ca="1" si="183"/>
        <v>0</v>
      </c>
      <c r="N1119">
        <f t="shared" ca="1" si="183"/>
        <v>0</v>
      </c>
      <c r="O1119" t="str">
        <f t="shared" ca="1" si="180"/>
        <v>D:z</v>
      </c>
      <c r="P1119" t="str">
        <f t="shared" ca="1" si="181"/>
        <v>D9:Z9</v>
      </c>
    </row>
    <row r="1120" spans="1:16">
      <c r="A1120" t="str">
        <f t="shared" si="175"/>
        <v>04</v>
      </c>
      <c r="B1120" t="str">
        <f t="shared" ca="1" si="176"/>
        <v>WH</v>
      </c>
      <c r="C1120" t="str">
        <f t="shared" si="177"/>
        <v>L16-WH-N-DT</v>
      </c>
      <c r="D1120" t="s">
        <v>1755</v>
      </c>
      <c r="E1120">
        <f t="shared" ca="1" si="178"/>
        <v>0</v>
      </c>
      <c r="H1120" t="str">
        <f t="shared" ca="1" si="179"/>
        <v>'Lynx WOODEN HOLDS'!</v>
      </c>
      <c r="I1120">
        <f t="shared" ca="1" si="182"/>
        <v>0</v>
      </c>
      <c r="J1120">
        <f t="shared" ca="1" si="184"/>
        <v>0</v>
      </c>
      <c r="K1120">
        <f t="shared" ca="1" si="184"/>
        <v>0</v>
      </c>
      <c r="L1120" t="str">
        <f t="shared" ca="1" si="184"/>
        <v>'Lynx WOODEN HOLDS'!</v>
      </c>
      <c r="M1120">
        <f t="shared" ca="1" si="183"/>
        <v>0</v>
      </c>
      <c r="N1120">
        <f t="shared" ca="1" si="183"/>
        <v>0</v>
      </c>
      <c r="O1120" t="str">
        <f t="shared" ca="1" si="180"/>
        <v>D:z</v>
      </c>
      <c r="P1120" t="str">
        <f t="shared" ca="1" si="181"/>
        <v>D9:Z9</v>
      </c>
    </row>
    <row r="1121" spans="1:16">
      <c r="A1121" t="str">
        <f t="shared" si="175"/>
        <v>05</v>
      </c>
      <c r="B1121" t="str">
        <f t="shared" ca="1" si="176"/>
        <v>WH</v>
      </c>
      <c r="C1121" t="str">
        <f t="shared" si="177"/>
        <v>L16-WH-N-DT</v>
      </c>
      <c r="D1121" t="s">
        <v>1778</v>
      </c>
      <c r="E1121">
        <f t="shared" ca="1" si="178"/>
        <v>0</v>
      </c>
      <c r="H1121" t="str">
        <f t="shared" ca="1" si="179"/>
        <v>'Lynx WOODEN HOLDS'!</v>
      </c>
      <c r="I1121">
        <f t="shared" ca="1" si="182"/>
        <v>0</v>
      </c>
      <c r="J1121">
        <f t="shared" ca="1" si="184"/>
        <v>0</v>
      </c>
      <c r="K1121">
        <f t="shared" ca="1" si="184"/>
        <v>0</v>
      </c>
      <c r="L1121" t="str">
        <f t="shared" ca="1" si="184"/>
        <v>'Lynx WOODEN HOLDS'!</v>
      </c>
      <c r="M1121">
        <f t="shared" ca="1" si="183"/>
        <v>0</v>
      </c>
      <c r="N1121">
        <f t="shared" ca="1" si="183"/>
        <v>0</v>
      </c>
      <c r="O1121" t="str">
        <f t="shared" ca="1" si="180"/>
        <v>D:z</v>
      </c>
      <c r="P1121" t="str">
        <f t="shared" ca="1" si="181"/>
        <v>D9:Z9</v>
      </c>
    </row>
    <row r="1122" spans="1:16">
      <c r="A1122" t="str">
        <f t="shared" si="175"/>
        <v>06</v>
      </c>
      <c r="B1122" t="str">
        <f t="shared" ca="1" si="176"/>
        <v>WH</v>
      </c>
      <c r="C1122" t="str">
        <f t="shared" si="177"/>
        <v>L16-WH-N-DT</v>
      </c>
      <c r="D1122" t="s">
        <v>1801</v>
      </c>
      <c r="E1122">
        <f t="shared" ca="1" si="178"/>
        <v>0</v>
      </c>
      <c r="H1122" t="str">
        <f t="shared" ca="1" si="179"/>
        <v>'Lynx WOODEN HOLDS'!</v>
      </c>
      <c r="I1122">
        <f t="shared" ca="1" si="182"/>
        <v>0</v>
      </c>
      <c r="J1122">
        <f t="shared" ca="1" si="184"/>
        <v>0</v>
      </c>
      <c r="K1122">
        <f t="shared" ca="1" si="184"/>
        <v>0</v>
      </c>
      <c r="L1122" t="str">
        <f t="shared" ca="1" si="184"/>
        <v>'Lynx WOODEN HOLDS'!</v>
      </c>
      <c r="M1122">
        <f t="shared" ca="1" si="183"/>
        <v>0</v>
      </c>
      <c r="N1122">
        <f t="shared" ca="1" si="183"/>
        <v>0</v>
      </c>
      <c r="O1122" t="str">
        <f t="shared" ca="1" si="180"/>
        <v>D:z</v>
      </c>
      <c r="P1122" t="str">
        <f t="shared" ca="1" si="181"/>
        <v>D9:Z9</v>
      </c>
    </row>
    <row r="1123" spans="1:16">
      <c r="A1123" t="str">
        <f t="shared" si="175"/>
        <v>07</v>
      </c>
      <c r="B1123" t="str">
        <f t="shared" ca="1" si="176"/>
        <v>WH</v>
      </c>
      <c r="C1123" t="str">
        <f t="shared" si="177"/>
        <v>L16-WH-N-DT</v>
      </c>
      <c r="D1123" t="s">
        <v>1824</v>
      </c>
      <c r="E1123">
        <f t="shared" ca="1" si="178"/>
        <v>0</v>
      </c>
      <c r="H1123" t="str">
        <f t="shared" ca="1" si="179"/>
        <v>'Lynx WOODEN HOLDS'!</v>
      </c>
      <c r="I1123">
        <f t="shared" ca="1" si="182"/>
        <v>0</v>
      </c>
      <c r="J1123">
        <f t="shared" ca="1" si="184"/>
        <v>0</v>
      </c>
      <c r="K1123">
        <f t="shared" ca="1" si="184"/>
        <v>0</v>
      </c>
      <c r="L1123" t="str">
        <f t="shared" ca="1" si="184"/>
        <v>'Lynx WOODEN HOLDS'!</v>
      </c>
      <c r="M1123">
        <f t="shared" ca="1" si="183"/>
        <v>0</v>
      </c>
      <c r="N1123">
        <f t="shared" ca="1" si="183"/>
        <v>0</v>
      </c>
      <c r="O1123" t="str">
        <f t="shared" ca="1" si="180"/>
        <v>D:z</v>
      </c>
      <c r="P1123" t="str">
        <f t="shared" ca="1" si="181"/>
        <v>D9:Z9</v>
      </c>
    </row>
    <row r="1124" spans="1:16">
      <c r="A1124" t="str">
        <f t="shared" si="175"/>
        <v>08</v>
      </c>
      <c r="B1124" t="str">
        <f t="shared" ca="1" si="176"/>
        <v>WH</v>
      </c>
      <c r="C1124" t="str">
        <f t="shared" si="177"/>
        <v>L16-WH-N-DT</v>
      </c>
      <c r="D1124" t="s">
        <v>1847</v>
      </c>
      <c r="E1124">
        <f t="shared" ca="1" si="178"/>
        <v>0</v>
      </c>
      <c r="H1124" t="str">
        <f t="shared" ca="1" si="179"/>
        <v>'Lynx WOODEN HOLDS'!</v>
      </c>
      <c r="I1124">
        <f t="shared" ca="1" si="182"/>
        <v>0</v>
      </c>
      <c r="J1124">
        <f t="shared" ca="1" si="184"/>
        <v>0</v>
      </c>
      <c r="K1124">
        <f t="shared" ca="1" si="184"/>
        <v>0</v>
      </c>
      <c r="L1124" t="str">
        <f t="shared" ca="1" si="184"/>
        <v>'Lynx WOODEN HOLDS'!</v>
      </c>
      <c r="M1124">
        <f t="shared" ca="1" si="183"/>
        <v>0</v>
      </c>
      <c r="N1124">
        <f t="shared" ca="1" si="183"/>
        <v>0</v>
      </c>
      <c r="O1124" t="str">
        <f t="shared" ca="1" si="180"/>
        <v>D:z</v>
      </c>
      <c r="P1124" t="str">
        <f t="shared" ca="1" si="181"/>
        <v>D9:Z9</v>
      </c>
    </row>
    <row r="1125" spans="1:16">
      <c r="A1125" t="str">
        <f t="shared" si="175"/>
        <v>09</v>
      </c>
      <c r="B1125" t="str">
        <f t="shared" ca="1" si="176"/>
        <v>WH</v>
      </c>
      <c r="C1125" t="str">
        <f t="shared" si="177"/>
        <v>L16-WH-N-DT</v>
      </c>
      <c r="D1125" t="s">
        <v>1870</v>
      </c>
      <c r="E1125">
        <f t="shared" ca="1" si="178"/>
        <v>0</v>
      </c>
      <c r="H1125" t="str">
        <f t="shared" ca="1" si="179"/>
        <v>'Lynx WOODEN HOLDS'!</v>
      </c>
      <c r="I1125">
        <f t="shared" ca="1" si="182"/>
        <v>0</v>
      </c>
      <c r="J1125">
        <f t="shared" ca="1" si="184"/>
        <v>0</v>
      </c>
      <c r="K1125">
        <f t="shared" ca="1" si="184"/>
        <v>0</v>
      </c>
      <c r="L1125" t="str">
        <f t="shared" ca="1" si="184"/>
        <v>'Lynx WOODEN HOLDS'!</v>
      </c>
      <c r="M1125">
        <f t="shared" ca="1" si="183"/>
        <v>0</v>
      </c>
      <c r="N1125">
        <f t="shared" ca="1" si="183"/>
        <v>0</v>
      </c>
      <c r="O1125" t="str">
        <f t="shared" ca="1" si="180"/>
        <v>D:z</v>
      </c>
      <c r="P1125" t="str">
        <f t="shared" ca="1" si="181"/>
        <v>D9:Z9</v>
      </c>
    </row>
    <row r="1126" spans="1:16">
      <c r="A1126" t="str">
        <f t="shared" si="175"/>
        <v>10</v>
      </c>
      <c r="B1126" t="str">
        <f t="shared" ca="1" si="176"/>
        <v>WH</v>
      </c>
      <c r="C1126" t="str">
        <f t="shared" si="177"/>
        <v>L16-WH-N-DT</v>
      </c>
      <c r="D1126" t="s">
        <v>1893</v>
      </c>
      <c r="E1126">
        <f t="shared" ca="1" si="178"/>
        <v>0</v>
      </c>
      <c r="H1126" t="str">
        <f t="shared" ca="1" si="179"/>
        <v>'Lynx WOODEN HOLDS'!</v>
      </c>
      <c r="I1126">
        <f t="shared" ca="1" si="182"/>
        <v>0</v>
      </c>
      <c r="J1126">
        <f t="shared" ca="1" si="184"/>
        <v>0</v>
      </c>
      <c r="K1126">
        <f t="shared" ca="1" si="184"/>
        <v>0</v>
      </c>
      <c r="L1126" t="str">
        <f t="shared" ca="1" si="184"/>
        <v>'Lynx WOODEN HOLDS'!</v>
      </c>
      <c r="M1126">
        <f t="shared" ca="1" si="183"/>
        <v>0</v>
      </c>
      <c r="N1126">
        <f t="shared" ca="1" si="183"/>
        <v>0</v>
      </c>
      <c r="O1126" t="str">
        <f t="shared" ca="1" si="180"/>
        <v>D:z</v>
      </c>
      <c r="P1126" t="str">
        <f t="shared" ca="1" si="181"/>
        <v>D9:Z9</v>
      </c>
    </row>
    <row r="1127" spans="1:16">
      <c r="A1127" t="str">
        <f t="shared" si="175"/>
        <v>11</v>
      </c>
      <c r="B1127" t="str">
        <f t="shared" ca="1" si="176"/>
        <v>WH</v>
      </c>
      <c r="C1127" t="str">
        <f t="shared" si="177"/>
        <v>L16-WH-N-DT</v>
      </c>
      <c r="D1127" t="s">
        <v>1916</v>
      </c>
      <c r="E1127">
        <f t="shared" ca="1" si="178"/>
        <v>0</v>
      </c>
      <c r="H1127" t="str">
        <f t="shared" ca="1" si="179"/>
        <v>'Lynx WOODEN HOLDS'!</v>
      </c>
      <c r="I1127">
        <f t="shared" ca="1" si="182"/>
        <v>0</v>
      </c>
      <c r="J1127">
        <f t="shared" ca="1" si="184"/>
        <v>0</v>
      </c>
      <c r="K1127">
        <f t="shared" ca="1" si="184"/>
        <v>0</v>
      </c>
      <c r="L1127" t="str">
        <f t="shared" ca="1" si="184"/>
        <v>'Lynx WOODEN HOLDS'!</v>
      </c>
      <c r="M1127">
        <f t="shared" ca="1" si="183"/>
        <v>0</v>
      </c>
      <c r="N1127">
        <f t="shared" ca="1" si="183"/>
        <v>0</v>
      </c>
      <c r="O1127" t="str">
        <f t="shared" ca="1" si="180"/>
        <v>D:z</v>
      </c>
      <c r="P1127" t="str">
        <f t="shared" ca="1" si="181"/>
        <v>D9:Z9</v>
      </c>
    </row>
    <row r="1128" spans="1:16">
      <c r="A1128" t="str">
        <f t="shared" si="175"/>
        <v>12</v>
      </c>
      <c r="B1128" t="str">
        <f t="shared" ca="1" si="176"/>
        <v>WH</v>
      </c>
      <c r="C1128" t="str">
        <f t="shared" si="177"/>
        <v>L16-WH-N-DT</v>
      </c>
      <c r="D1128" t="s">
        <v>1939</v>
      </c>
      <c r="E1128">
        <f t="shared" ca="1" si="178"/>
        <v>0</v>
      </c>
      <c r="H1128" t="str">
        <f t="shared" ca="1" si="179"/>
        <v>'Lynx WOODEN HOLDS'!</v>
      </c>
      <c r="I1128">
        <f t="shared" ca="1" si="182"/>
        <v>0</v>
      </c>
      <c r="J1128">
        <f t="shared" ca="1" si="184"/>
        <v>0</v>
      </c>
      <c r="K1128">
        <f t="shared" ca="1" si="184"/>
        <v>0</v>
      </c>
      <c r="L1128" t="str">
        <f t="shared" ca="1" si="184"/>
        <v>'Lynx WOODEN HOLDS'!</v>
      </c>
      <c r="M1128">
        <f t="shared" ca="1" si="183"/>
        <v>0</v>
      </c>
      <c r="N1128">
        <f t="shared" ca="1" si="183"/>
        <v>0</v>
      </c>
      <c r="O1128" t="str">
        <f t="shared" ca="1" si="180"/>
        <v>D:z</v>
      </c>
      <c r="P1128" t="str">
        <f t="shared" ca="1" si="181"/>
        <v>D9:Z9</v>
      </c>
    </row>
    <row r="1129" spans="1:16">
      <c r="A1129" t="str">
        <f t="shared" si="175"/>
        <v>13</v>
      </c>
      <c r="B1129" t="str">
        <f t="shared" ca="1" si="176"/>
        <v>WH</v>
      </c>
      <c r="C1129" t="str">
        <f t="shared" si="177"/>
        <v>L16-WH-N-DT</v>
      </c>
      <c r="D1129" t="s">
        <v>1962</v>
      </c>
      <c r="E1129">
        <f t="shared" ca="1" si="178"/>
        <v>0</v>
      </c>
      <c r="H1129" t="str">
        <f t="shared" ca="1" si="179"/>
        <v>'Lynx WOODEN HOLDS'!</v>
      </c>
      <c r="I1129">
        <f t="shared" ca="1" si="182"/>
        <v>0</v>
      </c>
      <c r="J1129">
        <f t="shared" ca="1" si="184"/>
        <v>0</v>
      </c>
      <c r="K1129">
        <f t="shared" ca="1" si="184"/>
        <v>0</v>
      </c>
      <c r="L1129" t="str">
        <f t="shared" ca="1" si="184"/>
        <v>'Lynx WOODEN HOLDS'!</v>
      </c>
      <c r="M1129">
        <f t="shared" ca="1" si="183"/>
        <v>0</v>
      </c>
      <c r="N1129">
        <f t="shared" ca="1" si="183"/>
        <v>0</v>
      </c>
      <c r="O1129" t="str">
        <f t="shared" ca="1" si="180"/>
        <v>D:z</v>
      </c>
      <c r="P1129" t="str">
        <f t="shared" ca="1" si="181"/>
        <v>D9:Z9</v>
      </c>
    </row>
    <row r="1130" spans="1:16">
      <c r="A1130" t="str">
        <f t="shared" si="175"/>
        <v>15</v>
      </c>
      <c r="B1130" t="str">
        <f t="shared" ca="1" si="176"/>
        <v>WH</v>
      </c>
      <c r="C1130" t="str">
        <f t="shared" si="177"/>
        <v>L16-WH-N-DT</v>
      </c>
      <c r="D1130" t="s">
        <v>1985</v>
      </c>
      <c r="E1130">
        <f t="shared" ca="1" si="178"/>
        <v>0</v>
      </c>
      <c r="H1130" t="str">
        <f t="shared" ca="1" si="179"/>
        <v>'Lynx WOODEN HOLDS'!</v>
      </c>
      <c r="I1130">
        <f t="shared" ca="1" si="182"/>
        <v>0</v>
      </c>
      <c r="J1130">
        <f t="shared" ca="1" si="184"/>
        <v>0</v>
      </c>
      <c r="K1130">
        <f t="shared" ca="1" si="184"/>
        <v>0</v>
      </c>
      <c r="L1130" t="str">
        <f t="shared" ca="1" si="184"/>
        <v>'Lynx WOODEN HOLDS'!</v>
      </c>
      <c r="M1130">
        <f t="shared" ca="1" si="183"/>
        <v>0</v>
      </c>
      <c r="N1130">
        <f t="shared" ca="1" si="183"/>
        <v>0</v>
      </c>
      <c r="O1130" t="str">
        <f t="shared" ca="1" si="180"/>
        <v>D:z</v>
      </c>
      <c r="P1130" t="str">
        <f t="shared" ca="1" si="181"/>
        <v>D9:Z9</v>
      </c>
    </row>
    <row r="1131" spans="1:16">
      <c r="A1131" t="str">
        <f t="shared" si="175"/>
        <v>01</v>
      </c>
      <c r="B1131" t="str">
        <f t="shared" ca="1" si="176"/>
        <v>WH</v>
      </c>
      <c r="C1131" t="str">
        <f t="shared" si="177"/>
        <v>L17-WH-N-DT</v>
      </c>
      <c r="D1131" t="s">
        <v>1687</v>
      </c>
      <c r="E1131">
        <f t="shared" ca="1" si="178"/>
        <v>0</v>
      </c>
      <c r="H1131" t="str">
        <f t="shared" ca="1" si="179"/>
        <v>'Lynx WOODEN HOLDS'!</v>
      </c>
      <c r="I1131">
        <f t="shared" ca="1" si="182"/>
        <v>0</v>
      </c>
      <c r="J1131">
        <f t="shared" ca="1" si="184"/>
        <v>0</v>
      </c>
      <c r="K1131">
        <f t="shared" ca="1" si="184"/>
        <v>0</v>
      </c>
      <c r="L1131" t="str">
        <f t="shared" ca="1" si="184"/>
        <v>'Lynx WOODEN HOLDS'!</v>
      </c>
      <c r="M1131">
        <f t="shared" ca="1" si="183"/>
        <v>0</v>
      </c>
      <c r="N1131">
        <f t="shared" ca="1" si="183"/>
        <v>0</v>
      </c>
      <c r="O1131" t="str">
        <f t="shared" ca="1" si="180"/>
        <v>D:z</v>
      </c>
      <c r="P1131" t="str">
        <f t="shared" ca="1" si="181"/>
        <v>D9:Z9</v>
      </c>
    </row>
    <row r="1132" spans="1:16">
      <c r="A1132" t="str">
        <f t="shared" si="175"/>
        <v>02</v>
      </c>
      <c r="B1132" t="str">
        <f t="shared" ca="1" si="176"/>
        <v>WH</v>
      </c>
      <c r="C1132" t="str">
        <f t="shared" si="177"/>
        <v>L17-WH-N-DT</v>
      </c>
      <c r="D1132" t="s">
        <v>1710</v>
      </c>
      <c r="E1132">
        <f t="shared" ca="1" si="178"/>
        <v>0</v>
      </c>
      <c r="H1132" t="str">
        <f t="shared" ca="1" si="179"/>
        <v>'Lynx WOODEN HOLDS'!</v>
      </c>
      <c r="I1132">
        <f t="shared" ca="1" si="182"/>
        <v>0</v>
      </c>
      <c r="J1132">
        <f t="shared" ca="1" si="184"/>
        <v>0</v>
      </c>
      <c r="K1132">
        <f t="shared" ca="1" si="184"/>
        <v>0</v>
      </c>
      <c r="L1132" t="str">
        <f t="shared" ca="1" si="184"/>
        <v>'Lynx WOODEN HOLDS'!</v>
      </c>
      <c r="M1132">
        <f t="shared" ca="1" si="183"/>
        <v>0</v>
      </c>
      <c r="N1132">
        <f t="shared" ca="1" si="183"/>
        <v>0</v>
      </c>
      <c r="O1132" t="str">
        <f t="shared" ca="1" si="180"/>
        <v>D:z</v>
      </c>
      <c r="P1132" t="str">
        <f t="shared" ca="1" si="181"/>
        <v>D9:Z9</v>
      </c>
    </row>
    <row r="1133" spans="1:16">
      <c r="A1133" t="str">
        <f t="shared" si="175"/>
        <v>03</v>
      </c>
      <c r="B1133" t="str">
        <f t="shared" ca="1" si="176"/>
        <v>WH</v>
      </c>
      <c r="C1133" t="str">
        <f t="shared" si="177"/>
        <v>L17-WH-N-DT</v>
      </c>
      <c r="D1133" t="s">
        <v>1733</v>
      </c>
      <c r="E1133">
        <f t="shared" ca="1" si="178"/>
        <v>0</v>
      </c>
      <c r="H1133" t="str">
        <f t="shared" ca="1" si="179"/>
        <v>'Lynx WOODEN HOLDS'!</v>
      </c>
      <c r="I1133">
        <f t="shared" ref="I1133:I1196" ca="1" si="185">IF(IFERROR(VLOOKUP(C1133,INDIRECT($I$14&amp;"D:D"),1,FALSE),0)&lt;&gt;0,I$14,0)</f>
        <v>0</v>
      </c>
      <c r="J1133">
        <f t="shared" ca="1" si="184"/>
        <v>0</v>
      </c>
      <c r="K1133">
        <f t="shared" ca="1" si="184"/>
        <v>0</v>
      </c>
      <c r="L1133" t="str">
        <f t="shared" ca="1" si="184"/>
        <v>'Lynx WOODEN HOLDS'!</v>
      </c>
      <c r="M1133">
        <f t="shared" ca="1" si="183"/>
        <v>0</v>
      </c>
      <c r="N1133">
        <f t="shared" ca="1" si="183"/>
        <v>0</v>
      </c>
      <c r="O1133" t="str">
        <f t="shared" ca="1" si="180"/>
        <v>D:z</v>
      </c>
      <c r="P1133" t="str">
        <f t="shared" ca="1" si="181"/>
        <v>D9:Z9</v>
      </c>
    </row>
    <row r="1134" spans="1:16">
      <c r="A1134" t="str">
        <f t="shared" si="175"/>
        <v>04</v>
      </c>
      <c r="B1134" t="str">
        <f t="shared" ca="1" si="176"/>
        <v>WH</v>
      </c>
      <c r="C1134" t="str">
        <f t="shared" si="177"/>
        <v>L17-WH-N-DT</v>
      </c>
      <c r="D1134" t="s">
        <v>1756</v>
      </c>
      <c r="E1134">
        <f t="shared" ca="1" si="178"/>
        <v>0</v>
      </c>
      <c r="H1134" t="str">
        <f t="shared" ca="1" si="179"/>
        <v>'Lynx WOODEN HOLDS'!</v>
      </c>
      <c r="I1134">
        <f t="shared" ca="1" si="185"/>
        <v>0</v>
      </c>
      <c r="J1134">
        <f t="shared" ca="1" si="184"/>
        <v>0</v>
      </c>
      <c r="K1134">
        <f t="shared" ca="1" si="184"/>
        <v>0</v>
      </c>
      <c r="L1134" t="str">
        <f t="shared" ca="1" si="184"/>
        <v>'Lynx WOODEN HOLDS'!</v>
      </c>
      <c r="M1134">
        <f t="shared" ca="1" si="183"/>
        <v>0</v>
      </c>
      <c r="N1134">
        <f t="shared" ca="1" si="183"/>
        <v>0</v>
      </c>
      <c r="O1134" t="str">
        <f t="shared" ca="1" si="180"/>
        <v>D:z</v>
      </c>
      <c r="P1134" t="str">
        <f t="shared" ca="1" si="181"/>
        <v>D9:Z9</v>
      </c>
    </row>
    <row r="1135" spans="1:16">
      <c r="A1135" t="str">
        <f t="shared" si="175"/>
        <v>05</v>
      </c>
      <c r="B1135" t="str">
        <f t="shared" ca="1" si="176"/>
        <v>WH</v>
      </c>
      <c r="C1135" t="str">
        <f t="shared" si="177"/>
        <v>L17-WH-N-DT</v>
      </c>
      <c r="D1135" t="s">
        <v>1779</v>
      </c>
      <c r="E1135">
        <f t="shared" ca="1" si="178"/>
        <v>0</v>
      </c>
      <c r="H1135" t="str">
        <f t="shared" ca="1" si="179"/>
        <v>'Lynx WOODEN HOLDS'!</v>
      </c>
      <c r="I1135">
        <f t="shared" ca="1" si="185"/>
        <v>0</v>
      </c>
      <c r="J1135">
        <f t="shared" ca="1" si="184"/>
        <v>0</v>
      </c>
      <c r="K1135">
        <f t="shared" ca="1" si="184"/>
        <v>0</v>
      </c>
      <c r="L1135" t="str">
        <f t="shared" ca="1" si="184"/>
        <v>'Lynx WOODEN HOLDS'!</v>
      </c>
      <c r="M1135">
        <f t="shared" ca="1" si="183"/>
        <v>0</v>
      </c>
      <c r="N1135">
        <f t="shared" ca="1" si="183"/>
        <v>0</v>
      </c>
      <c r="O1135" t="str">
        <f t="shared" ca="1" si="180"/>
        <v>D:z</v>
      </c>
      <c r="P1135" t="str">
        <f t="shared" ca="1" si="181"/>
        <v>D9:Z9</v>
      </c>
    </row>
    <row r="1136" spans="1:16">
      <c r="A1136" t="str">
        <f t="shared" si="175"/>
        <v>06</v>
      </c>
      <c r="B1136" t="str">
        <f t="shared" ca="1" si="176"/>
        <v>WH</v>
      </c>
      <c r="C1136" t="str">
        <f t="shared" si="177"/>
        <v>L17-WH-N-DT</v>
      </c>
      <c r="D1136" t="s">
        <v>1802</v>
      </c>
      <c r="E1136">
        <f t="shared" ca="1" si="178"/>
        <v>0</v>
      </c>
      <c r="H1136" t="str">
        <f t="shared" ca="1" si="179"/>
        <v>'Lynx WOODEN HOLDS'!</v>
      </c>
      <c r="I1136">
        <f t="shared" ca="1" si="185"/>
        <v>0</v>
      </c>
      <c r="J1136">
        <f t="shared" ca="1" si="184"/>
        <v>0</v>
      </c>
      <c r="K1136">
        <f t="shared" ca="1" si="184"/>
        <v>0</v>
      </c>
      <c r="L1136" t="str">
        <f t="shared" ca="1" si="184"/>
        <v>'Lynx WOODEN HOLDS'!</v>
      </c>
      <c r="M1136">
        <f t="shared" ca="1" si="183"/>
        <v>0</v>
      </c>
      <c r="N1136">
        <f t="shared" ca="1" si="183"/>
        <v>0</v>
      </c>
      <c r="O1136" t="str">
        <f t="shared" ca="1" si="180"/>
        <v>D:z</v>
      </c>
      <c r="P1136" t="str">
        <f t="shared" ca="1" si="181"/>
        <v>D9:Z9</v>
      </c>
    </row>
    <row r="1137" spans="1:16">
      <c r="A1137" t="str">
        <f t="shared" si="175"/>
        <v>07</v>
      </c>
      <c r="B1137" t="str">
        <f t="shared" ca="1" si="176"/>
        <v>WH</v>
      </c>
      <c r="C1137" t="str">
        <f t="shared" si="177"/>
        <v>L17-WH-N-DT</v>
      </c>
      <c r="D1137" t="s">
        <v>1825</v>
      </c>
      <c r="E1137">
        <f t="shared" ca="1" si="178"/>
        <v>0</v>
      </c>
      <c r="H1137" t="str">
        <f t="shared" ca="1" si="179"/>
        <v>'Lynx WOODEN HOLDS'!</v>
      </c>
      <c r="I1137">
        <f t="shared" ca="1" si="185"/>
        <v>0</v>
      </c>
      <c r="J1137">
        <f t="shared" ca="1" si="184"/>
        <v>0</v>
      </c>
      <c r="K1137">
        <f t="shared" ca="1" si="184"/>
        <v>0</v>
      </c>
      <c r="L1137" t="str">
        <f t="shared" ca="1" si="184"/>
        <v>'Lynx WOODEN HOLDS'!</v>
      </c>
      <c r="M1137">
        <f t="shared" ca="1" si="183"/>
        <v>0</v>
      </c>
      <c r="N1137">
        <f t="shared" ca="1" si="183"/>
        <v>0</v>
      </c>
      <c r="O1137" t="str">
        <f t="shared" ca="1" si="180"/>
        <v>D:z</v>
      </c>
      <c r="P1137" t="str">
        <f t="shared" ca="1" si="181"/>
        <v>D9:Z9</v>
      </c>
    </row>
    <row r="1138" spans="1:16">
      <c r="A1138" t="str">
        <f t="shared" si="175"/>
        <v>08</v>
      </c>
      <c r="B1138" t="str">
        <f t="shared" ca="1" si="176"/>
        <v>WH</v>
      </c>
      <c r="C1138" t="str">
        <f t="shared" si="177"/>
        <v>L17-WH-N-DT</v>
      </c>
      <c r="D1138" t="s">
        <v>1848</v>
      </c>
      <c r="E1138">
        <f t="shared" ca="1" si="178"/>
        <v>0</v>
      </c>
      <c r="H1138" t="str">
        <f t="shared" ca="1" si="179"/>
        <v>'Lynx WOODEN HOLDS'!</v>
      </c>
      <c r="I1138">
        <f t="shared" ca="1" si="185"/>
        <v>0</v>
      </c>
      <c r="J1138">
        <f t="shared" ca="1" si="184"/>
        <v>0</v>
      </c>
      <c r="K1138">
        <f t="shared" ca="1" si="184"/>
        <v>0</v>
      </c>
      <c r="L1138" t="str">
        <f t="shared" ca="1" si="184"/>
        <v>'Lynx WOODEN HOLDS'!</v>
      </c>
      <c r="M1138">
        <f t="shared" ca="1" si="183"/>
        <v>0</v>
      </c>
      <c r="N1138">
        <f t="shared" ca="1" si="183"/>
        <v>0</v>
      </c>
      <c r="O1138" t="str">
        <f t="shared" ca="1" si="180"/>
        <v>D:z</v>
      </c>
      <c r="P1138" t="str">
        <f t="shared" ca="1" si="181"/>
        <v>D9:Z9</v>
      </c>
    </row>
    <row r="1139" spans="1:16">
      <c r="A1139" t="str">
        <f t="shared" si="175"/>
        <v>09</v>
      </c>
      <c r="B1139" t="str">
        <f t="shared" ca="1" si="176"/>
        <v>WH</v>
      </c>
      <c r="C1139" t="str">
        <f t="shared" si="177"/>
        <v>L17-WH-N-DT</v>
      </c>
      <c r="D1139" t="s">
        <v>1871</v>
      </c>
      <c r="E1139">
        <f t="shared" ca="1" si="178"/>
        <v>0</v>
      </c>
      <c r="H1139" t="str">
        <f t="shared" ca="1" si="179"/>
        <v>'Lynx WOODEN HOLDS'!</v>
      </c>
      <c r="I1139">
        <f t="shared" ca="1" si="185"/>
        <v>0</v>
      </c>
      <c r="J1139">
        <f t="shared" ca="1" si="184"/>
        <v>0</v>
      </c>
      <c r="K1139">
        <f t="shared" ca="1" si="184"/>
        <v>0</v>
      </c>
      <c r="L1139" t="str">
        <f t="shared" ca="1" si="184"/>
        <v>'Lynx WOODEN HOLDS'!</v>
      </c>
      <c r="M1139">
        <f t="shared" ca="1" si="183"/>
        <v>0</v>
      </c>
      <c r="N1139">
        <f t="shared" ca="1" si="183"/>
        <v>0</v>
      </c>
      <c r="O1139" t="str">
        <f t="shared" ca="1" si="180"/>
        <v>D:z</v>
      </c>
      <c r="P1139" t="str">
        <f t="shared" ca="1" si="181"/>
        <v>D9:Z9</v>
      </c>
    </row>
    <row r="1140" spans="1:16">
      <c r="A1140" t="str">
        <f t="shared" si="175"/>
        <v>10</v>
      </c>
      <c r="B1140" t="str">
        <f t="shared" ca="1" si="176"/>
        <v>WH</v>
      </c>
      <c r="C1140" t="str">
        <f t="shared" si="177"/>
        <v>L17-WH-N-DT</v>
      </c>
      <c r="D1140" t="s">
        <v>1894</v>
      </c>
      <c r="E1140">
        <f t="shared" ca="1" si="178"/>
        <v>0</v>
      </c>
      <c r="H1140" t="str">
        <f t="shared" ca="1" si="179"/>
        <v>'Lynx WOODEN HOLDS'!</v>
      </c>
      <c r="I1140">
        <f t="shared" ca="1" si="185"/>
        <v>0</v>
      </c>
      <c r="J1140">
        <f t="shared" ca="1" si="184"/>
        <v>0</v>
      </c>
      <c r="K1140">
        <f t="shared" ca="1" si="184"/>
        <v>0</v>
      </c>
      <c r="L1140" t="str">
        <f t="shared" ca="1" si="184"/>
        <v>'Lynx WOODEN HOLDS'!</v>
      </c>
      <c r="M1140">
        <f t="shared" ca="1" si="183"/>
        <v>0</v>
      </c>
      <c r="N1140">
        <f t="shared" ca="1" si="183"/>
        <v>0</v>
      </c>
      <c r="O1140" t="str">
        <f t="shared" ca="1" si="180"/>
        <v>D:z</v>
      </c>
      <c r="P1140" t="str">
        <f t="shared" ca="1" si="181"/>
        <v>D9:Z9</v>
      </c>
    </row>
    <row r="1141" spans="1:16">
      <c r="A1141" t="str">
        <f t="shared" si="175"/>
        <v>11</v>
      </c>
      <c r="B1141" t="str">
        <f t="shared" ca="1" si="176"/>
        <v>WH</v>
      </c>
      <c r="C1141" t="str">
        <f t="shared" si="177"/>
        <v>L17-WH-N-DT</v>
      </c>
      <c r="D1141" t="s">
        <v>1917</v>
      </c>
      <c r="E1141">
        <f t="shared" ca="1" si="178"/>
        <v>0</v>
      </c>
      <c r="H1141" t="str">
        <f t="shared" ca="1" si="179"/>
        <v>'Lynx WOODEN HOLDS'!</v>
      </c>
      <c r="I1141">
        <f t="shared" ca="1" si="185"/>
        <v>0</v>
      </c>
      <c r="J1141">
        <f t="shared" ca="1" si="184"/>
        <v>0</v>
      </c>
      <c r="K1141">
        <f t="shared" ca="1" si="184"/>
        <v>0</v>
      </c>
      <c r="L1141" t="str">
        <f t="shared" ca="1" si="184"/>
        <v>'Lynx WOODEN HOLDS'!</v>
      </c>
      <c r="M1141">
        <f t="shared" ca="1" si="183"/>
        <v>0</v>
      </c>
      <c r="N1141">
        <f t="shared" ca="1" si="183"/>
        <v>0</v>
      </c>
      <c r="O1141" t="str">
        <f t="shared" ca="1" si="180"/>
        <v>D:z</v>
      </c>
      <c r="P1141" t="str">
        <f t="shared" ca="1" si="181"/>
        <v>D9:Z9</v>
      </c>
    </row>
    <row r="1142" spans="1:16">
      <c r="A1142" t="str">
        <f t="shared" si="175"/>
        <v>12</v>
      </c>
      <c r="B1142" t="str">
        <f t="shared" ca="1" si="176"/>
        <v>WH</v>
      </c>
      <c r="C1142" t="str">
        <f t="shared" si="177"/>
        <v>L17-WH-N-DT</v>
      </c>
      <c r="D1142" t="s">
        <v>1940</v>
      </c>
      <c r="E1142">
        <f t="shared" ca="1" si="178"/>
        <v>0</v>
      </c>
      <c r="H1142" t="str">
        <f t="shared" ca="1" si="179"/>
        <v>'Lynx WOODEN HOLDS'!</v>
      </c>
      <c r="I1142">
        <f t="shared" ca="1" si="185"/>
        <v>0</v>
      </c>
      <c r="J1142">
        <f t="shared" ca="1" si="184"/>
        <v>0</v>
      </c>
      <c r="K1142">
        <f t="shared" ca="1" si="184"/>
        <v>0</v>
      </c>
      <c r="L1142" t="str">
        <f t="shared" ca="1" si="184"/>
        <v>'Lynx WOODEN HOLDS'!</v>
      </c>
      <c r="M1142">
        <f t="shared" ca="1" si="183"/>
        <v>0</v>
      </c>
      <c r="N1142">
        <f t="shared" ca="1" si="183"/>
        <v>0</v>
      </c>
      <c r="O1142" t="str">
        <f t="shared" ca="1" si="180"/>
        <v>D:z</v>
      </c>
      <c r="P1142" t="str">
        <f t="shared" ca="1" si="181"/>
        <v>D9:Z9</v>
      </c>
    </row>
    <row r="1143" spans="1:16">
      <c r="A1143" t="str">
        <f t="shared" si="175"/>
        <v>13</v>
      </c>
      <c r="B1143" t="str">
        <f t="shared" ca="1" si="176"/>
        <v>WH</v>
      </c>
      <c r="C1143" t="str">
        <f t="shared" si="177"/>
        <v>L17-WH-N-DT</v>
      </c>
      <c r="D1143" t="s">
        <v>1963</v>
      </c>
      <c r="E1143">
        <f t="shared" ca="1" si="178"/>
        <v>0</v>
      </c>
      <c r="H1143" t="str">
        <f t="shared" ca="1" si="179"/>
        <v>'Lynx WOODEN HOLDS'!</v>
      </c>
      <c r="I1143">
        <f t="shared" ca="1" si="185"/>
        <v>0</v>
      </c>
      <c r="J1143">
        <f t="shared" ca="1" si="184"/>
        <v>0</v>
      </c>
      <c r="K1143">
        <f t="shared" ca="1" si="184"/>
        <v>0</v>
      </c>
      <c r="L1143" t="str">
        <f t="shared" ca="1" si="184"/>
        <v>'Lynx WOODEN HOLDS'!</v>
      </c>
      <c r="M1143">
        <f t="shared" ca="1" si="183"/>
        <v>0</v>
      </c>
      <c r="N1143">
        <f t="shared" ca="1" si="183"/>
        <v>0</v>
      </c>
      <c r="O1143" t="str">
        <f t="shared" ca="1" si="180"/>
        <v>D:z</v>
      </c>
      <c r="P1143" t="str">
        <f t="shared" ca="1" si="181"/>
        <v>D9:Z9</v>
      </c>
    </row>
    <row r="1144" spans="1:16">
      <c r="A1144" t="str">
        <f t="shared" si="175"/>
        <v>15</v>
      </c>
      <c r="B1144" t="str">
        <f t="shared" ca="1" si="176"/>
        <v>WH</v>
      </c>
      <c r="C1144" t="str">
        <f t="shared" si="177"/>
        <v>L17-WH-N-DT</v>
      </c>
      <c r="D1144" t="s">
        <v>1986</v>
      </c>
      <c r="E1144">
        <f t="shared" ca="1" si="178"/>
        <v>0</v>
      </c>
      <c r="H1144" t="str">
        <f t="shared" ca="1" si="179"/>
        <v>'Lynx WOODEN HOLDS'!</v>
      </c>
      <c r="I1144">
        <f t="shared" ca="1" si="185"/>
        <v>0</v>
      </c>
      <c r="J1144">
        <f t="shared" ca="1" si="184"/>
        <v>0</v>
      </c>
      <c r="K1144">
        <f t="shared" ca="1" si="184"/>
        <v>0</v>
      </c>
      <c r="L1144" t="str">
        <f t="shared" ca="1" si="184"/>
        <v>'Lynx WOODEN HOLDS'!</v>
      </c>
      <c r="M1144">
        <f t="shared" ca="1" si="183"/>
        <v>0</v>
      </c>
      <c r="N1144">
        <f t="shared" ca="1" si="183"/>
        <v>0</v>
      </c>
      <c r="O1144" t="str">
        <f t="shared" ca="1" si="180"/>
        <v>D:z</v>
      </c>
      <c r="P1144" t="str">
        <f t="shared" ca="1" si="181"/>
        <v>D9:Z9</v>
      </c>
    </row>
    <row r="1145" spans="1:16">
      <c r="A1145" t="str">
        <f t="shared" si="175"/>
        <v>01</v>
      </c>
      <c r="B1145" t="str">
        <f t="shared" ca="1" si="176"/>
        <v>WH</v>
      </c>
      <c r="C1145" t="str">
        <f t="shared" si="177"/>
        <v>L18-WH-N-DT</v>
      </c>
      <c r="D1145" t="s">
        <v>1688</v>
      </c>
      <c r="E1145">
        <f t="shared" ca="1" si="178"/>
        <v>0</v>
      </c>
      <c r="H1145" t="str">
        <f t="shared" ca="1" si="179"/>
        <v>'Lynx WOODEN HOLDS'!</v>
      </c>
      <c r="I1145">
        <f t="shared" ca="1" si="185"/>
        <v>0</v>
      </c>
      <c r="J1145">
        <f t="shared" ca="1" si="184"/>
        <v>0</v>
      </c>
      <c r="K1145">
        <f t="shared" ca="1" si="184"/>
        <v>0</v>
      </c>
      <c r="L1145" t="str">
        <f t="shared" ca="1" si="184"/>
        <v>'Lynx WOODEN HOLDS'!</v>
      </c>
      <c r="M1145">
        <f t="shared" ca="1" si="183"/>
        <v>0</v>
      </c>
      <c r="N1145">
        <f t="shared" ca="1" si="183"/>
        <v>0</v>
      </c>
      <c r="O1145" t="str">
        <f t="shared" ca="1" si="180"/>
        <v>D:z</v>
      </c>
      <c r="P1145" t="str">
        <f t="shared" ca="1" si="181"/>
        <v>D9:Z9</v>
      </c>
    </row>
    <row r="1146" spans="1:16">
      <c r="A1146" t="str">
        <f t="shared" si="175"/>
        <v>02</v>
      </c>
      <c r="B1146" t="str">
        <f t="shared" ca="1" si="176"/>
        <v>WH</v>
      </c>
      <c r="C1146" t="str">
        <f t="shared" si="177"/>
        <v>L18-WH-N-DT</v>
      </c>
      <c r="D1146" t="s">
        <v>1711</v>
      </c>
      <c r="E1146">
        <f t="shared" ca="1" si="178"/>
        <v>0</v>
      </c>
      <c r="H1146" t="str">
        <f t="shared" ca="1" si="179"/>
        <v>'Lynx WOODEN HOLDS'!</v>
      </c>
      <c r="I1146">
        <f t="shared" ca="1" si="185"/>
        <v>0</v>
      </c>
      <c r="J1146">
        <f t="shared" ca="1" si="184"/>
        <v>0</v>
      </c>
      <c r="K1146">
        <f t="shared" ca="1" si="184"/>
        <v>0</v>
      </c>
      <c r="L1146" t="str">
        <f t="shared" ca="1" si="184"/>
        <v>'Lynx WOODEN HOLDS'!</v>
      </c>
      <c r="M1146">
        <f t="shared" ca="1" si="183"/>
        <v>0</v>
      </c>
      <c r="N1146">
        <f t="shared" ca="1" si="183"/>
        <v>0</v>
      </c>
      <c r="O1146" t="str">
        <f t="shared" ca="1" si="180"/>
        <v>D:z</v>
      </c>
      <c r="P1146" t="str">
        <f t="shared" ca="1" si="181"/>
        <v>D9:Z9</v>
      </c>
    </row>
    <row r="1147" spans="1:16">
      <c r="A1147" t="str">
        <f t="shared" si="175"/>
        <v>03</v>
      </c>
      <c r="B1147" t="str">
        <f t="shared" ca="1" si="176"/>
        <v>WH</v>
      </c>
      <c r="C1147" t="str">
        <f t="shared" si="177"/>
        <v>L18-WH-N-DT</v>
      </c>
      <c r="D1147" t="s">
        <v>1734</v>
      </c>
      <c r="E1147">
        <f t="shared" ca="1" si="178"/>
        <v>0</v>
      </c>
      <c r="H1147" t="str">
        <f t="shared" ca="1" si="179"/>
        <v>'Lynx WOODEN HOLDS'!</v>
      </c>
      <c r="I1147">
        <f t="shared" ca="1" si="185"/>
        <v>0</v>
      </c>
      <c r="J1147">
        <f t="shared" ca="1" si="184"/>
        <v>0</v>
      </c>
      <c r="K1147">
        <f t="shared" ca="1" si="184"/>
        <v>0</v>
      </c>
      <c r="L1147" t="str">
        <f t="shared" ca="1" si="184"/>
        <v>'Lynx WOODEN HOLDS'!</v>
      </c>
      <c r="M1147">
        <f t="shared" ca="1" si="183"/>
        <v>0</v>
      </c>
      <c r="N1147">
        <f t="shared" ca="1" si="183"/>
        <v>0</v>
      </c>
      <c r="O1147" t="str">
        <f t="shared" ca="1" si="180"/>
        <v>D:z</v>
      </c>
      <c r="P1147" t="str">
        <f t="shared" ca="1" si="181"/>
        <v>D9:Z9</v>
      </c>
    </row>
    <row r="1148" spans="1:16">
      <c r="A1148" t="str">
        <f t="shared" si="175"/>
        <v>04</v>
      </c>
      <c r="B1148" t="str">
        <f t="shared" ca="1" si="176"/>
        <v>WH</v>
      </c>
      <c r="C1148" t="str">
        <f t="shared" si="177"/>
        <v>L18-WH-N-DT</v>
      </c>
      <c r="D1148" t="s">
        <v>1757</v>
      </c>
      <c r="E1148">
        <f t="shared" ca="1" si="178"/>
        <v>0</v>
      </c>
      <c r="H1148" t="str">
        <f t="shared" ca="1" si="179"/>
        <v>'Lynx WOODEN HOLDS'!</v>
      </c>
      <c r="I1148">
        <f t="shared" ca="1" si="185"/>
        <v>0</v>
      </c>
      <c r="J1148">
        <f t="shared" ca="1" si="184"/>
        <v>0</v>
      </c>
      <c r="K1148">
        <f t="shared" ca="1" si="184"/>
        <v>0</v>
      </c>
      <c r="L1148" t="str">
        <f t="shared" ca="1" si="184"/>
        <v>'Lynx WOODEN HOLDS'!</v>
      </c>
      <c r="M1148">
        <f t="shared" ca="1" si="183"/>
        <v>0</v>
      </c>
      <c r="N1148">
        <f t="shared" ca="1" si="183"/>
        <v>0</v>
      </c>
      <c r="O1148" t="str">
        <f t="shared" ca="1" si="180"/>
        <v>D:z</v>
      </c>
      <c r="P1148" t="str">
        <f t="shared" ca="1" si="181"/>
        <v>D9:Z9</v>
      </c>
    </row>
    <row r="1149" spans="1:16">
      <c r="A1149" t="str">
        <f t="shared" si="175"/>
        <v>05</v>
      </c>
      <c r="B1149" t="str">
        <f t="shared" ca="1" si="176"/>
        <v>WH</v>
      </c>
      <c r="C1149" t="str">
        <f t="shared" si="177"/>
        <v>L18-WH-N-DT</v>
      </c>
      <c r="D1149" t="s">
        <v>1780</v>
      </c>
      <c r="E1149">
        <f t="shared" ca="1" si="178"/>
        <v>0</v>
      </c>
      <c r="H1149" t="str">
        <f t="shared" ca="1" si="179"/>
        <v>'Lynx WOODEN HOLDS'!</v>
      </c>
      <c r="I1149">
        <f t="shared" ca="1" si="185"/>
        <v>0</v>
      </c>
      <c r="J1149">
        <f t="shared" ca="1" si="184"/>
        <v>0</v>
      </c>
      <c r="K1149">
        <f t="shared" ca="1" si="184"/>
        <v>0</v>
      </c>
      <c r="L1149" t="str">
        <f t="shared" ca="1" si="184"/>
        <v>'Lynx WOODEN HOLDS'!</v>
      </c>
      <c r="M1149">
        <f t="shared" ca="1" si="183"/>
        <v>0</v>
      </c>
      <c r="N1149">
        <f t="shared" ca="1" si="183"/>
        <v>0</v>
      </c>
      <c r="O1149" t="str">
        <f t="shared" ca="1" si="180"/>
        <v>D:z</v>
      </c>
      <c r="P1149" t="str">
        <f t="shared" ca="1" si="181"/>
        <v>D9:Z9</v>
      </c>
    </row>
    <row r="1150" spans="1:16">
      <c r="A1150" t="str">
        <f t="shared" si="175"/>
        <v>06</v>
      </c>
      <c r="B1150" t="str">
        <f t="shared" ca="1" si="176"/>
        <v>WH</v>
      </c>
      <c r="C1150" t="str">
        <f t="shared" si="177"/>
        <v>L18-WH-N-DT</v>
      </c>
      <c r="D1150" t="s">
        <v>1803</v>
      </c>
      <c r="E1150">
        <f t="shared" ca="1" si="178"/>
        <v>0</v>
      </c>
      <c r="H1150" t="str">
        <f t="shared" ca="1" si="179"/>
        <v>'Lynx WOODEN HOLDS'!</v>
      </c>
      <c r="I1150">
        <f t="shared" ca="1" si="185"/>
        <v>0</v>
      </c>
      <c r="J1150">
        <f t="shared" ca="1" si="184"/>
        <v>0</v>
      </c>
      <c r="K1150">
        <f t="shared" ca="1" si="184"/>
        <v>0</v>
      </c>
      <c r="L1150" t="str">
        <f t="shared" ca="1" si="184"/>
        <v>'Lynx WOODEN HOLDS'!</v>
      </c>
      <c r="M1150">
        <f t="shared" ca="1" si="183"/>
        <v>0</v>
      </c>
      <c r="N1150">
        <f t="shared" ca="1" si="183"/>
        <v>0</v>
      </c>
      <c r="O1150" t="str">
        <f t="shared" ca="1" si="180"/>
        <v>D:z</v>
      </c>
      <c r="P1150" t="str">
        <f t="shared" ca="1" si="181"/>
        <v>D9:Z9</v>
      </c>
    </row>
    <row r="1151" spans="1:16">
      <c r="A1151" t="str">
        <f t="shared" si="175"/>
        <v>07</v>
      </c>
      <c r="B1151" t="str">
        <f t="shared" ca="1" si="176"/>
        <v>WH</v>
      </c>
      <c r="C1151" t="str">
        <f t="shared" si="177"/>
        <v>L18-WH-N-DT</v>
      </c>
      <c r="D1151" t="s">
        <v>1826</v>
      </c>
      <c r="E1151">
        <f t="shared" ca="1" si="178"/>
        <v>0</v>
      </c>
      <c r="H1151" t="str">
        <f t="shared" ca="1" si="179"/>
        <v>'Lynx WOODEN HOLDS'!</v>
      </c>
      <c r="I1151">
        <f t="shared" ca="1" si="185"/>
        <v>0</v>
      </c>
      <c r="J1151">
        <f t="shared" ca="1" si="184"/>
        <v>0</v>
      </c>
      <c r="K1151">
        <f t="shared" ca="1" si="184"/>
        <v>0</v>
      </c>
      <c r="L1151" t="str">
        <f t="shared" ca="1" si="184"/>
        <v>'Lynx WOODEN HOLDS'!</v>
      </c>
      <c r="M1151">
        <f t="shared" ca="1" si="183"/>
        <v>0</v>
      </c>
      <c r="N1151">
        <f t="shared" ca="1" si="183"/>
        <v>0</v>
      </c>
      <c r="O1151" t="str">
        <f t="shared" ca="1" si="180"/>
        <v>D:z</v>
      </c>
      <c r="P1151" t="str">
        <f t="shared" ca="1" si="181"/>
        <v>D9:Z9</v>
      </c>
    </row>
    <row r="1152" spans="1:16">
      <c r="A1152" t="str">
        <f t="shared" si="175"/>
        <v>08</v>
      </c>
      <c r="B1152" t="str">
        <f t="shared" ca="1" si="176"/>
        <v>WH</v>
      </c>
      <c r="C1152" t="str">
        <f t="shared" si="177"/>
        <v>L18-WH-N-DT</v>
      </c>
      <c r="D1152" t="s">
        <v>1849</v>
      </c>
      <c r="E1152">
        <f t="shared" ca="1" si="178"/>
        <v>0</v>
      </c>
      <c r="H1152" t="str">
        <f t="shared" ca="1" si="179"/>
        <v>'Lynx WOODEN HOLDS'!</v>
      </c>
      <c r="I1152">
        <f t="shared" ca="1" si="185"/>
        <v>0</v>
      </c>
      <c r="J1152">
        <f t="shared" ca="1" si="184"/>
        <v>0</v>
      </c>
      <c r="K1152">
        <f t="shared" ca="1" si="184"/>
        <v>0</v>
      </c>
      <c r="L1152" t="str">
        <f t="shared" ca="1" si="184"/>
        <v>'Lynx WOODEN HOLDS'!</v>
      </c>
      <c r="M1152">
        <f t="shared" ca="1" si="183"/>
        <v>0</v>
      </c>
      <c r="N1152">
        <f t="shared" ca="1" si="183"/>
        <v>0</v>
      </c>
      <c r="O1152" t="str">
        <f t="shared" ca="1" si="180"/>
        <v>D:z</v>
      </c>
      <c r="P1152" t="str">
        <f t="shared" ca="1" si="181"/>
        <v>D9:Z9</v>
      </c>
    </row>
    <row r="1153" spans="1:16">
      <c r="A1153" t="str">
        <f t="shared" si="175"/>
        <v>09</v>
      </c>
      <c r="B1153" t="str">
        <f t="shared" ca="1" si="176"/>
        <v>WH</v>
      </c>
      <c r="C1153" t="str">
        <f t="shared" si="177"/>
        <v>L18-WH-N-DT</v>
      </c>
      <c r="D1153" t="s">
        <v>1872</v>
      </c>
      <c r="E1153">
        <f t="shared" ca="1" si="178"/>
        <v>0</v>
      </c>
      <c r="H1153" t="str">
        <f t="shared" ca="1" si="179"/>
        <v>'Lynx WOODEN HOLDS'!</v>
      </c>
      <c r="I1153">
        <f t="shared" ca="1" si="185"/>
        <v>0</v>
      </c>
      <c r="J1153">
        <f t="shared" ca="1" si="184"/>
        <v>0</v>
      </c>
      <c r="K1153">
        <f t="shared" ca="1" si="184"/>
        <v>0</v>
      </c>
      <c r="L1153" t="str">
        <f t="shared" ca="1" si="184"/>
        <v>'Lynx WOODEN HOLDS'!</v>
      </c>
      <c r="M1153">
        <f t="shared" ca="1" si="183"/>
        <v>0</v>
      </c>
      <c r="N1153">
        <f t="shared" ca="1" si="183"/>
        <v>0</v>
      </c>
      <c r="O1153" t="str">
        <f t="shared" ca="1" si="180"/>
        <v>D:z</v>
      </c>
      <c r="P1153" t="str">
        <f t="shared" ca="1" si="181"/>
        <v>D9:Z9</v>
      </c>
    </row>
    <row r="1154" spans="1:16">
      <c r="A1154" t="str">
        <f t="shared" si="175"/>
        <v>10</v>
      </c>
      <c r="B1154" t="str">
        <f t="shared" ca="1" si="176"/>
        <v>WH</v>
      </c>
      <c r="C1154" t="str">
        <f t="shared" si="177"/>
        <v>L18-WH-N-DT</v>
      </c>
      <c r="D1154" t="s">
        <v>1895</v>
      </c>
      <c r="E1154">
        <f t="shared" ca="1" si="178"/>
        <v>0</v>
      </c>
      <c r="H1154" t="str">
        <f t="shared" ca="1" si="179"/>
        <v>'Lynx WOODEN HOLDS'!</v>
      </c>
      <c r="I1154">
        <f t="shared" ca="1" si="185"/>
        <v>0</v>
      </c>
      <c r="J1154">
        <f t="shared" ca="1" si="184"/>
        <v>0</v>
      </c>
      <c r="K1154">
        <f t="shared" ca="1" si="184"/>
        <v>0</v>
      </c>
      <c r="L1154" t="str">
        <f t="shared" ca="1" si="184"/>
        <v>'Lynx WOODEN HOLDS'!</v>
      </c>
      <c r="M1154">
        <f t="shared" ca="1" si="183"/>
        <v>0</v>
      </c>
      <c r="N1154">
        <f t="shared" ca="1" si="183"/>
        <v>0</v>
      </c>
      <c r="O1154" t="str">
        <f t="shared" ca="1" si="180"/>
        <v>D:z</v>
      </c>
      <c r="P1154" t="str">
        <f t="shared" ca="1" si="181"/>
        <v>D9:Z9</v>
      </c>
    </row>
    <row r="1155" spans="1:16">
      <c r="A1155" t="str">
        <f t="shared" si="175"/>
        <v>11</v>
      </c>
      <c r="B1155" t="str">
        <f t="shared" ca="1" si="176"/>
        <v>WH</v>
      </c>
      <c r="C1155" t="str">
        <f t="shared" si="177"/>
        <v>L18-WH-N-DT</v>
      </c>
      <c r="D1155" t="s">
        <v>1918</v>
      </c>
      <c r="E1155">
        <f t="shared" ca="1" si="178"/>
        <v>0</v>
      </c>
      <c r="H1155" t="str">
        <f t="shared" ca="1" si="179"/>
        <v>'Lynx WOODEN HOLDS'!</v>
      </c>
      <c r="I1155">
        <f t="shared" ca="1" si="185"/>
        <v>0</v>
      </c>
      <c r="J1155">
        <f t="shared" ca="1" si="184"/>
        <v>0</v>
      </c>
      <c r="K1155">
        <f t="shared" ca="1" si="184"/>
        <v>0</v>
      </c>
      <c r="L1155" t="str">
        <f t="shared" ca="1" si="184"/>
        <v>'Lynx WOODEN HOLDS'!</v>
      </c>
      <c r="M1155">
        <f t="shared" ca="1" si="183"/>
        <v>0</v>
      </c>
      <c r="N1155">
        <f t="shared" ca="1" si="183"/>
        <v>0</v>
      </c>
      <c r="O1155" t="str">
        <f t="shared" ca="1" si="180"/>
        <v>D:z</v>
      </c>
      <c r="P1155" t="str">
        <f t="shared" ca="1" si="181"/>
        <v>D9:Z9</v>
      </c>
    </row>
    <row r="1156" spans="1:16">
      <c r="A1156" t="str">
        <f t="shared" si="175"/>
        <v>12</v>
      </c>
      <c r="B1156" t="str">
        <f t="shared" ca="1" si="176"/>
        <v>WH</v>
      </c>
      <c r="C1156" t="str">
        <f t="shared" si="177"/>
        <v>L18-WH-N-DT</v>
      </c>
      <c r="D1156" t="s">
        <v>1941</v>
      </c>
      <c r="E1156">
        <f t="shared" ca="1" si="178"/>
        <v>0</v>
      </c>
      <c r="H1156" t="str">
        <f t="shared" ca="1" si="179"/>
        <v>'Lynx WOODEN HOLDS'!</v>
      </c>
      <c r="I1156">
        <f t="shared" ca="1" si="185"/>
        <v>0</v>
      </c>
      <c r="J1156">
        <f t="shared" ca="1" si="184"/>
        <v>0</v>
      </c>
      <c r="K1156">
        <f t="shared" ca="1" si="184"/>
        <v>0</v>
      </c>
      <c r="L1156" t="str">
        <f t="shared" ca="1" si="184"/>
        <v>'Lynx WOODEN HOLDS'!</v>
      </c>
      <c r="M1156">
        <f t="shared" ca="1" si="183"/>
        <v>0</v>
      </c>
      <c r="N1156">
        <f t="shared" ca="1" si="183"/>
        <v>0</v>
      </c>
      <c r="O1156" t="str">
        <f t="shared" ca="1" si="180"/>
        <v>D:z</v>
      </c>
      <c r="P1156" t="str">
        <f t="shared" ca="1" si="181"/>
        <v>D9:Z9</v>
      </c>
    </row>
    <row r="1157" spans="1:16">
      <c r="A1157" t="str">
        <f t="shared" si="175"/>
        <v>13</v>
      </c>
      <c r="B1157" t="str">
        <f t="shared" ca="1" si="176"/>
        <v>WH</v>
      </c>
      <c r="C1157" t="str">
        <f t="shared" si="177"/>
        <v>L18-WH-N-DT</v>
      </c>
      <c r="D1157" t="s">
        <v>1964</v>
      </c>
      <c r="E1157">
        <f t="shared" ca="1" si="178"/>
        <v>0</v>
      </c>
      <c r="H1157" t="str">
        <f t="shared" ca="1" si="179"/>
        <v>'Lynx WOODEN HOLDS'!</v>
      </c>
      <c r="I1157">
        <f t="shared" ca="1" si="185"/>
        <v>0</v>
      </c>
      <c r="J1157">
        <f t="shared" ca="1" si="184"/>
        <v>0</v>
      </c>
      <c r="K1157">
        <f t="shared" ca="1" si="184"/>
        <v>0</v>
      </c>
      <c r="L1157" t="str">
        <f t="shared" ca="1" si="184"/>
        <v>'Lynx WOODEN HOLDS'!</v>
      </c>
      <c r="M1157">
        <f t="shared" ca="1" si="183"/>
        <v>0</v>
      </c>
      <c r="N1157">
        <f t="shared" ca="1" si="183"/>
        <v>0</v>
      </c>
      <c r="O1157" t="str">
        <f t="shared" ca="1" si="180"/>
        <v>D:z</v>
      </c>
      <c r="P1157" t="str">
        <f t="shared" ca="1" si="181"/>
        <v>D9:Z9</v>
      </c>
    </row>
    <row r="1158" spans="1:16">
      <c r="A1158" t="str">
        <f t="shared" si="175"/>
        <v>15</v>
      </c>
      <c r="B1158" t="str">
        <f t="shared" ca="1" si="176"/>
        <v>WH</v>
      </c>
      <c r="C1158" t="str">
        <f t="shared" si="177"/>
        <v>L18-WH-N-DT</v>
      </c>
      <c r="D1158" t="s">
        <v>1987</v>
      </c>
      <c r="E1158">
        <f t="shared" ca="1" si="178"/>
        <v>0</v>
      </c>
      <c r="H1158" t="str">
        <f t="shared" ca="1" si="179"/>
        <v>'Lynx WOODEN HOLDS'!</v>
      </c>
      <c r="I1158">
        <f t="shared" ca="1" si="185"/>
        <v>0</v>
      </c>
      <c r="J1158">
        <f t="shared" ca="1" si="184"/>
        <v>0</v>
      </c>
      <c r="K1158">
        <f t="shared" ca="1" si="184"/>
        <v>0</v>
      </c>
      <c r="L1158" t="str">
        <f t="shared" ca="1" si="184"/>
        <v>'Lynx WOODEN HOLDS'!</v>
      </c>
      <c r="M1158">
        <f t="shared" ca="1" si="183"/>
        <v>0</v>
      </c>
      <c r="N1158">
        <f t="shared" ca="1" si="183"/>
        <v>0</v>
      </c>
      <c r="O1158" t="str">
        <f t="shared" ca="1" si="180"/>
        <v>D:z</v>
      </c>
      <c r="P1158" t="str">
        <f t="shared" ca="1" si="181"/>
        <v>D9:Z9</v>
      </c>
    </row>
    <row r="1159" spans="1:16">
      <c r="A1159" t="str">
        <f t="shared" si="175"/>
        <v>01</v>
      </c>
      <c r="B1159" t="str">
        <f t="shared" ca="1" si="176"/>
        <v>PE</v>
      </c>
      <c r="C1159" t="str">
        <f t="shared" si="177"/>
        <v>L19-PE</v>
      </c>
      <c r="D1159" t="s">
        <v>2081</v>
      </c>
      <c r="E1159">
        <f t="shared" ca="1" si="178"/>
        <v>0</v>
      </c>
      <c r="H1159" t="str">
        <f t="shared" ca="1" si="179"/>
        <v>'Lynx PE'!</v>
      </c>
      <c r="I1159">
        <f t="shared" ca="1" si="185"/>
        <v>0</v>
      </c>
      <c r="J1159">
        <f t="shared" ca="1" si="184"/>
        <v>0</v>
      </c>
      <c r="K1159">
        <f t="shared" ca="1" si="184"/>
        <v>0</v>
      </c>
      <c r="L1159">
        <f t="shared" ca="1" si="184"/>
        <v>0</v>
      </c>
      <c r="M1159" t="str">
        <f t="shared" ca="1" si="183"/>
        <v>'Lynx PE'!</v>
      </c>
      <c r="N1159">
        <f t="shared" ca="1" si="183"/>
        <v>0</v>
      </c>
      <c r="O1159" t="str">
        <f t="shared" ca="1" si="180"/>
        <v>D:AD</v>
      </c>
      <c r="P1159" t="str">
        <f t="shared" ca="1" si="181"/>
        <v>D9:AD9</v>
      </c>
    </row>
    <row r="1160" spans="1:16">
      <c r="A1160" t="str">
        <f t="shared" si="175"/>
        <v>02</v>
      </c>
      <c r="B1160" t="str">
        <f t="shared" ca="1" si="176"/>
        <v>PE</v>
      </c>
      <c r="C1160" t="str">
        <f t="shared" si="177"/>
        <v>L19-PE</v>
      </c>
      <c r="D1160" t="s">
        <v>2082</v>
      </c>
      <c r="E1160">
        <f t="shared" ca="1" si="178"/>
        <v>0</v>
      </c>
      <c r="H1160" t="str">
        <f t="shared" ca="1" si="179"/>
        <v>'Lynx PE'!</v>
      </c>
      <c r="I1160">
        <f t="shared" ca="1" si="185"/>
        <v>0</v>
      </c>
      <c r="J1160">
        <f t="shared" ca="1" si="184"/>
        <v>0</v>
      </c>
      <c r="K1160">
        <f t="shared" ca="1" si="184"/>
        <v>0</v>
      </c>
      <c r="L1160">
        <f t="shared" ca="1" si="184"/>
        <v>0</v>
      </c>
      <c r="M1160" t="str">
        <f t="shared" ca="1" si="183"/>
        <v>'Lynx PE'!</v>
      </c>
      <c r="N1160">
        <f t="shared" ca="1" si="183"/>
        <v>0</v>
      </c>
      <c r="O1160" t="str">
        <f t="shared" ca="1" si="180"/>
        <v>D:AD</v>
      </c>
      <c r="P1160" t="str">
        <f t="shared" ca="1" si="181"/>
        <v>D9:AD9</v>
      </c>
    </row>
    <row r="1161" spans="1:16">
      <c r="A1161" t="str">
        <f t="shared" si="175"/>
        <v>03</v>
      </c>
      <c r="B1161" t="str">
        <f t="shared" ca="1" si="176"/>
        <v>PE</v>
      </c>
      <c r="C1161" t="str">
        <f t="shared" si="177"/>
        <v>L19-PE</v>
      </c>
      <c r="D1161" t="s">
        <v>2083</v>
      </c>
      <c r="E1161">
        <f t="shared" ca="1" si="178"/>
        <v>0</v>
      </c>
      <c r="H1161" t="str">
        <f t="shared" ca="1" si="179"/>
        <v>'Lynx PE'!</v>
      </c>
      <c r="I1161">
        <f t="shared" ca="1" si="185"/>
        <v>0</v>
      </c>
      <c r="J1161">
        <f t="shared" ca="1" si="184"/>
        <v>0</v>
      </c>
      <c r="K1161">
        <f t="shared" ca="1" si="184"/>
        <v>0</v>
      </c>
      <c r="L1161">
        <f t="shared" ca="1" si="184"/>
        <v>0</v>
      </c>
      <c r="M1161" t="str">
        <f t="shared" ca="1" si="183"/>
        <v>'Lynx PE'!</v>
      </c>
      <c r="N1161">
        <f t="shared" ca="1" si="183"/>
        <v>0</v>
      </c>
      <c r="O1161" t="str">
        <f t="shared" ca="1" si="180"/>
        <v>D:AD</v>
      </c>
      <c r="P1161" t="str">
        <f t="shared" ca="1" si="181"/>
        <v>D9:AD9</v>
      </c>
    </row>
    <row r="1162" spans="1:16">
      <c r="A1162" t="str">
        <f t="shared" si="175"/>
        <v>04</v>
      </c>
      <c r="B1162" t="str">
        <f t="shared" ca="1" si="176"/>
        <v>PE</v>
      </c>
      <c r="C1162" t="str">
        <f t="shared" si="177"/>
        <v>L19-PE</v>
      </c>
      <c r="D1162" t="s">
        <v>2084</v>
      </c>
      <c r="E1162">
        <f t="shared" ca="1" si="178"/>
        <v>0</v>
      </c>
      <c r="H1162" t="str">
        <f t="shared" ca="1" si="179"/>
        <v>'Lynx PE'!</v>
      </c>
      <c r="I1162">
        <f t="shared" ca="1" si="185"/>
        <v>0</v>
      </c>
      <c r="J1162">
        <f t="shared" ca="1" si="184"/>
        <v>0</v>
      </c>
      <c r="K1162">
        <f t="shared" ca="1" si="184"/>
        <v>0</v>
      </c>
      <c r="L1162">
        <f t="shared" ca="1" si="184"/>
        <v>0</v>
      </c>
      <c r="M1162" t="str">
        <f t="shared" ca="1" si="183"/>
        <v>'Lynx PE'!</v>
      </c>
      <c r="N1162">
        <f t="shared" ca="1" si="183"/>
        <v>0</v>
      </c>
      <c r="O1162" t="str">
        <f t="shared" ca="1" si="180"/>
        <v>D:AD</v>
      </c>
      <c r="P1162" t="str">
        <f t="shared" ca="1" si="181"/>
        <v>D9:AD9</v>
      </c>
    </row>
    <row r="1163" spans="1:16">
      <c r="A1163" t="str">
        <f t="shared" si="175"/>
        <v>05</v>
      </c>
      <c r="B1163" t="str">
        <f t="shared" ca="1" si="176"/>
        <v>PE</v>
      </c>
      <c r="C1163" t="str">
        <f t="shared" si="177"/>
        <v>L19-PE</v>
      </c>
      <c r="D1163" t="s">
        <v>2085</v>
      </c>
      <c r="E1163">
        <f t="shared" ca="1" si="178"/>
        <v>0</v>
      </c>
      <c r="H1163" t="str">
        <f t="shared" ca="1" si="179"/>
        <v>'Lynx PE'!</v>
      </c>
      <c r="I1163">
        <f t="shared" ca="1" si="185"/>
        <v>0</v>
      </c>
      <c r="J1163">
        <f t="shared" ca="1" si="184"/>
        <v>0</v>
      </c>
      <c r="K1163">
        <f t="shared" ca="1" si="184"/>
        <v>0</v>
      </c>
      <c r="L1163">
        <f t="shared" ca="1" si="184"/>
        <v>0</v>
      </c>
      <c r="M1163" t="str">
        <f t="shared" ca="1" si="183"/>
        <v>'Lynx PE'!</v>
      </c>
      <c r="N1163">
        <f t="shared" ca="1" si="183"/>
        <v>0</v>
      </c>
      <c r="O1163" t="str">
        <f t="shared" ca="1" si="180"/>
        <v>D:AD</v>
      </c>
      <c r="P1163" t="str">
        <f t="shared" ca="1" si="181"/>
        <v>D9:AD9</v>
      </c>
    </row>
    <row r="1164" spans="1:16">
      <c r="A1164" t="str">
        <f t="shared" si="175"/>
        <v>06</v>
      </c>
      <c r="B1164" t="str">
        <f t="shared" ca="1" si="176"/>
        <v>PE</v>
      </c>
      <c r="C1164" t="str">
        <f t="shared" si="177"/>
        <v>L19-PE</v>
      </c>
      <c r="D1164" t="s">
        <v>2086</v>
      </c>
      <c r="E1164">
        <f t="shared" ca="1" si="178"/>
        <v>0</v>
      </c>
      <c r="H1164" t="str">
        <f t="shared" ca="1" si="179"/>
        <v>'Lynx PE'!</v>
      </c>
      <c r="I1164">
        <f t="shared" ca="1" si="185"/>
        <v>0</v>
      </c>
      <c r="J1164">
        <f t="shared" ca="1" si="184"/>
        <v>0</v>
      </c>
      <c r="K1164">
        <f t="shared" ca="1" si="184"/>
        <v>0</v>
      </c>
      <c r="L1164">
        <f t="shared" ca="1" si="184"/>
        <v>0</v>
      </c>
      <c r="M1164" t="str">
        <f t="shared" ca="1" si="183"/>
        <v>'Lynx PE'!</v>
      </c>
      <c r="N1164">
        <f t="shared" ca="1" si="183"/>
        <v>0</v>
      </c>
      <c r="O1164" t="str">
        <f t="shared" ca="1" si="180"/>
        <v>D:AD</v>
      </c>
      <c r="P1164" t="str">
        <f t="shared" ca="1" si="181"/>
        <v>D9:AD9</v>
      </c>
    </row>
    <row r="1165" spans="1:16">
      <c r="A1165" t="str">
        <f t="shared" si="175"/>
        <v>07</v>
      </c>
      <c r="B1165" t="str">
        <f t="shared" ca="1" si="176"/>
        <v>PE</v>
      </c>
      <c r="C1165" t="str">
        <f t="shared" si="177"/>
        <v>L19-PE</v>
      </c>
      <c r="D1165" t="s">
        <v>2087</v>
      </c>
      <c r="E1165">
        <f t="shared" ca="1" si="178"/>
        <v>0</v>
      </c>
      <c r="H1165" t="str">
        <f t="shared" ca="1" si="179"/>
        <v>'Lynx PE'!</v>
      </c>
      <c r="I1165">
        <f t="shared" ca="1" si="185"/>
        <v>0</v>
      </c>
      <c r="J1165">
        <f t="shared" ca="1" si="184"/>
        <v>0</v>
      </c>
      <c r="K1165">
        <f t="shared" ca="1" si="184"/>
        <v>0</v>
      </c>
      <c r="L1165">
        <f t="shared" ca="1" si="184"/>
        <v>0</v>
      </c>
      <c r="M1165" t="str">
        <f t="shared" ca="1" si="183"/>
        <v>'Lynx PE'!</v>
      </c>
      <c r="N1165">
        <f t="shared" ca="1" si="183"/>
        <v>0</v>
      </c>
      <c r="O1165" t="str">
        <f t="shared" ca="1" si="180"/>
        <v>D:AD</v>
      </c>
      <c r="P1165" t="str">
        <f t="shared" ca="1" si="181"/>
        <v>D9:AD9</v>
      </c>
    </row>
    <row r="1166" spans="1:16">
      <c r="A1166" t="str">
        <f t="shared" si="175"/>
        <v>08</v>
      </c>
      <c r="B1166" t="str">
        <f t="shared" ca="1" si="176"/>
        <v>PE</v>
      </c>
      <c r="C1166" t="str">
        <f t="shared" si="177"/>
        <v>L19-PE</v>
      </c>
      <c r="D1166" t="s">
        <v>2088</v>
      </c>
      <c r="E1166">
        <f t="shared" ca="1" si="178"/>
        <v>0</v>
      </c>
      <c r="H1166" t="str">
        <f t="shared" ca="1" si="179"/>
        <v>'Lynx PE'!</v>
      </c>
      <c r="I1166">
        <f t="shared" ca="1" si="185"/>
        <v>0</v>
      </c>
      <c r="J1166">
        <f t="shared" ca="1" si="184"/>
        <v>0</v>
      </c>
      <c r="K1166">
        <f t="shared" ca="1" si="184"/>
        <v>0</v>
      </c>
      <c r="L1166">
        <f t="shared" ca="1" si="184"/>
        <v>0</v>
      </c>
      <c r="M1166" t="str">
        <f t="shared" ca="1" si="183"/>
        <v>'Lynx PE'!</v>
      </c>
      <c r="N1166">
        <f t="shared" ca="1" si="183"/>
        <v>0</v>
      </c>
      <c r="O1166" t="str">
        <f t="shared" ca="1" si="180"/>
        <v>D:AD</v>
      </c>
      <c r="P1166" t="str">
        <f t="shared" ca="1" si="181"/>
        <v>D9:AD9</v>
      </c>
    </row>
    <row r="1167" spans="1:16">
      <c r="A1167" t="str">
        <f t="shared" si="175"/>
        <v>09</v>
      </c>
      <c r="B1167" t="str">
        <f t="shared" ca="1" si="176"/>
        <v>PE</v>
      </c>
      <c r="C1167" t="str">
        <f t="shared" si="177"/>
        <v>L19-PE</v>
      </c>
      <c r="D1167" t="s">
        <v>2089</v>
      </c>
      <c r="E1167">
        <f t="shared" ca="1" si="178"/>
        <v>0</v>
      </c>
      <c r="H1167" t="str">
        <f t="shared" ca="1" si="179"/>
        <v>'Lynx PE'!</v>
      </c>
      <c r="I1167">
        <f t="shared" ca="1" si="185"/>
        <v>0</v>
      </c>
      <c r="J1167">
        <f t="shared" ca="1" si="184"/>
        <v>0</v>
      </c>
      <c r="K1167">
        <f t="shared" ca="1" si="184"/>
        <v>0</v>
      </c>
      <c r="L1167">
        <f t="shared" ca="1" si="184"/>
        <v>0</v>
      </c>
      <c r="M1167" t="str">
        <f t="shared" ca="1" si="183"/>
        <v>'Lynx PE'!</v>
      </c>
      <c r="N1167">
        <f t="shared" ca="1" si="183"/>
        <v>0</v>
      </c>
      <c r="O1167" t="str">
        <f t="shared" ca="1" si="180"/>
        <v>D:AD</v>
      </c>
      <c r="P1167" t="str">
        <f t="shared" ca="1" si="181"/>
        <v>D9:AD9</v>
      </c>
    </row>
    <row r="1168" spans="1:16">
      <c r="A1168" t="str">
        <f t="shared" ref="A1168:A1231" si="186">MID(D1168,LEN(C1168)+2,LEN(D1168)-LEN(C1168))</f>
        <v>10</v>
      </c>
      <c r="B1168" t="str">
        <f t="shared" ref="B1168:B1231" ca="1" si="187">VLOOKUP(H1168,$A$1:$K$6,11,FALSE)</f>
        <v>PE</v>
      </c>
      <c r="C1168" t="str">
        <f t="shared" ref="C1168:C1231" si="188">IF(RIGHT(LEFT(D1168,LEN(D1168)-3),1)="-",LEFT(D1168,LEN(D1168)-4),LEFT(D1168,LEN(D1168)-3))</f>
        <v>L19-PE</v>
      </c>
      <c r="D1168" t="s">
        <v>2090</v>
      </c>
      <c r="E1168">
        <f t="shared" ref="E1168:E1231" ca="1" si="189">IFERROR(VLOOKUP(C1168,INDIRECT($H1168&amp;$O1168),MATCH($A1168,INDIRECT($H1168&amp;$P1168),0),FALSE),0)</f>
        <v>0</v>
      </c>
      <c r="H1168" t="str">
        <f t="shared" ref="H1168:H1204" ca="1" si="190">IF(I1168&lt;&gt;0,I1168,IF(J1168&lt;&gt;0,J1168,IF(K1168&lt;&gt;0,K1168,IF(L1168&lt;&gt;0,L1168,IF(M1168&lt;&gt;0,M1168,N1168)))))</f>
        <v>'Lynx PE'!</v>
      </c>
      <c r="I1168">
        <f t="shared" ca="1" si="185"/>
        <v>0</v>
      </c>
      <c r="J1168">
        <f t="shared" ca="1" si="184"/>
        <v>0</v>
      </c>
      <c r="K1168">
        <f t="shared" ca="1" si="184"/>
        <v>0</v>
      </c>
      <c r="L1168">
        <f t="shared" ca="1" si="184"/>
        <v>0</v>
      </c>
      <c r="M1168" t="str">
        <f t="shared" ca="1" si="183"/>
        <v>'Lynx PE'!</v>
      </c>
      <c r="N1168">
        <f t="shared" ca="1" si="183"/>
        <v>0</v>
      </c>
      <c r="O1168" t="str">
        <f t="shared" ref="O1168:O1231" ca="1" si="191">VLOOKUP($H1168,$G$8:$I$13,2,FALSE)</f>
        <v>D:AD</v>
      </c>
      <c r="P1168" t="str">
        <f t="shared" ref="P1168:P1231" ca="1" si="192">VLOOKUP($H1168,$G$8:$I$13,3,FALSE)</f>
        <v>D9:AD9</v>
      </c>
    </row>
    <row r="1169" spans="1:16">
      <c r="A1169" t="str">
        <f t="shared" si="186"/>
        <v>11</v>
      </c>
      <c r="B1169" t="str">
        <f t="shared" ca="1" si="187"/>
        <v>PE</v>
      </c>
      <c r="C1169" t="str">
        <f t="shared" si="188"/>
        <v>L19-PE</v>
      </c>
      <c r="D1169" t="s">
        <v>2091</v>
      </c>
      <c r="E1169">
        <f t="shared" ca="1" si="189"/>
        <v>0</v>
      </c>
      <c r="H1169" t="str">
        <f t="shared" ca="1" si="190"/>
        <v>'Lynx PE'!</v>
      </c>
      <c r="I1169">
        <f t="shared" ca="1" si="185"/>
        <v>0</v>
      </c>
      <c r="J1169">
        <f t="shared" ca="1" si="184"/>
        <v>0</v>
      </c>
      <c r="K1169">
        <f t="shared" ca="1" si="184"/>
        <v>0</v>
      </c>
      <c r="L1169">
        <f t="shared" ca="1" si="184"/>
        <v>0</v>
      </c>
      <c r="M1169" t="str">
        <f t="shared" ca="1" si="183"/>
        <v>'Lynx PE'!</v>
      </c>
      <c r="N1169">
        <f t="shared" ca="1" si="183"/>
        <v>0</v>
      </c>
      <c r="O1169" t="str">
        <f t="shared" ca="1" si="191"/>
        <v>D:AD</v>
      </c>
      <c r="P1169" t="str">
        <f t="shared" ca="1" si="192"/>
        <v>D9:AD9</v>
      </c>
    </row>
    <row r="1170" spans="1:16">
      <c r="A1170" t="str">
        <f t="shared" si="186"/>
        <v>12</v>
      </c>
      <c r="B1170" t="str">
        <f t="shared" ca="1" si="187"/>
        <v>PE</v>
      </c>
      <c r="C1170" t="str">
        <f t="shared" si="188"/>
        <v>L19-PE</v>
      </c>
      <c r="D1170" t="s">
        <v>2092</v>
      </c>
      <c r="E1170">
        <f t="shared" ca="1" si="189"/>
        <v>0</v>
      </c>
      <c r="H1170" t="str">
        <f t="shared" ca="1" si="190"/>
        <v>'Lynx PE'!</v>
      </c>
      <c r="I1170">
        <f t="shared" ca="1" si="185"/>
        <v>0</v>
      </c>
      <c r="J1170">
        <f t="shared" ca="1" si="184"/>
        <v>0</v>
      </c>
      <c r="K1170">
        <f t="shared" ca="1" si="184"/>
        <v>0</v>
      </c>
      <c r="L1170">
        <f t="shared" ca="1" si="184"/>
        <v>0</v>
      </c>
      <c r="M1170" t="str">
        <f t="shared" ca="1" si="183"/>
        <v>'Lynx PE'!</v>
      </c>
      <c r="N1170">
        <f t="shared" ca="1" si="183"/>
        <v>0</v>
      </c>
      <c r="O1170" t="str">
        <f t="shared" ca="1" si="191"/>
        <v>D:AD</v>
      </c>
      <c r="P1170" t="str">
        <f t="shared" ca="1" si="192"/>
        <v>D9:AD9</v>
      </c>
    </row>
    <row r="1171" spans="1:16">
      <c r="A1171" t="str">
        <f t="shared" si="186"/>
        <v>13</v>
      </c>
      <c r="B1171" t="str">
        <f t="shared" ca="1" si="187"/>
        <v>PE</v>
      </c>
      <c r="C1171" t="str">
        <f t="shared" si="188"/>
        <v>L19-PE</v>
      </c>
      <c r="D1171" t="s">
        <v>2093</v>
      </c>
      <c r="E1171">
        <f t="shared" ca="1" si="189"/>
        <v>0</v>
      </c>
      <c r="H1171" t="str">
        <f t="shared" ca="1" si="190"/>
        <v>'Lynx PE'!</v>
      </c>
      <c r="I1171">
        <f t="shared" ca="1" si="185"/>
        <v>0</v>
      </c>
      <c r="J1171">
        <f t="shared" ca="1" si="184"/>
        <v>0</v>
      </c>
      <c r="K1171">
        <f t="shared" ca="1" si="184"/>
        <v>0</v>
      </c>
      <c r="L1171">
        <f t="shared" ca="1" si="184"/>
        <v>0</v>
      </c>
      <c r="M1171" t="str">
        <f t="shared" ca="1" si="183"/>
        <v>'Lynx PE'!</v>
      </c>
      <c r="N1171">
        <f t="shared" ca="1" si="183"/>
        <v>0</v>
      </c>
      <c r="O1171" t="str">
        <f t="shared" ca="1" si="191"/>
        <v>D:AD</v>
      </c>
      <c r="P1171" t="str">
        <f t="shared" ca="1" si="192"/>
        <v>D9:AD9</v>
      </c>
    </row>
    <row r="1172" spans="1:16">
      <c r="A1172" t="str">
        <f t="shared" si="186"/>
        <v>14</v>
      </c>
      <c r="B1172" t="str">
        <f t="shared" ca="1" si="187"/>
        <v>PE</v>
      </c>
      <c r="C1172" t="str">
        <f t="shared" si="188"/>
        <v>L19-PE</v>
      </c>
      <c r="D1172" t="s">
        <v>2094</v>
      </c>
      <c r="E1172">
        <f t="shared" ca="1" si="189"/>
        <v>0</v>
      </c>
      <c r="H1172" t="str">
        <f t="shared" ca="1" si="190"/>
        <v>'Lynx PE'!</v>
      </c>
      <c r="I1172">
        <f t="shared" ca="1" si="185"/>
        <v>0</v>
      </c>
      <c r="J1172">
        <f t="shared" ca="1" si="184"/>
        <v>0</v>
      </c>
      <c r="K1172">
        <f t="shared" ca="1" si="184"/>
        <v>0</v>
      </c>
      <c r="L1172">
        <f t="shared" ca="1" si="184"/>
        <v>0</v>
      </c>
      <c r="M1172" t="str">
        <f t="shared" ca="1" si="183"/>
        <v>'Lynx PE'!</v>
      </c>
      <c r="N1172">
        <f t="shared" ca="1" si="183"/>
        <v>0</v>
      </c>
      <c r="O1172" t="str">
        <f t="shared" ca="1" si="191"/>
        <v>D:AD</v>
      </c>
      <c r="P1172" t="str">
        <f t="shared" ca="1" si="192"/>
        <v>D9:AD9</v>
      </c>
    </row>
    <row r="1173" spans="1:16">
      <c r="A1173" t="str">
        <f t="shared" si="186"/>
        <v>15</v>
      </c>
      <c r="B1173" t="str">
        <f t="shared" ca="1" si="187"/>
        <v>PE</v>
      </c>
      <c r="C1173" t="str">
        <f t="shared" si="188"/>
        <v>L19-PE</v>
      </c>
      <c r="D1173" t="s">
        <v>2095</v>
      </c>
      <c r="E1173">
        <f t="shared" ca="1" si="189"/>
        <v>0</v>
      </c>
      <c r="H1173" t="str">
        <f t="shared" ca="1" si="190"/>
        <v>'Lynx PE'!</v>
      </c>
      <c r="I1173">
        <f t="shared" ca="1" si="185"/>
        <v>0</v>
      </c>
      <c r="J1173">
        <f t="shared" ca="1" si="184"/>
        <v>0</v>
      </c>
      <c r="K1173">
        <f t="shared" ca="1" si="184"/>
        <v>0</v>
      </c>
      <c r="L1173">
        <f t="shared" ca="1" si="184"/>
        <v>0</v>
      </c>
      <c r="M1173" t="str">
        <f t="shared" ca="1" si="183"/>
        <v>'Lynx PE'!</v>
      </c>
      <c r="N1173">
        <f t="shared" ca="1" si="183"/>
        <v>0</v>
      </c>
      <c r="O1173" t="str">
        <f t="shared" ca="1" si="191"/>
        <v>D:AD</v>
      </c>
      <c r="P1173" t="str">
        <f t="shared" ca="1" si="192"/>
        <v>D9:AD9</v>
      </c>
    </row>
    <row r="1174" spans="1:16">
      <c r="A1174" t="str">
        <f t="shared" si="186"/>
        <v>19</v>
      </c>
      <c r="B1174" t="str">
        <f t="shared" ca="1" si="187"/>
        <v>PE</v>
      </c>
      <c r="C1174" t="str">
        <f t="shared" si="188"/>
        <v>L19-PE</v>
      </c>
      <c r="D1174" t="s">
        <v>2792</v>
      </c>
      <c r="E1174">
        <f t="shared" ca="1" si="189"/>
        <v>0</v>
      </c>
      <c r="H1174" t="str">
        <f t="shared" ca="1" si="190"/>
        <v>'Lynx PE'!</v>
      </c>
      <c r="I1174">
        <f t="shared" ca="1" si="185"/>
        <v>0</v>
      </c>
      <c r="J1174">
        <f t="shared" ca="1" si="184"/>
        <v>0</v>
      </c>
      <c r="K1174">
        <f t="shared" ca="1" si="184"/>
        <v>0</v>
      </c>
      <c r="L1174">
        <f t="shared" ca="1" si="184"/>
        <v>0</v>
      </c>
      <c r="M1174" t="str">
        <f t="shared" ca="1" si="183"/>
        <v>'Lynx PE'!</v>
      </c>
      <c r="N1174">
        <f t="shared" ca="1" si="183"/>
        <v>0</v>
      </c>
      <c r="O1174" t="str">
        <f t="shared" ca="1" si="191"/>
        <v>D:AD</v>
      </c>
      <c r="P1174" t="str">
        <f t="shared" ca="1" si="192"/>
        <v>D9:AD9</v>
      </c>
    </row>
    <row r="1175" spans="1:16">
      <c r="A1175" t="str">
        <f t="shared" si="186"/>
        <v>34</v>
      </c>
      <c r="B1175" t="str">
        <f t="shared" ca="1" si="187"/>
        <v>PE</v>
      </c>
      <c r="C1175" t="str">
        <f t="shared" si="188"/>
        <v>L19-PE</v>
      </c>
      <c r="D1175" t="s">
        <v>2793</v>
      </c>
      <c r="E1175">
        <f t="shared" ca="1" si="189"/>
        <v>0</v>
      </c>
      <c r="H1175" t="str">
        <f t="shared" ca="1" si="190"/>
        <v>'Lynx PE'!</v>
      </c>
      <c r="I1175">
        <f t="shared" ca="1" si="185"/>
        <v>0</v>
      </c>
      <c r="J1175">
        <f t="shared" ca="1" si="184"/>
        <v>0</v>
      </c>
      <c r="K1175">
        <f t="shared" ca="1" si="184"/>
        <v>0</v>
      </c>
      <c r="L1175">
        <f t="shared" ca="1" si="184"/>
        <v>0</v>
      </c>
      <c r="M1175" t="str">
        <f t="shared" ca="1" si="183"/>
        <v>'Lynx PE'!</v>
      </c>
      <c r="N1175">
        <f t="shared" ca="1" si="183"/>
        <v>0</v>
      </c>
      <c r="O1175" t="str">
        <f t="shared" ca="1" si="191"/>
        <v>D:AD</v>
      </c>
      <c r="P1175" t="str">
        <f t="shared" ca="1" si="192"/>
        <v>D9:AD9</v>
      </c>
    </row>
    <row r="1176" spans="1:16">
      <c r="A1176" t="str">
        <f t="shared" si="186"/>
        <v>35</v>
      </c>
      <c r="B1176" t="str">
        <f t="shared" ca="1" si="187"/>
        <v>PE</v>
      </c>
      <c r="C1176" t="str">
        <f t="shared" si="188"/>
        <v>L19-PE</v>
      </c>
      <c r="D1176" t="s">
        <v>2794</v>
      </c>
      <c r="E1176">
        <f t="shared" ca="1" si="189"/>
        <v>0</v>
      </c>
      <c r="H1176" t="str">
        <f t="shared" ca="1" si="190"/>
        <v>'Lynx PE'!</v>
      </c>
      <c r="I1176">
        <f t="shared" ca="1" si="185"/>
        <v>0</v>
      </c>
      <c r="J1176">
        <f t="shared" ca="1" si="184"/>
        <v>0</v>
      </c>
      <c r="K1176">
        <f t="shared" ca="1" si="184"/>
        <v>0</v>
      </c>
      <c r="L1176">
        <f t="shared" ca="1" si="184"/>
        <v>0</v>
      </c>
      <c r="M1176" t="str">
        <f t="shared" ca="1" si="183"/>
        <v>'Lynx PE'!</v>
      </c>
      <c r="N1176">
        <f t="shared" ca="1" si="183"/>
        <v>0</v>
      </c>
      <c r="O1176" t="str">
        <f t="shared" ca="1" si="191"/>
        <v>D:AD</v>
      </c>
      <c r="P1176" t="str">
        <f t="shared" ca="1" si="192"/>
        <v>D9:AD9</v>
      </c>
    </row>
    <row r="1177" spans="1:16">
      <c r="A1177" t="str">
        <f t="shared" si="186"/>
        <v>36</v>
      </c>
      <c r="B1177" t="str">
        <f t="shared" ca="1" si="187"/>
        <v>PE</v>
      </c>
      <c r="C1177" t="str">
        <f t="shared" si="188"/>
        <v>L19-PE</v>
      </c>
      <c r="D1177" t="s">
        <v>2795</v>
      </c>
      <c r="E1177">
        <f t="shared" ca="1" si="189"/>
        <v>0</v>
      </c>
      <c r="H1177" t="str">
        <f t="shared" ca="1" si="190"/>
        <v>'Lynx PE'!</v>
      </c>
      <c r="I1177">
        <f t="shared" ca="1" si="185"/>
        <v>0</v>
      </c>
      <c r="J1177">
        <f t="shared" ca="1" si="184"/>
        <v>0</v>
      </c>
      <c r="K1177">
        <f t="shared" ca="1" si="184"/>
        <v>0</v>
      </c>
      <c r="L1177">
        <f t="shared" ca="1" si="184"/>
        <v>0</v>
      </c>
      <c r="M1177" t="str">
        <f t="shared" ca="1" si="183"/>
        <v>'Lynx PE'!</v>
      </c>
      <c r="N1177">
        <f t="shared" ca="1" si="183"/>
        <v>0</v>
      </c>
      <c r="O1177" t="str">
        <f t="shared" ca="1" si="191"/>
        <v>D:AD</v>
      </c>
      <c r="P1177" t="str">
        <f t="shared" ca="1" si="192"/>
        <v>D9:AD9</v>
      </c>
    </row>
    <row r="1178" spans="1:16">
      <c r="A1178" t="str">
        <f t="shared" si="186"/>
        <v>01</v>
      </c>
      <c r="B1178" t="str">
        <f t="shared" ca="1" si="187"/>
        <v>WH</v>
      </c>
      <c r="C1178" t="str">
        <f t="shared" si="188"/>
        <v>L19-WH-N-DT</v>
      </c>
      <c r="D1178" t="s">
        <v>1689</v>
      </c>
      <c r="E1178">
        <f t="shared" ca="1" si="189"/>
        <v>0</v>
      </c>
      <c r="H1178" t="str">
        <f t="shared" ca="1" si="190"/>
        <v>'Lynx WOODEN HOLDS'!</v>
      </c>
      <c r="I1178">
        <f t="shared" ca="1" si="185"/>
        <v>0</v>
      </c>
      <c r="J1178">
        <f t="shared" ca="1" si="184"/>
        <v>0</v>
      </c>
      <c r="K1178">
        <f t="shared" ca="1" si="184"/>
        <v>0</v>
      </c>
      <c r="L1178" t="str">
        <f t="shared" ca="1" si="184"/>
        <v>'Lynx WOODEN HOLDS'!</v>
      </c>
      <c r="M1178">
        <f t="shared" ca="1" si="183"/>
        <v>0</v>
      </c>
      <c r="N1178">
        <f t="shared" ca="1" si="183"/>
        <v>0</v>
      </c>
      <c r="O1178" t="str">
        <f t="shared" ca="1" si="191"/>
        <v>D:z</v>
      </c>
      <c r="P1178" t="str">
        <f t="shared" ca="1" si="192"/>
        <v>D9:Z9</v>
      </c>
    </row>
    <row r="1179" spans="1:16">
      <c r="A1179" t="str">
        <f t="shared" si="186"/>
        <v>02</v>
      </c>
      <c r="B1179" t="str">
        <f t="shared" ca="1" si="187"/>
        <v>WH</v>
      </c>
      <c r="C1179" t="str">
        <f t="shared" si="188"/>
        <v>L19-WH-N-DT</v>
      </c>
      <c r="D1179" t="s">
        <v>1712</v>
      </c>
      <c r="E1179">
        <f t="shared" ca="1" si="189"/>
        <v>0</v>
      </c>
      <c r="H1179" t="str">
        <f t="shared" ca="1" si="190"/>
        <v>'Lynx WOODEN HOLDS'!</v>
      </c>
      <c r="I1179">
        <f t="shared" ca="1" si="185"/>
        <v>0</v>
      </c>
      <c r="J1179">
        <f t="shared" ca="1" si="184"/>
        <v>0</v>
      </c>
      <c r="K1179">
        <f t="shared" ca="1" si="184"/>
        <v>0</v>
      </c>
      <c r="L1179" t="str">
        <f t="shared" ca="1" si="184"/>
        <v>'Lynx WOODEN HOLDS'!</v>
      </c>
      <c r="M1179">
        <f t="shared" ca="1" si="183"/>
        <v>0</v>
      </c>
      <c r="N1179">
        <f t="shared" ca="1" si="183"/>
        <v>0</v>
      </c>
      <c r="O1179" t="str">
        <f t="shared" ca="1" si="191"/>
        <v>D:z</v>
      </c>
      <c r="P1179" t="str">
        <f t="shared" ca="1" si="192"/>
        <v>D9:Z9</v>
      </c>
    </row>
    <row r="1180" spans="1:16">
      <c r="A1180" t="str">
        <f t="shared" si="186"/>
        <v>03</v>
      </c>
      <c r="B1180" t="str">
        <f t="shared" ca="1" si="187"/>
        <v>WH</v>
      </c>
      <c r="C1180" t="str">
        <f t="shared" si="188"/>
        <v>L19-WH-N-DT</v>
      </c>
      <c r="D1180" t="s">
        <v>1735</v>
      </c>
      <c r="E1180">
        <f t="shared" ca="1" si="189"/>
        <v>0</v>
      </c>
      <c r="H1180" t="str">
        <f t="shared" ca="1" si="190"/>
        <v>'Lynx WOODEN HOLDS'!</v>
      </c>
      <c r="I1180">
        <f t="shared" ca="1" si="185"/>
        <v>0</v>
      </c>
      <c r="J1180">
        <f t="shared" ca="1" si="184"/>
        <v>0</v>
      </c>
      <c r="K1180">
        <f t="shared" ca="1" si="184"/>
        <v>0</v>
      </c>
      <c r="L1180" t="str">
        <f t="shared" ca="1" si="184"/>
        <v>'Lynx WOODEN HOLDS'!</v>
      </c>
      <c r="M1180">
        <f t="shared" ca="1" si="183"/>
        <v>0</v>
      </c>
      <c r="N1180">
        <f t="shared" ca="1" si="183"/>
        <v>0</v>
      </c>
      <c r="O1180" t="str">
        <f t="shared" ca="1" si="191"/>
        <v>D:z</v>
      </c>
      <c r="P1180" t="str">
        <f t="shared" ca="1" si="192"/>
        <v>D9:Z9</v>
      </c>
    </row>
    <row r="1181" spans="1:16">
      <c r="A1181" t="str">
        <f t="shared" si="186"/>
        <v>04</v>
      </c>
      <c r="B1181" t="str">
        <f t="shared" ca="1" si="187"/>
        <v>WH</v>
      </c>
      <c r="C1181" t="str">
        <f t="shared" si="188"/>
        <v>L19-WH-N-DT</v>
      </c>
      <c r="D1181" t="s">
        <v>1758</v>
      </c>
      <c r="E1181">
        <f t="shared" ca="1" si="189"/>
        <v>0</v>
      </c>
      <c r="H1181" t="str">
        <f t="shared" ca="1" si="190"/>
        <v>'Lynx WOODEN HOLDS'!</v>
      </c>
      <c r="I1181">
        <f t="shared" ca="1" si="185"/>
        <v>0</v>
      </c>
      <c r="J1181">
        <f t="shared" ca="1" si="184"/>
        <v>0</v>
      </c>
      <c r="K1181">
        <f t="shared" ca="1" si="184"/>
        <v>0</v>
      </c>
      <c r="L1181" t="str">
        <f t="shared" ca="1" si="184"/>
        <v>'Lynx WOODEN HOLDS'!</v>
      </c>
      <c r="M1181">
        <f t="shared" ca="1" si="183"/>
        <v>0</v>
      </c>
      <c r="N1181">
        <f t="shared" ca="1" si="183"/>
        <v>0</v>
      </c>
      <c r="O1181" t="str">
        <f t="shared" ca="1" si="191"/>
        <v>D:z</v>
      </c>
      <c r="P1181" t="str">
        <f t="shared" ca="1" si="192"/>
        <v>D9:Z9</v>
      </c>
    </row>
    <row r="1182" spans="1:16">
      <c r="A1182" t="str">
        <f t="shared" si="186"/>
        <v>05</v>
      </c>
      <c r="B1182" t="str">
        <f t="shared" ca="1" si="187"/>
        <v>WH</v>
      </c>
      <c r="C1182" t="str">
        <f t="shared" si="188"/>
        <v>L19-WH-N-DT</v>
      </c>
      <c r="D1182" t="s">
        <v>1781</v>
      </c>
      <c r="E1182">
        <f t="shared" ca="1" si="189"/>
        <v>0</v>
      </c>
      <c r="H1182" t="str">
        <f t="shared" ca="1" si="190"/>
        <v>'Lynx WOODEN HOLDS'!</v>
      </c>
      <c r="I1182">
        <f t="shared" ca="1" si="185"/>
        <v>0</v>
      </c>
      <c r="J1182">
        <f t="shared" ca="1" si="184"/>
        <v>0</v>
      </c>
      <c r="K1182">
        <f t="shared" ca="1" si="184"/>
        <v>0</v>
      </c>
      <c r="L1182" t="str">
        <f t="shared" ca="1" si="184"/>
        <v>'Lynx WOODEN HOLDS'!</v>
      </c>
      <c r="M1182">
        <f t="shared" ca="1" si="184"/>
        <v>0</v>
      </c>
      <c r="N1182">
        <f t="shared" ca="1" si="184"/>
        <v>0</v>
      </c>
      <c r="O1182" t="str">
        <f t="shared" ca="1" si="191"/>
        <v>D:z</v>
      </c>
      <c r="P1182" t="str">
        <f t="shared" ca="1" si="192"/>
        <v>D9:Z9</v>
      </c>
    </row>
    <row r="1183" spans="1:16">
      <c r="A1183" t="str">
        <f t="shared" si="186"/>
        <v>06</v>
      </c>
      <c r="B1183" t="str">
        <f t="shared" ca="1" si="187"/>
        <v>WH</v>
      </c>
      <c r="C1183" t="str">
        <f t="shared" si="188"/>
        <v>L19-WH-N-DT</v>
      </c>
      <c r="D1183" t="s">
        <v>1804</v>
      </c>
      <c r="E1183">
        <f t="shared" ca="1" si="189"/>
        <v>0</v>
      </c>
      <c r="H1183" t="str">
        <f t="shared" ca="1" si="190"/>
        <v>'Lynx WOODEN HOLDS'!</v>
      </c>
      <c r="I1183">
        <f t="shared" ca="1" si="185"/>
        <v>0</v>
      </c>
      <c r="J1183">
        <f t="shared" ref="J1183:M1204" ca="1" si="193">IF(IFERROR(VLOOKUP($C1183,INDIRECT(J$14&amp;"D:D"),1,FALSE),0)&lt;&gt;0,J$14,0)</f>
        <v>0</v>
      </c>
      <c r="K1183">
        <f t="shared" ca="1" si="193"/>
        <v>0</v>
      </c>
      <c r="L1183" t="str">
        <f t="shared" ca="1" si="193"/>
        <v>'Lynx WOODEN HOLDS'!</v>
      </c>
      <c r="M1183">
        <f t="shared" ca="1" si="193"/>
        <v>0</v>
      </c>
      <c r="N1183">
        <f t="shared" ref="N1183:N1246" ca="1" si="194">IF(IFERROR(VLOOKUP($C1183,INDIRECT(N$14&amp;"D:D"),1,FALSE),0)&lt;&gt;0,N$14,0)</f>
        <v>0</v>
      </c>
      <c r="O1183" t="str">
        <f t="shared" ca="1" si="191"/>
        <v>D:z</v>
      </c>
      <c r="P1183" t="str">
        <f t="shared" ca="1" si="192"/>
        <v>D9:Z9</v>
      </c>
    </row>
    <row r="1184" spans="1:16">
      <c r="A1184" t="str">
        <f t="shared" si="186"/>
        <v>07</v>
      </c>
      <c r="B1184" t="str">
        <f t="shared" ca="1" si="187"/>
        <v>WH</v>
      </c>
      <c r="C1184" t="str">
        <f t="shared" si="188"/>
        <v>L19-WH-N-DT</v>
      </c>
      <c r="D1184" t="s">
        <v>1827</v>
      </c>
      <c r="E1184">
        <f t="shared" ca="1" si="189"/>
        <v>0</v>
      </c>
      <c r="H1184" t="str">
        <f t="shared" ca="1" si="190"/>
        <v>'Lynx WOODEN HOLDS'!</v>
      </c>
      <c r="I1184">
        <f t="shared" ca="1" si="185"/>
        <v>0</v>
      </c>
      <c r="J1184">
        <f t="shared" ca="1" si="193"/>
        <v>0</v>
      </c>
      <c r="K1184">
        <f t="shared" ca="1" si="193"/>
        <v>0</v>
      </c>
      <c r="L1184" t="str">
        <f t="shared" ca="1" si="193"/>
        <v>'Lynx WOODEN HOLDS'!</v>
      </c>
      <c r="M1184">
        <f t="shared" ca="1" si="193"/>
        <v>0</v>
      </c>
      <c r="N1184">
        <f t="shared" ca="1" si="194"/>
        <v>0</v>
      </c>
      <c r="O1184" t="str">
        <f t="shared" ca="1" si="191"/>
        <v>D:z</v>
      </c>
      <c r="P1184" t="str">
        <f t="shared" ca="1" si="192"/>
        <v>D9:Z9</v>
      </c>
    </row>
    <row r="1185" spans="1:16">
      <c r="A1185" t="str">
        <f t="shared" si="186"/>
        <v>08</v>
      </c>
      <c r="B1185" t="str">
        <f t="shared" ca="1" si="187"/>
        <v>WH</v>
      </c>
      <c r="C1185" t="str">
        <f t="shared" si="188"/>
        <v>L19-WH-N-DT</v>
      </c>
      <c r="D1185" t="s">
        <v>1850</v>
      </c>
      <c r="E1185">
        <f t="shared" ca="1" si="189"/>
        <v>0</v>
      </c>
      <c r="H1185" t="str">
        <f t="shared" ca="1" si="190"/>
        <v>'Lynx WOODEN HOLDS'!</v>
      </c>
      <c r="I1185">
        <f t="shared" ca="1" si="185"/>
        <v>0</v>
      </c>
      <c r="J1185">
        <f t="shared" ca="1" si="193"/>
        <v>0</v>
      </c>
      <c r="K1185">
        <f t="shared" ca="1" si="193"/>
        <v>0</v>
      </c>
      <c r="L1185" t="str">
        <f t="shared" ca="1" si="193"/>
        <v>'Lynx WOODEN HOLDS'!</v>
      </c>
      <c r="M1185">
        <f t="shared" ca="1" si="193"/>
        <v>0</v>
      </c>
      <c r="N1185">
        <f t="shared" ca="1" si="194"/>
        <v>0</v>
      </c>
      <c r="O1185" t="str">
        <f t="shared" ca="1" si="191"/>
        <v>D:z</v>
      </c>
      <c r="P1185" t="str">
        <f t="shared" ca="1" si="192"/>
        <v>D9:Z9</v>
      </c>
    </row>
    <row r="1186" spans="1:16">
      <c r="A1186" t="str">
        <f t="shared" si="186"/>
        <v>09</v>
      </c>
      <c r="B1186" t="str">
        <f t="shared" ca="1" si="187"/>
        <v>WH</v>
      </c>
      <c r="C1186" t="str">
        <f t="shared" si="188"/>
        <v>L19-WH-N-DT</v>
      </c>
      <c r="D1186" t="s">
        <v>1873</v>
      </c>
      <c r="E1186">
        <f t="shared" ca="1" si="189"/>
        <v>0</v>
      </c>
      <c r="H1186" t="str">
        <f t="shared" ca="1" si="190"/>
        <v>'Lynx WOODEN HOLDS'!</v>
      </c>
      <c r="I1186">
        <f t="shared" ca="1" si="185"/>
        <v>0</v>
      </c>
      <c r="J1186">
        <f t="shared" ca="1" si="193"/>
        <v>0</v>
      </c>
      <c r="K1186">
        <f t="shared" ca="1" si="193"/>
        <v>0</v>
      </c>
      <c r="L1186" t="str">
        <f t="shared" ca="1" si="193"/>
        <v>'Lynx WOODEN HOLDS'!</v>
      </c>
      <c r="M1186">
        <f t="shared" ca="1" si="193"/>
        <v>0</v>
      </c>
      <c r="N1186">
        <f t="shared" ca="1" si="194"/>
        <v>0</v>
      </c>
      <c r="O1186" t="str">
        <f t="shared" ca="1" si="191"/>
        <v>D:z</v>
      </c>
      <c r="P1186" t="str">
        <f t="shared" ca="1" si="192"/>
        <v>D9:Z9</v>
      </c>
    </row>
    <row r="1187" spans="1:16">
      <c r="A1187" t="str">
        <f t="shared" si="186"/>
        <v>10</v>
      </c>
      <c r="B1187" t="str">
        <f t="shared" ca="1" si="187"/>
        <v>WH</v>
      </c>
      <c r="C1187" t="str">
        <f t="shared" si="188"/>
        <v>L19-WH-N-DT</v>
      </c>
      <c r="D1187" t="s">
        <v>1896</v>
      </c>
      <c r="E1187">
        <f t="shared" ca="1" si="189"/>
        <v>0</v>
      </c>
      <c r="H1187" t="str">
        <f t="shared" ca="1" si="190"/>
        <v>'Lynx WOODEN HOLDS'!</v>
      </c>
      <c r="I1187">
        <f t="shared" ca="1" si="185"/>
        <v>0</v>
      </c>
      <c r="J1187">
        <f t="shared" ca="1" si="193"/>
        <v>0</v>
      </c>
      <c r="K1187">
        <f t="shared" ca="1" si="193"/>
        <v>0</v>
      </c>
      <c r="L1187" t="str">
        <f t="shared" ca="1" si="193"/>
        <v>'Lynx WOODEN HOLDS'!</v>
      </c>
      <c r="M1187">
        <f t="shared" ca="1" si="193"/>
        <v>0</v>
      </c>
      <c r="N1187">
        <f t="shared" ca="1" si="194"/>
        <v>0</v>
      </c>
      <c r="O1187" t="str">
        <f t="shared" ca="1" si="191"/>
        <v>D:z</v>
      </c>
      <c r="P1187" t="str">
        <f t="shared" ca="1" si="192"/>
        <v>D9:Z9</v>
      </c>
    </row>
    <row r="1188" spans="1:16">
      <c r="A1188" t="str">
        <f t="shared" si="186"/>
        <v>11</v>
      </c>
      <c r="B1188" t="str">
        <f t="shared" ca="1" si="187"/>
        <v>WH</v>
      </c>
      <c r="C1188" t="str">
        <f t="shared" si="188"/>
        <v>L19-WH-N-DT</v>
      </c>
      <c r="D1188" t="s">
        <v>1919</v>
      </c>
      <c r="E1188">
        <f t="shared" ca="1" si="189"/>
        <v>0</v>
      </c>
      <c r="H1188" t="str">
        <f t="shared" ca="1" si="190"/>
        <v>'Lynx WOODEN HOLDS'!</v>
      </c>
      <c r="I1188">
        <f t="shared" ca="1" si="185"/>
        <v>0</v>
      </c>
      <c r="J1188">
        <f t="shared" ca="1" si="193"/>
        <v>0</v>
      </c>
      <c r="K1188">
        <f t="shared" ca="1" si="193"/>
        <v>0</v>
      </c>
      <c r="L1188" t="str">
        <f t="shared" ca="1" si="193"/>
        <v>'Lynx WOODEN HOLDS'!</v>
      </c>
      <c r="M1188">
        <f t="shared" ca="1" si="193"/>
        <v>0</v>
      </c>
      <c r="N1188">
        <f t="shared" ca="1" si="194"/>
        <v>0</v>
      </c>
      <c r="O1188" t="str">
        <f t="shared" ca="1" si="191"/>
        <v>D:z</v>
      </c>
      <c r="P1188" t="str">
        <f t="shared" ca="1" si="192"/>
        <v>D9:Z9</v>
      </c>
    </row>
    <row r="1189" spans="1:16">
      <c r="A1189" t="str">
        <f t="shared" si="186"/>
        <v>12</v>
      </c>
      <c r="B1189" t="str">
        <f t="shared" ca="1" si="187"/>
        <v>WH</v>
      </c>
      <c r="C1189" t="str">
        <f t="shared" si="188"/>
        <v>L19-WH-N-DT</v>
      </c>
      <c r="D1189" t="s">
        <v>1942</v>
      </c>
      <c r="E1189">
        <f t="shared" ca="1" si="189"/>
        <v>0</v>
      </c>
      <c r="H1189" t="str">
        <f t="shared" ca="1" si="190"/>
        <v>'Lynx WOODEN HOLDS'!</v>
      </c>
      <c r="I1189">
        <f t="shared" ca="1" si="185"/>
        <v>0</v>
      </c>
      <c r="J1189">
        <f t="shared" ca="1" si="193"/>
        <v>0</v>
      </c>
      <c r="K1189">
        <f t="shared" ca="1" si="193"/>
        <v>0</v>
      </c>
      <c r="L1189" t="str">
        <f t="shared" ca="1" si="193"/>
        <v>'Lynx WOODEN HOLDS'!</v>
      </c>
      <c r="M1189">
        <f t="shared" ca="1" si="193"/>
        <v>0</v>
      </c>
      <c r="N1189">
        <f t="shared" ca="1" si="194"/>
        <v>0</v>
      </c>
      <c r="O1189" t="str">
        <f t="shared" ca="1" si="191"/>
        <v>D:z</v>
      </c>
      <c r="P1189" t="str">
        <f t="shared" ca="1" si="192"/>
        <v>D9:Z9</v>
      </c>
    </row>
    <row r="1190" spans="1:16">
      <c r="A1190" t="str">
        <f t="shared" si="186"/>
        <v>13</v>
      </c>
      <c r="B1190" t="str">
        <f t="shared" ca="1" si="187"/>
        <v>WH</v>
      </c>
      <c r="C1190" t="str">
        <f t="shared" si="188"/>
        <v>L19-WH-N-DT</v>
      </c>
      <c r="D1190" t="s">
        <v>1965</v>
      </c>
      <c r="E1190">
        <f t="shared" ca="1" si="189"/>
        <v>0</v>
      </c>
      <c r="H1190" t="str">
        <f t="shared" ca="1" si="190"/>
        <v>'Lynx WOODEN HOLDS'!</v>
      </c>
      <c r="I1190">
        <f t="shared" ca="1" si="185"/>
        <v>0</v>
      </c>
      <c r="J1190">
        <f t="shared" ca="1" si="193"/>
        <v>0</v>
      </c>
      <c r="K1190">
        <f t="shared" ca="1" si="193"/>
        <v>0</v>
      </c>
      <c r="L1190" t="str">
        <f t="shared" ca="1" si="193"/>
        <v>'Lynx WOODEN HOLDS'!</v>
      </c>
      <c r="M1190">
        <f t="shared" ca="1" si="193"/>
        <v>0</v>
      </c>
      <c r="N1190">
        <f t="shared" ca="1" si="194"/>
        <v>0</v>
      </c>
      <c r="O1190" t="str">
        <f t="shared" ca="1" si="191"/>
        <v>D:z</v>
      </c>
      <c r="P1190" t="str">
        <f t="shared" ca="1" si="192"/>
        <v>D9:Z9</v>
      </c>
    </row>
    <row r="1191" spans="1:16">
      <c r="A1191" t="str">
        <f t="shared" si="186"/>
        <v>15</v>
      </c>
      <c r="B1191" t="str">
        <f t="shared" ca="1" si="187"/>
        <v>WH</v>
      </c>
      <c r="C1191" t="str">
        <f t="shared" si="188"/>
        <v>L19-WH-N-DT</v>
      </c>
      <c r="D1191" t="s">
        <v>1988</v>
      </c>
      <c r="E1191">
        <f t="shared" ca="1" si="189"/>
        <v>0</v>
      </c>
      <c r="H1191" t="str">
        <f t="shared" ca="1" si="190"/>
        <v>'Lynx WOODEN HOLDS'!</v>
      </c>
      <c r="I1191">
        <f t="shared" ca="1" si="185"/>
        <v>0</v>
      </c>
      <c r="J1191">
        <f t="shared" ca="1" si="193"/>
        <v>0</v>
      </c>
      <c r="K1191">
        <f t="shared" ca="1" si="193"/>
        <v>0</v>
      </c>
      <c r="L1191" t="str">
        <f t="shared" ca="1" si="193"/>
        <v>'Lynx WOODEN HOLDS'!</v>
      </c>
      <c r="M1191">
        <f t="shared" ca="1" si="193"/>
        <v>0</v>
      </c>
      <c r="N1191">
        <f t="shared" ca="1" si="194"/>
        <v>0</v>
      </c>
      <c r="O1191" t="str">
        <f t="shared" ca="1" si="191"/>
        <v>D:z</v>
      </c>
      <c r="P1191" t="str">
        <f t="shared" ca="1" si="192"/>
        <v>D9:Z9</v>
      </c>
    </row>
    <row r="1192" spans="1:16">
      <c r="A1192" t="str">
        <f t="shared" si="186"/>
        <v>01</v>
      </c>
      <c r="B1192" t="str">
        <f t="shared" ca="1" si="187"/>
        <v>GRP</v>
      </c>
      <c r="C1192" t="str">
        <f t="shared" si="188"/>
        <v>L2-GRP</v>
      </c>
      <c r="D1192" t="s">
        <v>1156</v>
      </c>
      <c r="E1192">
        <f t="shared" ca="1" si="189"/>
        <v>0</v>
      </c>
      <c r="H1192" t="str">
        <f t="shared" ca="1" si="190"/>
        <v>'LYNX GRP'!</v>
      </c>
      <c r="I1192" t="str">
        <f t="shared" ca="1" si="185"/>
        <v>'LYNX GRP'!</v>
      </c>
      <c r="J1192">
        <f t="shared" ca="1" si="193"/>
        <v>0</v>
      </c>
      <c r="K1192">
        <f t="shared" ca="1" si="193"/>
        <v>0</v>
      </c>
      <c r="L1192">
        <f t="shared" ca="1" si="193"/>
        <v>0</v>
      </c>
      <c r="M1192">
        <f t="shared" ca="1" si="193"/>
        <v>0</v>
      </c>
      <c r="N1192">
        <f t="shared" ca="1" si="194"/>
        <v>0</v>
      </c>
      <c r="O1192" t="str">
        <f t="shared" ca="1" si="191"/>
        <v>D:AC</v>
      </c>
      <c r="P1192" t="str">
        <f t="shared" ca="1" si="192"/>
        <v>D9:AC9</v>
      </c>
    </row>
    <row r="1193" spans="1:16">
      <c r="A1193" t="str">
        <f t="shared" si="186"/>
        <v>02</v>
      </c>
      <c r="B1193" t="str">
        <f t="shared" ca="1" si="187"/>
        <v>GRP</v>
      </c>
      <c r="C1193" t="str">
        <f t="shared" si="188"/>
        <v>L2-GRP</v>
      </c>
      <c r="D1193" t="s">
        <v>1157</v>
      </c>
      <c r="E1193">
        <f t="shared" ca="1" si="189"/>
        <v>0</v>
      </c>
      <c r="H1193" t="str">
        <f t="shared" ca="1" si="190"/>
        <v>'LYNX GRP'!</v>
      </c>
      <c r="I1193" t="str">
        <f t="shared" ca="1" si="185"/>
        <v>'LYNX GRP'!</v>
      </c>
      <c r="J1193">
        <f t="shared" ca="1" si="193"/>
        <v>0</v>
      </c>
      <c r="K1193">
        <f t="shared" ca="1" si="193"/>
        <v>0</v>
      </c>
      <c r="L1193">
        <f t="shared" ca="1" si="193"/>
        <v>0</v>
      </c>
      <c r="M1193">
        <f t="shared" ca="1" si="193"/>
        <v>0</v>
      </c>
      <c r="N1193">
        <f t="shared" ca="1" si="194"/>
        <v>0</v>
      </c>
      <c r="O1193" t="str">
        <f t="shared" ca="1" si="191"/>
        <v>D:AC</v>
      </c>
      <c r="P1193" t="str">
        <f t="shared" ca="1" si="192"/>
        <v>D9:AC9</v>
      </c>
    </row>
    <row r="1194" spans="1:16">
      <c r="A1194" t="str">
        <f t="shared" si="186"/>
        <v>03</v>
      </c>
      <c r="B1194" t="str">
        <f t="shared" ca="1" si="187"/>
        <v>GRP</v>
      </c>
      <c r="C1194" t="str">
        <f t="shared" si="188"/>
        <v>L2-GRP</v>
      </c>
      <c r="D1194" t="s">
        <v>1158</v>
      </c>
      <c r="E1194">
        <f t="shared" ca="1" si="189"/>
        <v>0</v>
      </c>
      <c r="H1194" t="str">
        <f t="shared" ca="1" si="190"/>
        <v>'LYNX GRP'!</v>
      </c>
      <c r="I1194" t="str">
        <f t="shared" ca="1" si="185"/>
        <v>'LYNX GRP'!</v>
      </c>
      <c r="J1194">
        <f t="shared" ca="1" si="193"/>
        <v>0</v>
      </c>
      <c r="K1194">
        <f t="shared" ca="1" si="193"/>
        <v>0</v>
      </c>
      <c r="L1194">
        <f t="shared" ca="1" si="193"/>
        <v>0</v>
      </c>
      <c r="M1194">
        <f t="shared" ca="1" si="193"/>
        <v>0</v>
      </c>
      <c r="N1194">
        <f t="shared" ca="1" si="194"/>
        <v>0</v>
      </c>
      <c r="O1194" t="str">
        <f t="shared" ca="1" si="191"/>
        <v>D:AC</v>
      </c>
      <c r="P1194" t="str">
        <f t="shared" ca="1" si="192"/>
        <v>D9:AC9</v>
      </c>
    </row>
    <row r="1195" spans="1:16">
      <c r="A1195" t="str">
        <f t="shared" si="186"/>
        <v>04</v>
      </c>
      <c r="B1195" t="str">
        <f t="shared" ca="1" si="187"/>
        <v>GRP</v>
      </c>
      <c r="C1195" t="str">
        <f t="shared" si="188"/>
        <v>L2-GRP</v>
      </c>
      <c r="D1195" t="s">
        <v>1159</v>
      </c>
      <c r="E1195">
        <f t="shared" ca="1" si="189"/>
        <v>0</v>
      </c>
      <c r="H1195" t="str">
        <f t="shared" ca="1" si="190"/>
        <v>'LYNX GRP'!</v>
      </c>
      <c r="I1195" t="str">
        <f t="shared" ca="1" si="185"/>
        <v>'LYNX GRP'!</v>
      </c>
      <c r="J1195">
        <f t="shared" ca="1" si="193"/>
        <v>0</v>
      </c>
      <c r="K1195">
        <f t="shared" ca="1" si="193"/>
        <v>0</v>
      </c>
      <c r="L1195">
        <f t="shared" ca="1" si="193"/>
        <v>0</v>
      </c>
      <c r="M1195">
        <f t="shared" ca="1" si="193"/>
        <v>0</v>
      </c>
      <c r="N1195">
        <f t="shared" ca="1" si="194"/>
        <v>0</v>
      </c>
      <c r="O1195" t="str">
        <f t="shared" ca="1" si="191"/>
        <v>D:AC</v>
      </c>
      <c r="P1195" t="str">
        <f t="shared" ca="1" si="192"/>
        <v>D9:AC9</v>
      </c>
    </row>
    <row r="1196" spans="1:16">
      <c r="A1196" t="str">
        <f t="shared" si="186"/>
        <v>05</v>
      </c>
      <c r="B1196" t="str">
        <f t="shared" ca="1" si="187"/>
        <v>GRP</v>
      </c>
      <c r="C1196" t="str">
        <f t="shared" si="188"/>
        <v>L2-GRP</v>
      </c>
      <c r="D1196" t="s">
        <v>1160</v>
      </c>
      <c r="E1196">
        <f t="shared" ca="1" si="189"/>
        <v>0</v>
      </c>
      <c r="H1196" t="str">
        <f t="shared" ca="1" si="190"/>
        <v>'LYNX GRP'!</v>
      </c>
      <c r="I1196" t="str">
        <f t="shared" ca="1" si="185"/>
        <v>'LYNX GRP'!</v>
      </c>
      <c r="J1196">
        <f t="shared" ca="1" si="193"/>
        <v>0</v>
      </c>
      <c r="K1196">
        <f t="shared" ca="1" si="193"/>
        <v>0</v>
      </c>
      <c r="L1196">
        <f t="shared" ca="1" si="193"/>
        <v>0</v>
      </c>
      <c r="M1196">
        <f t="shared" ca="1" si="193"/>
        <v>0</v>
      </c>
      <c r="N1196">
        <f t="shared" ca="1" si="194"/>
        <v>0</v>
      </c>
      <c r="O1196" t="str">
        <f t="shared" ca="1" si="191"/>
        <v>D:AC</v>
      </c>
      <c r="P1196" t="str">
        <f t="shared" ca="1" si="192"/>
        <v>D9:AC9</v>
      </c>
    </row>
    <row r="1197" spans="1:16">
      <c r="A1197" t="str">
        <f t="shared" si="186"/>
        <v>06</v>
      </c>
      <c r="B1197" t="str">
        <f t="shared" ca="1" si="187"/>
        <v>GRP</v>
      </c>
      <c r="C1197" t="str">
        <f t="shared" si="188"/>
        <v>L2-GRP</v>
      </c>
      <c r="D1197" t="s">
        <v>1161</v>
      </c>
      <c r="E1197">
        <f t="shared" ca="1" si="189"/>
        <v>0</v>
      </c>
      <c r="H1197" t="str">
        <f t="shared" ca="1" si="190"/>
        <v>'LYNX GRP'!</v>
      </c>
      <c r="I1197" t="str">
        <f t="shared" ref="I1197:I1204" ca="1" si="195">IF(IFERROR(VLOOKUP(C1197,INDIRECT($I$14&amp;"D:D"),1,FALSE),0)&lt;&gt;0,I$14,0)</f>
        <v>'LYNX GRP'!</v>
      </c>
      <c r="J1197">
        <f t="shared" ca="1" si="193"/>
        <v>0</v>
      </c>
      <c r="K1197">
        <f t="shared" ca="1" si="193"/>
        <v>0</v>
      </c>
      <c r="L1197">
        <f t="shared" ca="1" si="193"/>
        <v>0</v>
      </c>
      <c r="M1197">
        <f t="shared" ca="1" si="193"/>
        <v>0</v>
      </c>
      <c r="N1197">
        <f t="shared" ca="1" si="194"/>
        <v>0</v>
      </c>
      <c r="O1197" t="str">
        <f t="shared" ca="1" si="191"/>
        <v>D:AC</v>
      </c>
      <c r="P1197" t="str">
        <f t="shared" ca="1" si="192"/>
        <v>D9:AC9</v>
      </c>
    </row>
    <row r="1198" spans="1:16">
      <c r="A1198" t="str">
        <f t="shared" si="186"/>
        <v>07</v>
      </c>
      <c r="B1198" t="str">
        <f t="shared" ca="1" si="187"/>
        <v>GRP</v>
      </c>
      <c r="C1198" t="str">
        <f t="shared" si="188"/>
        <v>L2-GRP</v>
      </c>
      <c r="D1198" t="s">
        <v>1162</v>
      </c>
      <c r="E1198">
        <f t="shared" ca="1" si="189"/>
        <v>0</v>
      </c>
      <c r="H1198" t="str">
        <f t="shared" ca="1" si="190"/>
        <v>'LYNX GRP'!</v>
      </c>
      <c r="I1198" t="str">
        <f t="shared" ca="1" si="195"/>
        <v>'LYNX GRP'!</v>
      </c>
      <c r="J1198">
        <f t="shared" ca="1" si="193"/>
        <v>0</v>
      </c>
      <c r="K1198">
        <f t="shared" ca="1" si="193"/>
        <v>0</v>
      </c>
      <c r="L1198">
        <f t="shared" ca="1" si="193"/>
        <v>0</v>
      </c>
      <c r="M1198">
        <f t="shared" ca="1" si="193"/>
        <v>0</v>
      </c>
      <c r="N1198">
        <f t="shared" ca="1" si="194"/>
        <v>0</v>
      </c>
      <c r="O1198" t="str">
        <f t="shared" ca="1" si="191"/>
        <v>D:AC</v>
      </c>
      <c r="P1198" t="str">
        <f t="shared" ca="1" si="192"/>
        <v>D9:AC9</v>
      </c>
    </row>
    <row r="1199" spans="1:16">
      <c r="A1199" t="str">
        <f t="shared" si="186"/>
        <v>08</v>
      </c>
      <c r="B1199" t="str">
        <f t="shared" ca="1" si="187"/>
        <v>GRP</v>
      </c>
      <c r="C1199" t="str">
        <f t="shared" si="188"/>
        <v>L2-GRP</v>
      </c>
      <c r="D1199" t="s">
        <v>1163</v>
      </c>
      <c r="E1199">
        <f t="shared" ca="1" si="189"/>
        <v>0</v>
      </c>
      <c r="H1199" t="str">
        <f t="shared" ca="1" si="190"/>
        <v>'LYNX GRP'!</v>
      </c>
      <c r="I1199" t="str">
        <f t="shared" ca="1" si="195"/>
        <v>'LYNX GRP'!</v>
      </c>
      <c r="J1199">
        <f t="shared" ca="1" si="193"/>
        <v>0</v>
      </c>
      <c r="K1199">
        <f t="shared" ca="1" si="193"/>
        <v>0</v>
      </c>
      <c r="L1199">
        <f t="shared" ca="1" si="193"/>
        <v>0</v>
      </c>
      <c r="M1199">
        <f t="shared" ca="1" si="193"/>
        <v>0</v>
      </c>
      <c r="N1199">
        <f t="shared" ca="1" si="194"/>
        <v>0</v>
      </c>
      <c r="O1199" t="str">
        <f t="shared" ca="1" si="191"/>
        <v>D:AC</v>
      </c>
      <c r="P1199" t="str">
        <f t="shared" ca="1" si="192"/>
        <v>D9:AC9</v>
      </c>
    </row>
    <row r="1200" spans="1:16">
      <c r="A1200" t="str">
        <f t="shared" si="186"/>
        <v>09</v>
      </c>
      <c r="B1200" t="str">
        <f t="shared" ca="1" si="187"/>
        <v>GRP</v>
      </c>
      <c r="C1200" t="str">
        <f t="shared" si="188"/>
        <v>L2-GRP</v>
      </c>
      <c r="D1200" t="s">
        <v>1164</v>
      </c>
      <c r="E1200">
        <f t="shared" ca="1" si="189"/>
        <v>0</v>
      </c>
      <c r="H1200" t="str">
        <f t="shared" ca="1" si="190"/>
        <v>'LYNX GRP'!</v>
      </c>
      <c r="I1200" t="str">
        <f t="shared" ca="1" si="195"/>
        <v>'LYNX GRP'!</v>
      </c>
      <c r="J1200">
        <f t="shared" ca="1" si="193"/>
        <v>0</v>
      </c>
      <c r="K1200">
        <f t="shared" ca="1" si="193"/>
        <v>0</v>
      </c>
      <c r="L1200">
        <f t="shared" ca="1" si="193"/>
        <v>0</v>
      </c>
      <c r="M1200">
        <f t="shared" ca="1" si="193"/>
        <v>0</v>
      </c>
      <c r="N1200">
        <f t="shared" ca="1" si="194"/>
        <v>0</v>
      </c>
      <c r="O1200" t="str">
        <f t="shared" ca="1" si="191"/>
        <v>D:AC</v>
      </c>
      <c r="P1200" t="str">
        <f t="shared" ca="1" si="192"/>
        <v>D9:AC9</v>
      </c>
    </row>
    <row r="1201" spans="1:16">
      <c r="A1201" t="str">
        <f t="shared" si="186"/>
        <v>10</v>
      </c>
      <c r="B1201" t="str">
        <f t="shared" ca="1" si="187"/>
        <v>GRP</v>
      </c>
      <c r="C1201" t="str">
        <f t="shared" si="188"/>
        <v>L2-GRP</v>
      </c>
      <c r="D1201" t="s">
        <v>1165</v>
      </c>
      <c r="E1201">
        <f t="shared" ca="1" si="189"/>
        <v>0</v>
      </c>
      <c r="H1201" t="str">
        <f t="shared" ca="1" si="190"/>
        <v>'LYNX GRP'!</v>
      </c>
      <c r="I1201" t="str">
        <f t="shared" ca="1" si="195"/>
        <v>'LYNX GRP'!</v>
      </c>
      <c r="J1201">
        <f t="shared" ca="1" si="193"/>
        <v>0</v>
      </c>
      <c r="K1201">
        <f t="shared" ca="1" si="193"/>
        <v>0</v>
      </c>
      <c r="L1201">
        <f t="shared" ca="1" si="193"/>
        <v>0</v>
      </c>
      <c r="M1201">
        <f t="shared" ca="1" si="193"/>
        <v>0</v>
      </c>
      <c r="N1201">
        <f t="shared" ca="1" si="194"/>
        <v>0</v>
      </c>
      <c r="O1201" t="str">
        <f t="shared" ca="1" si="191"/>
        <v>D:AC</v>
      </c>
      <c r="P1201" t="str">
        <f t="shared" ca="1" si="192"/>
        <v>D9:AC9</v>
      </c>
    </row>
    <row r="1202" spans="1:16">
      <c r="A1202" t="str">
        <f t="shared" si="186"/>
        <v>11</v>
      </c>
      <c r="B1202" t="str">
        <f t="shared" ca="1" si="187"/>
        <v>GRP</v>
      </c>
      <c r="C1202" t="str">
        <f t="shared" si="188"/>
        <v>L2-GRP</v>
      </c>
      <c r="D1202" t="s">
        <v>1166</v>
      </c>
      <c r="E1202">
        <f t="shared" ca="1" si="189"/>
        <v>0</v>
      </c>
      <c r="H1202" t="str">
        <f t="shared" ca="1" si="190"/>
        <v>'LYNX GRP'!</v>
      </c>
      <c r="I1202" t="str">
        <f t="shared" ca="1" si="195"/>
        <v>'LYNX GRP'!</v>
      </c>
      <c r="J1202">
        <f t="shared" ca="1" si="193"/>
        <v>0</v>
      </c>
      <c r="K1202">
        <f t="shared" ca="1" si="193"/>
        <v>0</v>
      </c>
      <c r="L1202">
        <f t="shared" ca="1" si="193"/>
        <v>0</v>
      </c>
      <c r="M1202">
        <f t="shared" ca="1" si="193"/>
        <v>0</v>
      </c>
      <c r="N1202">
        <f t="shared" ca="1" si="194"/>
        <v>0</v>
      </c>
      <c r="O1202" t="str">
        <f t="shared" ca="1" si="191"/>
        <v>D:AC</v>
      </c>
      <c r="P1202" t="str">
        <f t="shared" ca="1" si="192"/>
        <v>D9:AC9</v>
      </c>
    </row>
    <row r="1203" spans="1:16">
      <c r="A1203" t="str">
        <f t="shared" si="186"/>
        <v>12</v>
      </c>
      <c r="B1203" t="str">
        <f t="shared" ca="1" si="187"/>
        <v>GRP</v>
      </c>
      <c r="C1203" t="str">
        <f t="shared" si="188"/>
        <v>L2-GRP</v>
      </c>
      <c r="D1203" t="s">
        <v>1167</v>
      </c>
      <c r="E1203">
        <f t="shared" ca="1" si="189"/>
        <v>0</v>
      </c>
      <c r="H1203" t="str">
        <f t="shared" ca="1" si="190"/>
        <v>'LYNX GRP'!</v>
      </c>
      <c r="I1203" t="str">
        <f t="shared" ca="1" si="195"/>
        <v>'LYNX GRP'!</v>
      </c>
      <c r="J1203">
        <f t="shared" ca="1" si="193"/>
        <v>0</v>
      </c>
      <c r="K1203">
        <f t="shared" ca="1" si="193"/>
        <v>0</v>
      </c>
      <c r="L1203">
        <f t="shared" ca="1" si="193"/>
        <v>0</v>
      </c>
      <c r="M1203">
        <f t="shared" ca="1" si="193"/>
        <v>0</v>
      </c>
      <c r="N1203">
        <f t="shared" ca="1" si="194"/>
        <v>0</v>
      </c>
      <c r="O1203" t="str">
        <f t="shared" ca="1" si="191"/>
        <v>D:AC</v>
      </c>
      <c r="P1203" t="str">
        <f t="shared" ca="1" si="192"/>
        <v>D9:AC9</v>
      </c>
    </row>
    <row r="1204" spans="1:16">
      <c r="A1204" t="str">
        <f t="shared" si="186"/>
        <v>13</v>
      </c>
      <c r="B1204" t="str">
        <f t="shared" ca="1" si="187"/>
        <v>GRP</v>
      </c>
      <c r="C1204" t="str">
        <f t="shared" si="188"/>
        <v>L2-GRP</v>
      </c>
      <c r="D1204" t="s">
        <v>1168</v>
      </c>
      <c r="E1204">
        <f t="shared" ca="1" si="189"/>
        <v>0</v>
      </c>
      <c r="H1204" t="str">
        <f t="shared" ca="1" si="190"/>
        <v>'LYNX GRP'!</v>
      </c>
      <c r="I1204" t="str">
        <f t="shared" ca="1" si="195"/>
        <v>'LYNX GRP'!</v>
      </c>
      <c r="J1204">
        <f t="shared" ca="1" si="193"/>
        <v>0</v>
      </c>
      <c r="K1204">
        <f t="shared" ca="1" si="193"/>
        <v>0</v>
      </c>
      <c r="L1204">
        <f t="shared" ca="1" si="193"/>
        <v>0</v>
      </c>
      <c r="M1204">
        <f t="shared" ca="1" si="193"/>
        <v>0</v>
      </c>
      <c r="N1204">
        <f t="shared" ca="1" si="194"/>
        <v>0</v>
      </c>
      <c r="O1204" t="str">
        <f t="shared" ca="1" si="191"/>
        <v>D:AC</v>
      </c>
      <c r="P1204" t="str">
        <f t="shared" ca="1" si="192"/>
        <v>D9:AC9</v>
      </c>
    </row>
    <row r="1205" spans="1:16">
      <c r="A1205" t="str">
        <f t="shared" si="186"/>
        <v>15</v>
      </c>
      <c r="B1205" t="str">
        <f t="shared" ca="1" si="187"/>
        <v>GRP</v>
      </c>
      <c r="C1205" t="str">
        <f t="shared" si="188"/>
        <v>L2-GRP</v>
      </c>
      <c r="D1205" t="s">
        <v>1507</v>
      </c>
      <c r="E1205">
        <f t="shared" ca="1" si="189"/>
        <v>0</v>
      </c>
      <c r="H1205" t="str">
        <f t="shared" ref="H1205:H1268" ca="1" si="196">IF(I1205&lt;&gt;0,I1205,IF(J1205&lt;&gt;0,J1205,IF(K1205&lt;&gt;0,K1205,IF(L1205&lt;&gt;0,L1205,IF(M1205&lt;&gt;0,M1205,N1205)))))</f>
        <v>'LYNX GRP'!</v>
      </c>
      <c r="I1205" t="str">
        <f t="shared" ref="I1205:I1268" ca="1" si="197">IF(IFERROR(VLOOKUP(C1205,INDIRECT($I$14&amp;"D:D"),1,FALSE),0)&lt;&gt;0,I$14,0)</f>
        <v>'LYNX GRP'!</v>
      </c>
      <c r="J1205">
        <f t="shared" ref="J1205:N1264" ca="1" si="198">IF(IFERROR(VLOOKUP($C1205,INDIRECT(J$14&amp;"D:D"),1,FALSE),0)&lt;&gt;0,J$14,0)</f>
        <v>0</v>
      </c>
      <c r="K1205">
        <f t="shared" ca="1" si="198"/>
        <v>0</v>
      </c>
      <c r="L1205">
        <f t="shared" ca="1" si="198"/>
        <v>0</v>
      </c>
      <c r="M1205">
        <f t="shared" ca="1" si="198"/>
        <v>0</v>
      </c>
      <c r="N1205">
        <f t="shared" ca="1" si="194"/>
        <v>0</v>
      </c>
      <c r="O1205" t="str">
        <f t="shared" ca="1" si="191"/>
        <v>D:AC</v>
      </c>
      <c r="P1205" t="str">
        <f t="shared" ca="1" si="192"/>
        <v>D9:AC9</v>
      </c>
    </row>
    <row r="1206" spans="1:16">
      <c r="A1206" t="str">
        <f t="shared" si="186"/>
        <v>19</v>
      </c>
      <c r="B1206" t="str">
        <f t="shared" ca="1" si="187"/>
        <v>GRP</v>
      </c>
      <c r="C1206" t="str">
        <f t="shared" si="188"/>
        <v>L2-GRP</v>
      </c>
      <c r="D1206" t="s">
        <v>2796</v>
      </c>
      <c r="E1206">
        <f t="shared" ca="1" si="189"/>
        <v>0</v>
      </c>
      <c r="H1206" t="str">
        <f t="shared" ca="1" si="196"/>
        <v>'LYNX GRP'!</v>
      </c>
      <c r="I1206" t="str">
        <f t="shared" ca="1" si="197"/>
        <v>'LYNX GRP'!</v>
      </c>
      <c r="J1206">
        <f t="shared" ca="1" si="198"/>
        <v>0</v>
      </c>
      <c r="K1206">
        <f t="shared" ca="1" si="198"/>
        <v>0</v>
      </c>
      <c r="L1206">
        <f t="shared" ca="1" si="198"/>
        <v>0</v>
      </c>
      <c r="M1206">
        <f t="shared" ca="1" si="198"/>
        <v>0</v>
      </c>
      <c r="N1206">
        <f t="shared" ca="1" si="194"/>
        <v>0</v>
      </c>
      <c r="O1206" t="str">
        <f t="shared" ca="1" si="191"/>
        <v>D:AC</v>
      </c>
      <c r="P1206" t="str">
        <f t="shared" ca="1" si="192"/>
        <v>D9:AC9</v>
      </c>
    </row>
    <row r="1207" spans="1:16">
      <c r="A1207" t="str">
        <f t="shared" si="186"/>
        <v>34</v>
      </c>
      <c r="B1207" t="str">
        <f t="shared" ca="1" si="187"/>
        <v>GRP</v>
      </c>
      <c r="C1207" t="str">
        <f t="shared" si="188"/>
        <v>L2-GRP</v>
      </c>
      <c r="D1207" t="s">
        <v>2797</v>
      </c>
      <c r="E1207">
        <f t="shared" ca="1" si="189"/>
        <v>0</v>
      </c>
      <c r="H1207" t="str">
        <f t="shared" ca="1" si="196"/>
        <v>'LYNX GRP'!</v>
      </c>
      <c r="I1207" t="str">
        <f t="shared" ca="1" si="197"/>
        <v>'LYNX GRP'!</v>
      </c>
      <c r="J1207">
        <f t="shared" ca="1" si="198"/>
        <v>0</v>
      </c>
      <c r="K1207">
        <f t="shared" ca="1" si="198"/>
        <v>0</v>
      </c>
      <c r="L1207">
        <f t="shared" ca="1" si="198"/>
        <v>0</v>
      </c>
      <c r="M1207">
        <f t="shared" ca="1" si="198"/>
        <v>0</v>
      </c>
      <c r="N1207">
        <f t="shared" ca="1" si="194"/>
        <v>0</v>
      </c>
      <c r="O1207" t="str">
        <f t="shared" ca="1" si="191"/>
        <v>D:AC</v>
      </c>
      <c r="P1207" t="str">
        <f t="shared" ca="1" si="192"/>
        <v>D9:AC9</v>
      </c>
    </row>
    <row r="1208" spans="1:16">
      <c r="A1208" t="str">
        <f t="shared" si="186"/>
        <v>35</v>
      </c>
      <c r="B1208" t="str">
        <f t="shared" ca="1" si="187"/>
        <v>GRP</v>
      </c>
      <c r="C1208" t="str">
        <f t="shared" si="188"/>
        <v>L2-GRP</v>
      </c>
      <c r="D1208" t="s">
        <v>2798</v>
      </c>
      <c r="E1208">
        <f t="shared" ca="1" si="189"/>
        <v>0</v>
      </c>
      <c r="H1208" t="str">
        <f t="shared" ca="1" si="196"/>
        <v>'LYNX GRP'!</v>
      </c>
      <c r="I1208" t="str">
        <f t="shared" ca="1" si="197"/>
        <v>'LYNX GRP'!</v>
      </c>
      <c r="J1208">
        <f t="shared" ca="1" si="198"/>
        <v>0</v>
      </c>
      <c r="K1208">
        <f t="shared" ca="1" si="198"/>
        <v>0</v>
      </c>
      <c r="L1208">
        <f t="shared" ca="1" si="198"/>
        <v>0</v>
      </c>
      <c r="M1208">
        <f t="shared" ca="1" si="198"/>
        <v>0</v>
      </c>
      <c r="N1208">
        <f t="shared" ca="1" si="194"/>
        <v>0</v>
      </c>
      <c r="O1208" t="str">
        <f t="shared" ca="1" si="191"/>
        <v>D:AC</v>
      </c>
      <c r="P1208" t="str">
        <f t="shared" ca="1" si="192"/>
        <v>D9:AC9</v>
      </c>
    </row>
    <row r="1209" spans="1:16">
      <c r="A1209" t="str">
        <f t="shared" si="186"/>
        <v>36</v>
      </c>
      <c r="B1209" t="str">
        <f t="shared" ca="1" si="187"/>
        <v>GRP</v>
      </c>
      <c r="C1209" t="str">
        <f t="shared" si="188"/>
        <v>L2-GRP</v>
      </c>
      <c r="D1209" t="s">
        <v>2799</v>
      </c>
      <c r="E1209">
        <f t="shared" ca="1" si="189"/>
        <v>0</v>
      </c>
      <c r="H1209" t="str">
        <f t="shared" ca="1" si="196"/>
        <v>'LYNX GRP'!</v>
      </c>
      <c r="I1209" t="str">
        <f t="shared" ca="1" si="197"/>
        <v>'LYNX GRP'!</v>
      </c>
      <c r="J1209">
        <f t="shared" ca="1" si="198"/>
        <v>0</v>
      </c>
      <c r="K1209">
        <f t="shared" ca="1" si="198"/>
        <v>0</v>
      </c>
      <c r="L1209">
        <f t="shared" ca="1" si="198"/>
        <v>0</v>
      </c>
      <c r="M1209">
        <f t="shared" ca="1" si="198"/>
        <v>0</v>
      </c>
      <c r="N1209">
        <f t="shared" ca="1" si="194"/>
        <v>0</v>
      </c>
      <c r="O1209" t="str">
        <f t="shared" ca="1" si="191"/>
        <v>D:AC</v>
      </c>
      <c r="P1209" t="str">
        <f t="shared" ca="1" si="192"/>
        <v>D9:AC9</v>
      </c>
    </row>
    <row r="1210" spans="1:16">
      <c r="A1210" t="str">
        <f t="shared" si="186"/>
        <v>01</v>
      </c>
      <c r="B1210" t="str">
        <f t="shared" ca="1" si="187"/>
        <v>PU</v>
      </c>
      <c r="C1210" t="str">
        <f t="shared" si="188"/>
        <v>L2-PU</v>
      </c>
      <c r="D1210" t="s">
        <v>1046</v>
      </c>
      <c r="E1210">
        <f t="shared" ca="1" si="189"/>
        <v>0</v>
      </c>
      <c r="H1210" t="str">
        <f t="shared" ca="1" si="196"/>
        <v>'LYNX PU'!</v>
      </c>
      <c r="I1210">
        <f t="shared" ca="1" si="197"/>
        <v>0</v>
      </c>
      <c r="J1210">
        <f t="shared" ca="1" si="198"/>
        <v>0</v>
      </c>
      <c r="K1210" t="str">
        <f t="shared" ca="1" si="198"/>
        <v>'LYNX PU'!</v>
      </c>
      <c r="L1210">
        <f t="shared" ca="1" si="198"/>
        <v>0</v>
      </c>
      <c r="M1210">
        <f t="shared" ca="1" si="198"/>
        <v>0</v>
      </c>
      <c r="N1210">
        <f t="shared" ca="1" si="194"/>
        <v>0</v>
      </c>
      <c r="O1210" t="str">
        <f t="shared" ca="1" si="191"/>
        <v>d:t</v>
      </c>
      <c r="P1210" t="str">
        <f t="shared" ca="1" si="192"/>
        <v>d9:t9</v>
      </c>
    </row>
    <row r="1211" spans="1:16">
      <c r="A1211" t="str">
        <f t="shared" si="186"/>
        <v>02</v>
      </c>
      <c r="B1211" t="str">
        <f t="shared" ca="1" si="187"/>
        <v>PU</v>
      </c>
      <c r="C1211" t="str">
        <f t="shared" si="188"/>
        <v>L2-PU</v>
      </c>
      <c r="D1211" t="s">
        <v>1047</v>
      </c>
      <c r="E1211">
        <f t="shared" ca="1" si="189"/>
        <v>0</v>
      </c>
      <c r="H1211" t="str">
        <f t="shared" ca="1" si="196"/>
        <v>'LYNX PU'!</v>
      </c>
      <c r="I1211">
        <f t="shared" ca="1" si="197"/>
        <v>0</v>
      </c>
      <c r="J1211">
        <f t="shared" ca="1" si="198"/>
        <v>0</v>
      </c>
      <c r="K1211" t="str">
        <f t="shared" ca="1" si="198"/>
        <v>'LYNX PU'!</v>
      </c>
      <c r="L1211">
        <f t="shared" ca="1" si="198"/>
        <v>0</v>
      </c>
      <c r="M1211">
        <f t="shared" ca="1" si="198"/>
        <v>0</v>
      </c>
      <c r="N1211">
        <f t="shared" ca="1" si="194"/>
        <v>0</v>
      </c>
      <c r="O1211" t="str">
        <f t="shared" ca="1" si="191"/>
        <v>d:t</v>
      </c>
      <c r="P1211" t="str">
        <f t="shared" ca="1" si="192"/>
        <v>d9:t9</v>
      </c>
    </row>
    <row r="1212" spans="1:16">
      <c r="A1212" t="str">
        <f t="shared" si="186"/>
        <v>03</v>
      </c>
      <c r="B1212" t="str">
        <f t="shared" ca="1" si="187"/>
        <v>PU</v>
      </c>
      <c r="C1212" t="str">
        <f t="shared" si="188"/>
        <v>L2-PU</v>
      </c>
      <c r="D1212" t="s">
        <v>1048</v>
      </c>
      <c r="E1212">
        <f t="shared" ca="1" si="189"/>
        <v>0</v>
      </c>
      <c r="H1212" t="str">
        <f t="shared" ca="1" si="196"/>
        <v>'LYNX PU'!</v>
      </c>
      <c r="I1212">
        <f t="shared" ca="1" si="197"/>
        <v>0</v>
      </c>
      <c r="J1212">
        <f t="shared" ca="1" si="198"/>
        <v>0</v>
      </c>
      <c r="K1212" t="str">
        <f t="shared" ca="1" si="198"/>
        <v>'LYNX PU'!</v>
      </c>
      <c r="L1212">
        <f t="shared" ca="1" si="198"/>
        <v>0</v>
      </c>
      <c r="M1212">
        <f t="shared" ca="1" si="198"/>
        <v>0</v>
      </c>
      <c r="N1212">
        <f t="shared" ca="1" si="194"/>
        <v>0</v>
      </c>
      <c r="O1212" t="str">
        <f t="shared" ca="1" si="191"/>
        <v>d:t</v>
      </c>
      <c r="P1212" t="str">
        <f t="shared" ca="1" si="192"/>
        <v>d9:t9</v>
      </c>
    </row>
    <row r="1213" spans="1:16">
      <c r="A1213" t="str">
        <f t="shared" si="186"/>
        <v>04</v>
      </c>
      <c r="B1213" t="str">
        <f t="shared" ca="1" si="187"/>
        <v>PU</v>
      </c>
      <c r="C1213" t="str">
        <f t="shared" si="188"/>
        <v>L2-PU</v>
      </c>
      <c r="D1213" t="s">
        <v>1049</v>
      </c>
      <c r="E1213">
        <f t="shared" ca="1" si="189"/>
        <v>0</v>
      </c>
      <c r="H1213" t="str">
        <f t="shared" ca="1" si="196"/>
        <v>'LYNX PU'!</v>
      </c>
      <c r="I1213">
        <f t="shared" ca="1" si="197"/>
        <v>0</v>
      </c>
      <c r="J1213">
        <f t="shared" ca="1" si="198"/>
        <v>0</v>
      </c>
      <c r="K1213" t="str">
        <f t="shared" ca="1" si="198"/>
        <v>'LYNX PU'!</v>
      </c>
      <c r="L1213">
        <f t="shared" ca="1" si="198"/>
        <v>0</v>
      </c>
      <c r="M1213">
        <f t="shared" ca="1" si="198"/>
        <v>0</v>
      </c>
      <c r="N1213">
        <f t="shared" ca="1" si="194"/>
        <v>0</v>
      </c>
      <c r="O1213" t="str">
        <f t="shared" ca="1" si="191"/>
        <v>d:t</v>
      </c>
      <c r="P1213" t="str">
        <f t="shared" ca="1" si="192"/>
        <v>d9:t9</v>
      </c>
    </row>
    <row r="1214" spans="1:16">
      <c r="A1214" t="str">
        <f t="shared" si="186"/>
        <v>05</v>
      </c>
      <c r="B1214" t="str">
        <f t="shared" ca="1" si="187"/>
        <v>PU</v>
      </c>
      <c r="C1214" t="str">
        <f t="shared" si="188"/>
        <v>L2-PU</v>
      </c>
      <c r="D1214" t="s">
        <v>1050</v>
      </c>
      <c r="E1214">
        <f t="shared" ca="1" si="189"/>
        <v>0</v>
      </c>
      <c r="H1214" t="str">
        <f t="shared" ca="1" si="196"/>
        <v>'LYNX PU'!</v>
      </c>
      <c r="I1214">
        <f t="shared" ca="1" si="197"/>
        <v>0</v>
      </c>
      <c r="J1214">
        <f t="shared" ca="1" si="198"/>
        <v>0</v>
      </c>
      <c r="K1214" t="str">
        <f t="shared" ca="1" si="198"/>
        <v>'LYNX PU'!</v>
      </c>
      <c r="L1214">
        <f t="shared" ca="1" si="198"/>
        <v>0</v>
      </c>
      <c r="M1214">
        <f t="shared" ca="1" si="198"/>
        <v>0</v>
      </c>
      <c r="N1214">
        <f t="shared" ca="1" si="194"/>
        <v>0</v>
      </c>
      <c r="O1214" t="str">
        <f t="shared" ca="1" si="191"/>
        <v>d:t</v>
      </c>
      <c r="P1214" t="str">
        <f t="shared" ca="1" si="192"/>
        <v>d9:t9</v>
      </c>
    </row>
    <row r="1215" spans="1:16">
      <c r="A1215" t="str">
        <f t="shared" si="186"/>
        <v>06</v>
      </c>
      <c r="B1215" t="str">
        <f t="shared" ca="1" si="187"/>
        <v>PU</v>
      </c>
      <c r="C1215" t="str">
        <f t="shared" si="188"/>
        <v>L2-PU</v>
      </c>
      <c r="D1215" t="s">
        <v>1051</v>
      </c>
      <c r="E1215">
        <f t="shared" ca="1" si="189"/>
        <v>0</v>
      </c>
      <c r="H1215" t="str">
        <f t="shared" ca="1" si="196"/>
        <v>'LYNX PU'!</v>
      </c>
      <c r="I1215">
        <f t="shared" ca="1" si="197"/>
        <v>0</v>
      </c>
      <c r="J1215">
        <f t="shared" ca="1" si="198"/>
        <v>0</v>
      </c>
      <c r="K1215" t="str">
        <f t="shared" ca="1" si="198"/>
        <v>'LYNX PU'!</v>
      </c>
      <c r="L1215">
        <f t="shared" ca="1" si="198"/>
        <v>0</v>
      </c>
      <c r="M1215">
        <f t="shared" ca="1" si="198"/>
        <v>0</v>
      </c>
      <c r="N1215">
        <f t="shared" ca="1" si="194"/>
        <v>0</v>
      </c>
      <c r="O1215" t="str">
        <f t="shared" ca="1" si="191"/>
        <v>d:t</v>
      </c>
      <c r="P1215" t="str">
        <f t="shared" ca="1" si="192"/>
        <v>d9:t9</v>
      </c>
    </row>
    <row r="1216" spans="1:16">
      <c r="A1216" t="str">
        <f t="shared" si="186"/>
        <v>09</v>
      </c>
      <c r="B1216" t="str">
        <f t="shared" ca="1" si="187"/>
        <v>PU</v>
      </c>
      <c r="C1216" t="str">
        <f t="shared" si="188"/>
        <v>L2-PU</v>
      </c>
      <c r="D1216" t="s">
        <v>1052</v>
      </c>
      <c r="E1216">
        <f t="shared" ca="1" si="189"/>
        <v>0</v>
      </c>
      <c r="H1216" t="str">
        <f t="shared" ca="1" si="196"/>
        <v>'LYNX PU'!</v>
      </c>
      <c r="I1216">
        <f t="shared" ca="1" si="197"/>
        <v>0</v>
      </c>
      <c r="J1216">
        <f t="shared" ca="1" si="198"/>
        <v>0</v>
      </c>
      <c r="K1216" t="str">
        <f t="shared" ca="1" si="198"/>
        <v>'LYNX PU'!</v>
      </c>
      <c r="L1216">
        <f t="shared" ca="1" si="198"/>
        <v>0</v>
      </c>
      <c r="M1216">
        <f t="shared" ca="1" si="198"/>
        <v>0</v>
      </c>
      <c r="N1216">
        <f t="shared" ca="1" si="194"/>
        <v>0</v>
      </c>
      <c r="O1216" t="str">
        <f t="shared" ca="1" si="191"/>
        <v>d:t</v>
      </c>
      <c r="P1216" t="str">
        <f t="shared" ca="1" si="192"/>
        <v>d9:t9</v>
      </c>
    </row>
    <row r="1217" spans="1:16">
      <c r="A1217" t="str">
        <f t="shared" si="186"/>
        <v>11</v>
      </c>
      <c r="B1217" t="str">
        <f t="shared" ca="1" si="187"/>
        <v>PU</v>
      </c>
      <c r="C1217" t="str">
        <f t="shared" si="188"/>
        <v>L2-PU</v>
      </c>
      <c r="D1217" t="s">
        <v>1053</v>
      </c>
      <c r="E1217">
        <f t="shared" ca="1" si="189"/>
        <v>0</v>
      </c>
      <c r="H1217" t="str">
        <f t="shared" ca="1" si="196"/>
        <v>'LYNX PU'!</v>
      </c>
      <c r="I1217">
        <f t="shared" ca="1" si="197"/>
        <v>0</v>
      </c>
      <c r="J1217">
        <f t="shared" ca="1" si="198"/>
        <v>0</v>
      </c>
      <c r="K1217" t="str">
        <f t="shared" ca="1" si="198"/>
        <v>'LYNX PU'!</v>
      </c>
      <c r="L1217">
        <f t="shared" ca="1" si="198"/>
        <v>0</v>
      </c>
      <c r="M1217">
        <f t="shared" ca="1" si="198"/>
        <v>0</v>
      </c>
      <c r="N1217">
        <f t="shared" ca="1" si="194"/>
        <v>0</v>
      </c>
      <c r="O1217" t="str">
        <f t="shared" ca="1" si="191"/>
        <v>d:t</v>
      </c>
      <c r="P1217" t="str">
        <f t="shared" ca="1" si="192"/>
        <v>d9:t9</v>
      </c>
    </row>
    <row r="1218" spans="1:16">
      <c r="A1218" t="str">
        <f t="shared" si="186"/>
        <v>12</v>
      </c>
      <c r="B1218" t="str">
        <f t="shared" ca="1" si="187"/>
        <v>PU</v>
      </c>
      <c r="C1218" t="str">
        <f t="shared" si="188"/>
        <v>L2-PU</v>
      </c>
      <c r="D1218" t="s">
        <v>1054</v>
      </c>
      <c r="E1218">
        <f t="shared" ca="1" si="189"/>
        <v>0</v>
      </c>
      <c r="H1218" t="str">
        <f t="shared" ca="1" si="196"/>
        <v>'LYNX PU'!</v>
      </c>
      <c r="I1218">
        <f t="shared" ca="1" si="197"/>
        <v>0</v>
      </c>
      <c r="J1218">
        <f t="shared" ca="1" si="198"/>
        <v>0</v>
      </c>
      <c r="K1218" t="str">
        <f t="shared" ca="1" si="198"/>
        <v>'LYNX PU'!</v>
      </c>
      <c r="L1218">
        <f t="shared" ca="1" si="198"/>
        <v>0</v>
      </c>
      <c r="M1218">
        <f t="shared" ca="1" si="198"/>
        <v>0</v>
      </c>
      <c r="N1218">
        <f t="shared" ca="1" si="194"/>
        <v>0</v>
      </c>
      <c r="O1218" t="str">
        <f t="shared" ca="1" si="191"/>
        <v>d:t</v>
      </c>
      <c r="P1218" t="str">
        <f t="shared" ca="1" si="192"/>
        <v>d9:t9</v>
      </c>
    </row>
    <row r="1219" spans="1:16">
      <c r="A1219" t="str">
        <f t="shared" si="186"/>
        <v>14</v>
      </c>
      <c r="B1219" t="str">
        <f t="shared" ca="1" si="187"/>
        <v>PU</v>
      </c>
      <c r="C1219" t="str">
        <f t="shared" si="188"/>
        <v>L2-PU</v>
      </c>
      <c r="D1219" t="s">
        <v>1055</v>
      </c>
      <c r="E1219">
        <f t="shared" ca="1" si="189"/>
        <v>0</v>
      </c>
      <c r="H1219" t="str">
        <f t="shared" ca="1" si="196"/>
        <v>'LYNX PU'!</v>
      </c>
      <c r="I1219">
        <f t="shared" ca="1" si="197"/>
        <v>0</v>
      </c>
      <c r="J1219">
        <f t="shared" ca="1" si="198"/>
        <v>0</v>
      </c>
      <c r="K1219" t="str">
        <f t="shared" ca="1" si="198"/>
        <v>'LYNX PU'!</v>
      </c>
      <c r="L1219">
        <f t="shared" ca="1" si="198"/>
        <v>0</v>
      </c>
      <c r="M1219">
        <f t="shared" ca="1" si="198"/>
        <v>0</v>
      </c>
      <c r="N1219">
        <f t="shared" ca="1" si="194"/>
        <v>0</v>
      </c>
      <c r="O1219" t="str">
        <f t="shared" ca="1" si="191"/>
        <v>d:t</v>
      </c>
      <c r="P1219" t="str">
        <f t="shared" ca="1" si="192"/>
        <v>d9:t9</v>
      </c>
    </row>
    <row r="1220" spans="1:16">
      <c r="A1220" t="str">
        <f t="shared" si="186"/>
        <v>01</v>
      </c>
      <c r="B1220" t="str">
        <f t="shared" ca="1" si="187"/>
        <v>WOOD</v>
      </c>
      <c r="C1220" t="str">
        <f t="shared" si="188"/>
        <v>L2-W</v>
      </c>
      <c r="D1220" t="s">
        <v>592</v>
      </c>
      <c r="E1220">
        <f t="shared" ca="1" si="189"/>
        <v>0</v>
      </c>
      <c r="H1220" t="str">
        <f t="shared" ca="1" si="196"/>
        <v>'LYNX PLYWOOD'!</v>
      </c>
      <c r="I1220">
        <f t="shared" ca="1" si="197"/>
        <v>0</v>
      </c>
      <c r="J1220" t="str">
        <f t="shared" ca="1" si="198"/>
        <v>'LYNX PLYWOOD'!</v>
      </c>
      <c r="K1220">
        <f t="shared" ca="1" si="198"/>
        <v>0</v>
      </c>
      <c r="L1220">
        <f t="shared" ca="1" si="198"/>
        <v>0</v>
      </c>
      <c r="M1220">
        <f t="shared" ca="1" si="198"/>
        <v>0</v>
      </c>
      <c r="N1220">
        <f t="shared" ca="1" si="194"/>
        <v>0</v>
      </c>
      <c r="O1220" t="str">
        <f t="shared" ca="1" si="191"/>
        <v>D:Aa</v>
      </c>
      <c r="P1220" t="str">
        <f t="shared" ca="1" si="192"/>
        <v>D9:Aa9</v>
      </c>
    </row>
    <row r="1221" spans="1:16">
      <c r="A1221" t="str">
        <f t="shared" si="186"/>
        <v>02</v>
      </c>
      <c r="B1221" t="str">
        <f t="shared" ca="1" si="187"/>
        <v>WOOD</v>
      </c>
      <c r="C1221" t="str">
        <f t="shared" si="188"/>
        <v>L2-W</v>
      </c>
      <c r="D1221" t="s">
        <v>593</v>
      </c>
      <c r="E1221">
        <f t="shared" ca="1" si="189"/>
        <v>0</v>
      </c>
      <c r="H1221" t="str">
        <f t="shared" ca="1" si="196"/>
        <v>'LYNX PLYWOOD'!</v>
      </c>
      <c r="I1221">
        <f t="shared" ca="1" si="197"/>
        <v>0</v>
      </c>
      <c r="J1221" t="str">
        <f t="shared" ca="1" si="198"/>
        <v>'LYNX PLYWOOD'!</v>
      </c>
      <c r="K1221">
        <f t="shared" ca="1" si="198"/>
        <v>0</v>
      </c>
      <c r="L1221">
        <f t="shared" ca="1" si="198"/>
        <v>0</v>
      </c>
      <c r="M1221">
        <f t="shared" ca="1" si="198"/>
        <v>0</v>
      </c>
      <c r="N1221">
        <f t="shared" ca="1" si="194"/>
        <v>0</v>
      </c>
      <c r="O1221" t="str">
        <f t="shared" ca="1" si="191"/>
        <v>D:Aa</v>
      </c>
      <c r="P1221" t="str">
        <f t="shared" ca="1" si="192"/>
        <v>D9:Aa9</v>
      </c>
    </row>
    <row r="1222" spans="1:16">
      <c r="A1222" t="str">
        <f t="shared" si="186"/>
        <v>03</v>
      </c>
      <c r="B1222" t="str">
        <f t="shared" ca="1" si="187"/>
        <v>WOOD</v>
      </c>
      <c r="C1222" t="str">
        <f t="shared" si="188"/>
        <v>L2-W</v>
      </c>
      <c r="D1222" t="s">
        <v>594</v>
      </c>
      <c r="E1222">
        <f t="shared" ca="1" si="189"/>
        <v>0</v>
      </c>
      <c r="H1222" t="str">
        <f t="shared" ca="1" si="196"/>
        <v>'LYNX PLYWOOD'!</v>
      </c>
      <c r="I1222">
        <f t="shared" ca="1" si="197"/>
        <v>0</v>
      </c>
      <c r="J1222" t="str">
        <f t="shared" ca="1" si="198"/>
        <v>'LYNX PLYWOOD'!</v>
      </c>
      <c r="K1222">
        <f t="shared" ca="1" si="198"/>
        <v>0</v>
      </c>
      <c r="L1222">
        <f t="shared" ca="1" si="198"/>
        <v>0</v>
      </c>
      <c r="M1222">
        <f t="shared" ca="1" si="198"/>
        <v>0</v>
      </c>
      <c r="N1222">
        <f t="shared" ca="1" si="194"/>
        <v>0</v>
      </c>
      <c r="O1222" t="str">
        <f t="shared" ca="1" si="191"/>
        <v>D:Aa</v>
      </c>
      <c r="P1222" t="str">
        <f t="shared" ca="1" si="192"/>
        <v>D9:Aa9</v>
      </c>
    </row>
    <row r="1223" spans="1:16">
      <c r="A1223" t="str">
        <f t="shared" si="186"/>
        <v>04</v>
      </c>
      <c r="B1223" t="str">
        <f t="shared" ca="1" si="187"/>
        <v>WOOD</v>
      </c>
      <c r="C1223" t="str">
        <f t="shared" si="188"/>
        <v>L2-W</v>
      </c>
      <c r="D1223" t="s">
        <v>595</v>
      </c>
      <c r="E1223">
        <f t="shared" ca="1" si="189"/>
        <v>0</v>
      </c>
      <c r="H1223" t="str">
        <f t="shared" ca="1" si="196"/>
        <v>'LYNX PLYWOOD'!</v>
      </c>
      <c r="I1223">
        <f t="shared" ca="1" si="197"/>
        <v>0</v>
      </c>
      <c r="J1223" t="str">
        <f t="shared" ca="1" si="198"/>
        <v>'LYNX PLYWOOD'!</v>
      </c>
      <c r="K1223">
        <f t="shared" ca="1" si="198"/>
        <v>0</v>
      </c>
      <c r="L1223">
        <f t="shared" ca="1" si="198"/>
        <v>0</v>
      </c>
      <c r="M1223">
        <f t="shared" ca="1" si="198"/>
        <v>0</v>
      </c>
      <c r="N1223">
        <f t="shared" ca="1" si="194"/>
        <v>0</v>
      </c>
      <c r="O1223" t="str">
        <f t="shared" ca="1" si="191"/>
        <v>D:Aa</v>
      </c>
      <c r="P1223" t="str">
        <f t="shared" ca="1" si="192"/>
        <v>D9:Aa9</v>
      </c>
    </row>
    <row r="1224" spans="1:16">
      <c r="A1224" t="str">
        <f t="shared" si="186"/>
        <v>05</v>
      </c>
      <c r="B1224" t="str">
        <f t="shared" ca="1" si="187"/>
        <v>WOOD</v>
      </c>
      <c r="C1224" t="str">
        <f t="shared" si="188"/>
        <v>L2-W</v>
      </c>
      <c r="D1224" t="s">
        <v>596</v>
      </c>
      <c r="E1224">
        <f t="shared" ca="1" si="189"/>
        <v>0</v>
      </c>
      <c r="H1224" t="str">
        <f t="shared" ca="1" si="196"/>
        <v>'LYNX PLYWOOD'!</v>
      </c>
      <c r="I1224">
        <f t="shared" ca="1" si="197"/>
        <v>0</v>
      </c>
      <c r="J1224" t="str">
        <f t="shared" ca="1" si="198"/>
        <v>'LYNX PLYWOOD'!</v>
      </c>
      <c r="K1224">
        <f t="shared" ca="1" si="198"/>
        <v>0</v>
      </c>
      <c r="L1224">
        <f t="shared" ca="1" si="198"/>
        <v>0</v>
      </c>
      <c r="M1224">
        <f t="shared" ca="1" si="198"/>
        <v>0</v>
      </c>
      <c r="N1224">
        <f t="shared" ca="1" si="194"/>
        <v>0</v>
      </c>
      <c r="O1224" t="str">
        <f t="shared" ca="1" si="191"/>
        <v>D:Aa</v>
      </c>
      <c r="P1224" t="str">
        <f t="shared" ca="1" si="192"/>
        <v>D9:Aa9</v>
      </c>
    </row>
    <row r="1225" spans="1:16">
      <c r="A1225" t="str">
        <f t="shared" si="186"/>
        <v>06</v>
      </c>
      <c r="B1225" t="str">
        <f t="shared" ca="1" si="187"/>
        <v>WOOD</v>
      </c>
      <c r="C1225" t="str">
        <f t="shared" si="188"/>
        <v>L2-W</v>
      </c>
      <c r="D1225" t="s">
        <v>597</v>
      </c>
      <c r="E1225">
        <f t="shared" ca="1" si="189"/>
        <v>0</v>
      </c>
      <c r="H1225" t="str">
        <f t="shared" ca="1" si="196"/>
        <v>'LYNX PLYWOOD'!</v>
      </c>
      <c r="I1225">
        <f t="shared" ca="1" si="197"/>
        <v>0</v>
      </c>
      <c r="J1225" t="str">
        <f t="shared" ca="1" si="198"/>
        <v>'LYNX PLYWOOD'!</v>
      </c>
      <c r="K1225">
        <f t="shared" ca="1" si="198"/>
        <v>0</v>
      </c>
      <c r="L1225">
        <f t="shared" ca="1" si="198"/>
        <v>0</v>
      </c>
      <c r="M1225">
        <f t="shared" ca="1" si="198"/>
        <v>0</v>
      </c>
      <c r="N1225">
        <f t="shared" ca="1" si="194"/>
        <v>0</v>
      </c>
      <c r="O1225" t="str">
        <f t="shared" ca="1" si="191"/>
        <v>D:Aa</v>
      </c>
      <c r="P1225" t="str">
        <f t="shared" ca="1" si="192"/>
        <v>D9:Aa9</v>
      </c>
    </row>
    <row r="1226" spans="1:16">
      <c r="A1226" t="str">
        <f t="shared" si="186"/>
        <v>07</v>
      </c>
      <c r="B1226" t="str">
        <f t="shared" ca="1" si="187"/>
        <v>WOOD</v>
      </c>
      <c r="C1226" t="str">
        <f t="shared" si="188"/>
        <v>L2-W</v>
      </c>
      <c r="D1226" t="s">
        <v>598</v>
      </c>
      <c r="E1226">
        <f t="shared" ca="1" si="189"/>
        <v>0</v>
      </c>
      <c r="H1226" t="str">
        <f t="shared" ca="1" si="196"/>
        <v>'LYNX PLYWOOD'!</v>
      </c>
      <c r="I1226">
        <f t="shared" ca="1" si="197"/>
        <v>0</v>
      </c>
      <c r="J1226" t="str">
        <f t="shared" ca="1" si="198"/>
        <v>'LYNX PLYWOOD'!</v>
      </c>
      <c r="K1226">
        <f t="shared" ca="1" si="198"/>
        <v>0</v>
      </c>
      <c r="L1226">
        <f t="shared" ca="1" si="198"/>
        <v>0</v>
      </c>
      <c r="M1226">
        <f t="shared" ca="1" si="198"/>
        <v>0</v>
      </c>
      <c r="N1226">
        <f t="shared" ca="1" si="194"/>
        <v>0</v>
      </c>
      <c r="O1226" t="str">
        <f t="shared" ca="1" si="191"/>
        <v>D:Aa</v>
      </c>
      <c r="P1226" t="str">
        <f t="shared" ca="1" si="192"/>
        <v>D9:Aa9</v>
      </c>
    </row>
    <row r="1227" spans="1:16">
      <c r="A1227" t="str">
        <f t="shared" si="186"/>
        <v>08</v>
      </c>
      <c r="B1227" t="str">
        <f t="shared" ca="1" si="187"/>
        <v>WOOD</v>
      </c>
      <c r="C1227" t="str">
        <f t="shared" si="188"/>
        <v>L2-W</v>
      </c>
      <c r="D1227" t="s">
        <v>599</v>
      </c>
      <c r="E1227">
        <f t="shared" ca="1" si="189"/>
        <v>0</v>
      </c>
      <c r="H1227" t="str">
        <f t="shared" ca="1" si="196"/>
        <v>'LYNX PLYWOOD'!</v>
      </c>
      <c r="I1227">
        <f t="shared" ca="1" si="197"/>
        <v>0</v>
      </c>
      <c r="J1227" t="str">
        <f t="shared" ca="1" si="198"/>
        <v>'LYNX PLYWOOD'!</v>
      </c>
      <c r="K1227">
        <f t="shared" ca="1" si="198"/>
        <v>0</v>
      </c>
      <c r="L1227">
        <f t="shared" ca="1" si="198"/>
        <v>0</v>
      </c>
      <c r="M1227">
        <f t="shared" ca="1" si="198"/>
        <v>0</v>
      </c>
      <c r="N1227">
        <f t="shared" ca="1" si="194"/>
        <v>0</v>
      </c>
      <c r="O1227" t="str">
        <f t="shared" ca="1" si="191"/>
        <v>D:Aa</v>
      </c>
      <c r="P1227" t="str">
        <f t="shared" ca="1" si="192"/>
        <v>D9:Aa9</v>
      </c>
    </row>
    <row r="1228" spans="1:16">
      <c r="A1228" t="str">
        <f t="shared" si="186"/>
        <v>09</v>
      </c>
      <c r="B1228" t="str">
        <f t="shared" ca="1" si="187"/>
        <v>WOOD</v>
      </c>
      <c r="C1228" t="str">
        <f t="shared" si="188"/>
        <v>L2-W</v>
      </c>
      <c r="D1228" t="s">
        <v>600</v>
      </c>
      <c r="E1228">
        <f t="shared" ca="1" si="189"/>
        <v>0</v>
      </c>
      <c r="H1228" t="str">
        <f t="shared" ca="1" si="196"/>
        <v>'LYNX PLYWOOD'!</v>
      </c>
      <c r="I1228">
        <f t="shared" ca="1" si="197"/>
        <v>0</v>
      </c>
      <c r="J1228" t="str">
        <f t="shared" ca="1" si="198"/>
        <v>'LYNX PLYWOOD'!</v>
      </c>
      <c r="K1228">
        <f t="shared" ca="1" si="198"/>
        <v>0</v>
      </c>
      <c r="L1228">
        <f t="shared" ca="1" si="198"/>
        <v>0</v>
      </c>
      <c r="M1228">
        <f t="shared" ca="1" si="198"/>
        <v>0</v>
      </c>
      <c r="N1228">
        <f t="shared" ca="1" si="194"/>
        <v>0</v>
      </c>
      <c r="O1228" t="str">
        <f t="shared" ca="1" si="191"/>
        <v>D:Aa</v>
      </c>
      <c r="P1228" t="str">
        <f t="shared" ca="1" si="192"/>
        <v>D9:Aa9</v>
      </c>
    </row>
    <row r="1229" spans="1:16">
      <c r="A1229" t="str">
        <f t="shared" si="186"/>
        <v>10</v>
      </c>
      <c r="B1229" t="str">
        <f t="shared" ca="1" si="187"/>
        <v>WOOD</v>
      </c>
      <c r="C1229" t="str">
        <f t="shared" si="188"/>
        <v>L2-W</v>
      </c>
      <c r="D1229" t="s">
        <v>601</v>
      </c>
      <c r="E1229">
        <f t="shared" ca="1" si="189"/>
        <v>0</v>
      </c>
      <c r="H1229" t="str">
        <f t="shared" ca="1" si="196"/>
        <v>'LYNX PLYWOOD'!</v>
      </c>
      <c r="I1229">
        <f t="shared" ca="1" si="197"/>
        <v>0</v>
      </c>
      <c r="J1229" t="str">
        <f t="shared" ca="1" si="198"/>
        <v>'LYNX PLYWOOD'!</v>
      </c>
      <c r="K1229">
        <f t="shared" ca="1" si="198"/>
        <v>0</v>
      </c>
      <c r="L1229">
        <f t="shared" ca="1" si="198"/>
        <v>0</v>
      </c>
      <c r="M1229">
        <f t="shared" ca="1" si="198"/>
        <v>0</v>
      </c>
      <c r="N1229">
        <f t="shared" ca="1" si="194"/>
        <v>0</v>
      </c>
      <c r="O1229" t="str">
        <f t="shared" ca="1" si="191"/>
        <v>D:Aa</v>
      </c>
      <c r="P1229" t="str">
        <f t="shared" ca="1" si="192"/>
        <v>D9:Aa9</v>
      </c>
    </row>
    <row r="1230" spans="1:16">
      <c r="A1230" t="str">
        <f t="shared" si="186"/>
        <v>100</v>
      </c>
      <c r="B1230" t="str">
        <f t="shared" ca="1" si="187"/>
        <v>WOOD</v>
      </c>
      <c r="C1230" t="str">
        <f t="shared" si="188"/>
        <v>L2-W</v>
      </c>
      <c r="D1230" t="s">
        <v>605</v>
      </c>
      <c r="E1230">
        <f t="shared" ca="1" si="189"/>
        <v>0</v>
      </c>
      <c r="H1230" t="str">
        <f t="shared" ca="1" si="196"/>
        <v>'LYNX PLYWOOD'!</v>
      </c>
      <c r="I1230">
        <f t="shared" ca="1" si="197"/>
        <v>0</v>
      </c>
      <c r="J1230" t="str">
        <f t="shared" ca="1" si="198"/>
        <v>'LYNX PLYWOOD'!</v>
      </c>
      <c r="K1230">
        <f t="shared" ca="1" si="198"/>
        <v>0</v>
      </c>
      <c r="L1230">
        <f t="shared" ca="1" si="198"/>
        <v>0</v>
      </c>
      <c r="M1230">
        <f t="shared" ca="1" si="198"/>
        <v>0</v>
      </c>
      <c r="N1230">
        <f t="shared" ca="1" si="194"/>
        <v>0</v>
      </c>
      <c r="O1230" t="str">
        <f t="shared" ca="1" si="191"/>
        <v>D:Aa</v>
      </c>
      <c r="P1230" t="str">
        <f t="shared" ca="1" si="192"/>
        <v>D9:Aa9</v>
      </c>
    </row>
    <row r="1231" spans="1:16">
      <c r="A1231" t="str">
        <f t="shared" si="186"/>
        <v>11</v>
      </c>
      <c r="B1231" t="str">
        <f t="shared" ca="1" si="187"/>
        <v>WOOD</v>
      </c>
      <c r="C1231" t="str">
        <f t="shared" si="188"/>
        <v>L2-W</v>
      </c>
      <c r="D1231" t="s">
        <v>602</v>
      </c>
      <c r="E1231">
        <f t="shared" ca="1" si="189"/>
        <v>0</v>
      </c>
      <c r="H1231" t="str">
        <f t="shared" ca="1" si="196"/>
        <v>'LYNX PLYWOOD'!</v>
      </c>
      <c r="I1231">
        <f t="shared" ca="1" si="197"/>
        <v>0</v>
      </c>
      <c r="J1231" t="str">
        <f t="shared" ca="1" si="198"/>
        <v>'LYNX PLYWOOD'!</v>
      </c>
      <c r="K1231">
        <f t="shared" ca="1" si="198"/>
        <v>0</v>
      </c>
      <c r="L1231">
        <f t="shared" ca="1" si="198"/>
        <v>0</v>
      </c>
      <c r="M1231">
        <f t="shared" ca="1" si="198"/>
        <v>0</v>
      </c>
      <c r="N1231">
        <f t="shared" ca="1" si="194"/>
        <v>0</v>
      </c>
      <c r="O1231" t="str">
        <f t="shared" ca="1" si="191"/>
        <v>D:Aa</v>
      </c>
      <c r="P1231" t="str">
        <f t="shared" ca="1" si="192"/>
        <v>D9:Aa9</v>
      </c>
    </row>
    <row r="1232" spans="1:16">
      <c r="A1232" t="str">
        <f t="shared" ref="A1232:A1295" si="199">MID(D1232,LEN(C1232)+2,LEN(D1232)-LEN(C1232))</f>
        <v>12</v>
      </c>
      <c r="B1232" t="str">
        <f t="shared" ref="B1232:B1295" ca="1" si="200">VLOOKUP(H1232,$A$1:$K$6,11,FALSE)</f>
        <v>WOOD</v>
      </c>
      <c r="C1232" t="str">
        <f t="shared" ref="C1232:C1295" si="201">IF(RIGHT(LEFT(D1232,LEN(D1232)-3),1)="-",LEFT(D1232,LEN(D1232)-4),LEFT(D1232,LEN(D1232)-3))</f>
        <v>L2-W</v>
      </c>
      <c r="D1232" t="s">
        <v>603</v>
      </c>
      <c r="E1232">
        <f t="shared" ref="E1232:E1295" ca="1" si="202">IFERROR(VLOOKUP(C1232,INDIRECT($H1232&amp;$O1232),MATCH($A1232,INDIRECT($H1232&amp;$P1232),0),FALSE),0)</f>
        <v>0</v>
      </c>
      <c r="H1232" t="str">
        <f t="shared" ca="1" si="196"/>
        <v>'LYNX PLYWOOD'!</v>
      </c>
      <c r="I1232">
        <f t="shared" ca="1" si="197"/>
        <v>0</v>
      </c>
      <c r="J1232" t="str">
        <f t="shared" ca="1" si="198"/>
        <v>'LYNX PLYWOOD'!</v>
      </c>
      <c r="K1232">
        <f t="shared" ca="1" si="198"/>
        <v>0</v>
      </c>
      <c r="L1232">
        <f t="shared" ca="1" si="198"/>
        <v>0</v>
      </c>
      <c r="M1232">
        <f t="shared" ca="1" si="198"/>
        <v>0</v>
      </c>
      <c r="N1232">
        <f t="shared" ca="1" si="194"/>
        <v>0</v>
      </c>
      <c r="O1232" t="str">
        <f t="shared" ref="O1232:O1295" ca="1" si="203">VLOOKUP($H1232,$G$8:$I$13,2,FALSE)</f>
        <v>D:Aa</v>
      </c>
      <c r="P1232" t="str">
        <f t="shared" ref="P1232:P1295" ca="1" si="204">VLOOKUP($H1232,$G$8:$I$13,3,FALSE)</f>
        <v>D9:Aa9</v>
      </c>
    </row>
    <row r="1233" spans="1:16">
      <c r="A1233" t="str">
        <f t="shared" si="199"/>
        <v>13</v>
      </c>
      <c r="B1233" t="str">
        <f t="shared" ca="1" si="200"/>
        <v>WOOD</v>
      </c>
      <c r="C1233" t="str">
        <f t="shared" si="201"/>
        <v>L2-W</v>
      </c>
      <c r="D1233" t="s">
        <v>604</v>
      </c>
      <c r="E1233">
        <f t="shared" ca="1" si="202"/>
        <v>0</v>
      </c>
      <c r="H1233" t="str">
        <f t="shared" ca="1" si="196"/>
        <v>'LYNX PLYWOOD'!</v>
      </c>
      <c r="I1233">
        <f t="shared" ca="1" si="197"/>
        <v>0</v>
      </c>
      <c r="J1233" t="str">
        <f t="shared" ca="1" si="198"/>
        <v>'LYNX PLYWOOD'!</v>
      </c>
      <c r="K1233">
        <f t="shared" ca="1" si="198"/>
        <v>0</v>
      </c>
      <c r="L1233">
        <f t="shared" ca="1" si="198"/>
        <v>0</v>
      </c>
      <c r="M1233">
        <f t="shared" ca="1" si="198"/>
        <v>0</v>
      </c>
      <c r="N1233">
        <f t="shared" ca="1" si="194"/>
        <v>0</v>
      </c>
      <c r="O1233" t="str">
        <f t="shared" ca="1" si="203"/>
        <v>D:Aa</v>
      </c>
      <c r="P1233" t="str">
        <f t="shared" ca="1" si="204"/>
        <v>D9:Aa9</v>
      </c>
    </row>
    <row r="1234" spans="1:16">
      <c r="A1234" t="str">
        <f t="shared" si="199"/>
        <v>15</v>
      </c>
      <c r="B1234" t="str">
        <f t="shared" ca="1" si="200"/>
        <v>WOOD</v>
      </c>
      <c r="C1234" t="str">
        <f t="shared" si="201"/>
        <v>L2-W</v>
      </c>
      <c r="D1234" t="s">
        <v>1524</v>
      </c>
      <c r="E1234">
        <f t="shared" ca="1" si="202"/>
        <v>0</v>
      </c>
      <c r="H1234" t="str">
        <f t="shared" ca="1" si="196"/>
        <v>'LYNX PLYWOOD'!</v>
      </c>
      <c r="I1234">
        <f t="shared" ca="1" si="197"/>
        <v>0</v>
      </c>
      <c r="J1234" t="str">
        <f t="shared" ca="1" si="198"/>
        <v>'LYNX PLYWOOD'!</v>
      </c>
      <c r="K1234">
        <f t="shared" ca="1" si="198"/>
        <v>0</v>
      </c>
      <c r="L1234">
        <f t="shared" ca="1" si="198"/>
        <v>0</v>
      </c>
      <c r="M1234">
        <f t="shared" ca="1" si="198"/>
        <v>0</v>
      </c>
      <c r="N1234">
        <f t="shared" ca="1" si="194"/>
        <v>0</v>
      </c>
      <c r="O1234" t="str">
        <f t="shared" ca="1" si="203"/>
        <v>D:Aa</v>
      </c>
      <c r="P1234" t="str">
        <f t="shared" ca="1" si="204"/>
        <v>D9:Aa9</v>
      </c>
    </row>
    <row r="1235" spans="1:16">
      <c r="A1235" t="str">
        <f t="shared" si="199"/>
        <v>01</v>
      </c>
      <c r="B1235" t="str">
        <f t="shared" ca="1" si="200"/>
        <v>WH</v>
      </c>
      <c r="C1235" t="str">
        <f t="shared" si="201"/>
        <v>L2-WH-N-DT</v>
      </c>
      <c r="D1235" t="s">
        <v>1672</v>
      </c>
      <c r="E1235">
        <f t="shared" ca="1" si="202"/>
        <v>0</v>
      </c>
      <c r="H1235" t="str">
        <f t="shared" ca="1" si="196"/>
        <v>'Lynx WOODEN HOLDS'!</v>
      </c>
      <c r="I1235">
        <f t="shared" ca="1" si="197"/>
        <v>0</v>
      </c>
      <c r="J1235">
        <f t="shared" ca="1" si="198"/>
        <v>0</v>
      </c>
      <c r="K1235">
        <f t="shared" ca="1" si="198"/>
        <v>0</v>
      </c>
      <c r="L1235" t="str">
        <f t="shared" ca="1" si="198"/>
        <v>'Lynx WOODEN HOLDS'!</v>
      </c>
      <c r="M1235">
        <f t="shared" ca="1" si="198"/>
        <v>0</v>
      </c>
      <c r="N1235">
        <f t="shared" ca="1" si="194"/>
        <v>0</v>
      </c>
      <c r="O1235" t="str">
        <f t="shared" ca="1" si="203"/>
        <v>D:z</v>
      </c>
      <c r="P1235" t="str">
        <f t="shared" ca="1" si="204"/>
        <v>D9:Z9</v>
      </c>
    </row>
    <row r="1236" spans="1:16">
      <c r="A1236" t="str">
        <f t="shared" si="199"/>
        <v>02</v>
      </c>
      <c r="B1236" t="str">
        <f t="shared" ca="1" si="200"/>
        <v>WH</v>
      </c>
      <c r="C1236" t="str">
        <f t="shared" si="201"/>
        <v>L2-WH-N-DT</v>
      </c>
      <c r="D1236" t="s">
        <v>1695</v>
      </c>
      <c r="E1236">
        <f t="shared" ca="1" si="202"/>
        <v>0</v>
      </c>
      <c r="H1236" t="str">
        <f t="shared" ca="1" si="196"/>
        <v>'Lynx WOODEN HOLDS'!</v>
      </c>
      <c r="I1236">
        <f t="shared" ca="1" si="197"/>
        <v>0</v>
      </c>
      <c r="J1236">
        <f t="shared" ca="1" si="198"/>
        <v>0</v>
      </c>
      <c r="K1236">
        <f t="shared" ca="1" si="198"/>
        <v>0</v>
      </c>
      <c r="L1236" t="str">
        <f t="shared" ca="1" si="198"/>
        <v>'Lynx WOODEN HOLDS'!</v>
      </c>
      <c r="M1236">
        <f t="shared" ca="1" si="198"/>
        <v>0</v>
      </c>
      <c r="N1236">
        <f t="shared" ca="1" si="194"/>
        <v>0</v>
      </c>
      <c r="O1236" t="str">
        <f t="shared" ca="1" si="203"/>
        <v>D:z</v>
      </c>
      <c r="P1236" t="str">
        <f t="shared" ca="1" si="204"/>
        <v>D9:Z9</v>
      </c>
    </row>
    <row r="1237" spans="1:16">
      <c r="A1237" t="str">
        <f t="shared" si="199"/>
        <v>03</v>
      </c>
      <c r="B1237" t="str">
        <f t="shared" ca="1" si="200"/>
        <v>WH</v>
      </c>
      <c r="C1237" t="str">
        <f t="shared" si="201"/>
        <v>L2-WH-N-DT</v>
      </c>
      <c r="D1237" t="s">
        <v>1718</v>
      </c>
      <c r="E1237">
        <f t="shared" ca="1" si="202"/>
        <v>0</v>
      </c>
      <c r="H1237" t="str">
        <f t="shared" ca="1" si="196"/>
        <v>'Lynx WOODEN HOLDS'!</v>
      </c>
      <c r="I1237">
        <f t="shared" ca="1" si="197"/>
        <v>0</v>
      </c>
      <c r="J1237">
        <f t="shared" ca="1" si="198"/>
        <v>0</v>
      </c>
      <c r="K1237">
        <f t="shared" ca="1" si="198"/>
        <v>0</v>
      </c>
      <c r="L1237" t="str">
        <f t="shared" ca="1" si="198"/>
        <v>'Lynx WOODEN HOLDS'!</v>
      </c>
      <c r="M1237">
        <f t="shared" ca="1" si="198"/>
        <v>0</v>
      </c>
      <c r="N1237">
        <f t="shared" ca="1" si="194"/>
        <v>0</v>
      </c>
      <c r="O1237" t="str">
        <f t="shared" ca="1" si="203"/>
        <v>D:z</v>
      </c>
      <c r="P1237" t="str">
        <f t="shared" ca="1" si="204"/>
        <v>D9:Z9</v>
      </c>
    </row>
    <row r="1238" spans="1:16">
      <c r="A1238" t="str">
        <f t="shared" si="199"/>
        <v>04</v>
      </c>
      <c r="B1238" t="str">
        <f t="shared" ca="1" si="200"/>
        <v>WH</v>
      </c>
      <c r="C1238" t="str">
        <f t="shared" si="201"/>
        <v>L2-WH-N-DT</v>
      </c>
      <c r="D1238" t="s">
        <v>1741</v>
      </c>
      <c r="E1238">
        <f t="shared" ca="1" si="202"/>
        <v>0</v>
      </c>
      <c r="H1238" t="str">
        <f t="shared" ca="1" si="196"/>
        <v>'Lynx WOODEN HOLDS'!</v>
      </c>
      <c r="I1238">
        <f t="shared" ca="1" si="197"/>
        <v>0</v>
      </c>
      <c r="J1238">
        <f t="shared" ca="1" si="198"/>
        <v>0</v>
      </c>
      <c r="K1238">
        <f t="shared" ca="1" si="198"/>
        <v>0</v>
      </c>
      <c r="L1238" t="str">
        <f t="shared" ca="1" si="198"/>
        <v>'Lynx WOODEN HOLDS'!</v>
      </c>
      <c r="M1238">
        <f t="shared" ca="1" si="198"/>
        <v>0</v>
      </c>
      <c r="N1238">
        <f t="shared" ca="1" si="194"/>
        <v>0</v>
      </c>
      <c r="O1238" t="str">
        <f t="shared" ca="1" si="203"/>
        <v>D:z</v>
      </c>
      <c r="P1238" t="str">
        <f t="shared" ca="1" si="204"/>
        <v>D9:Z9</v>
      </c>
    </row>
    <row r="1239" spans="1:16">
      <c r="A1239" t="str">
        <f t="shared" si="199"/>
        <v>05</v>
      </c>
      <c r="B1239" t="str">
        <f t="shared" ca="1" si="200"/>
        <v>WH</v>
      </c>
      <c r="C1239" t="str">
        <f t="shared" si="201"/>
        <v>L2-WH-N-DT</v>
      </c>
      <c r="D1239" t="s">
        <v>1764</v>
      </c>
      <c r="E1239">
        <f t="shared" ca="1" si="202"/>
        <v>0</v>
      </c>
      <c r="H1239" t="str">
        <f t="shared" ca="1" si="196"/>
        <v>'Lynx WOODEN HOLDS'!</v>
      </c>
      <c r="I1239">
        <f t="shared" ca="1" si="197"/>
        <v>0</v>
      </c>
      <c r="J1239">
        <f t="shared" ca="1" si="198"/>
        <v>0</v>
      </c>
      <c r="K1239">
        <f t="shared" ca="1" si="198"/>
        <v>0</v>
      </c>
      <c r="L1239" t="str">
        <f t="shared" ca="1" si="198"/>
        <v>'Lynx WOODEN HOLDS'!</v>
      </c>
      <c r="M1239">
        <f t="shared" ca="1" si="198"/>
        <v>0</v>
      </c>
      <c r="N1239">
        <f t="shared" ca="1" si="194"/>
        <v>0</v>
      </c>
      <c r="O1239" t="str">
        <f t="shared" ca="1" si="203"/>
        <v>D:z</v>
      </c>
      <c r="P1239" t="str">
        <f t="shared" ca="1" si="204"/>
        <v>D9:Z9</v>
      </c>
    </row>
    <row r="1240" spans="1:16">
      <c r="A1240" t="str">
        <f t="shared" si="199"/>
        <v>06</v>
      </c>
      <c r="B1240" t="str">
        <f t="shared" ca="1" si="200"/>
        <v>WH</v>
      </c>
      <c r="C1240" t="str">
        <f t="shared" si="201"/>
        <v>L2-WH-N-DT</v>
      </c>
      <c r="D1240" t="s">
        <v>1787</v>
      </c>
      <c r="E1240">
        <f t="shared" ca="1" si="202"/>
        <v>0</v>
      </c>
      <c r="H1240" t="str">
        <f t="shared" ca="1" si="196"/>
        <v>'Lynx WOODEN HOLDS'!</v>
      </c>
      <c r="I1240">
        <f t="shared" ca="1" si="197"/>
        <v>0</v>
      </c>
      <c r="J1240">
        <f t="shared" ca="1" si="198"/>
        <v>0</v>
      </c>
      <c r="K1240">
        <f t="shared" ca="1" si="198"/>
        <v>0</v>
      </c>
      <c r="L1240" t="str">
        <f t="shared" ca="1" si="198"/>
        <v>'Lynx WOODEN HOLDS'!</v>
      </c>
      <c r="M1240">
        <f t="shared" ca="1" si="198"/>
        <v>0</v>
      </c>
      <c r="N1240">
        <f t="shared" ca="1" si="194"/>
        <v>0</v>
      </c>
      <c r="O1240" t="str">
        <f t="shared" ca="1" si="203"/>
        <v>D:z</v>
      </c>
      <c r="P1240" t="str">
        <f t="shared" ca="1" si="204"/>
        <v>D9:Z9</v>
      </c>
    </row>
    <row r="1241" spans="1:16">
      <c r="A1241" t="str">
        <f t="shared" si="199"/>
        <v>07</v>
      </c>
      <c r="B1241" t="str">
        <f t="shared" ca="1" si="200"/>
        <v>WH</v>
      </c>
      <c r="C1241" t="str">
        <f t="shared" si="201"/>
        <v>L2-WH-N-DT</v>
      </c>
      <c r="D1241" t="s">
        <v>1810</v>
      </c>
      <c r="E1241">
        <f t="shared" ca="1" si="202"/>
        <v>0</v>
      </c>
      <c r="H1241" t="str">
        <f t="shared" ca="1" si="196"/>
        <v>'Lynx WOODEN HOLDS'!</v>
      </c>
      <c r="I1241">
        <f t="shared" ca="1" si="197"/>
        <v>0</v>
      </c>
      <c r="J1241">
        <f t="shared" ca="1" si="198"/>
        <v>0</v>
      </c>
      <c r="K1241">
        <f t="shared" ca="1" si="198"/>
        <v>0</v>
      </c>
      <c r="L1241" t="str">
        <f t="shared" ca="1" si="198"/>
        <v>'Lynx WOODEN HOLDS'!</v>
      </c>
      <c r="M1241">
        <f t="shared" ca="1" si="198"/>
        <v>0</v>
      </c>
      <c r="N1241">
        <f t="shared" ca="1" si="194"/>
        <v>0</v>
      </c>
      <c r="O1241" t="str">
        <f t="shared" ca="1" si="203"/>
        <v>D:z</v>
      </c>
      <c r="P1241" t="str">
        <f t="shared" ca="1" si="204"/>
        <v>D9:Z9</v>
      </c>
    </row>
    <row r="1242" spans="1:16">
      <c r="A1242" t="str">
        <f t="shared" si="199"/>
        <v>08</v>
      </c>
      <c r="B1242" t="str">
        <f t="shared" ca="1" si="200"/>
        <v>WH</v>
      </c>
      <c r="C1242" t="str">
        <f t="shared" si="201"/>
        <v>L2-WH-N-DT</v>
      </c>
      <c r="D1242" t="s">
        <v>1833</v>
      </c>
      <c r="E1242">
        <f t="shared" ca="1" si="202"/>
        <v>0</v>
      </c>
      <c r="H1242" t="str">
        <f t="shared" ca="1" si="196"/>
        <v>'Lynx WOODEN HOLDS'!</v>
      </c>
      <c r="I1242">
        <f t="shared" ca="1" si="197"/>
        <v>0</v>
      </c>
      <c r="J1242">
        <f t="shared" ca="1" si="198"/>
        <v>0</v>
      </c>
      <c r="K1242">
        <f t="shared" ca="1" si="198"/>
        <v>0</v>
      </c>
      <c r="L1242" t="str">
        <f t="shared" ca="1" si="198"/>
        <v>'Lynx WOODEN HOLDS'!</v>
      </c>
      <c r="M1242">
        <f t="shared" ca="1" si="198"/>
        <v>0</v>
      </c>
      <c r="N1242">
        <f t="shared" ca="1" si="194"/>
        <v>0</v>
      </c>
      <c r="O1242" t="str">
        <f t="shared" ca="1" si="203"/>
        <v>D:z</v>
      </c>
      <c r="P1242" t="str">
        <f t="shared" ca="1" si="204"/>
        <v>D9:Z9</v>
      </c>
    </row>
    <row r="1243" spans="1:16">
      <c r="A1243" t="str">
        <f t="shared" si="199"/>
        <v>09</v>
      </c>
      <c r="B1243" t="str">
        <f t="shared" ca="1" si="200"/>
        <v>WH</v>
      </c>
      <c r="C1243" t="str">
        <f t="shared" si="201"/>
        <v>L2-WH-N-DT</v>
      </c>
      <c r="D1243" t="s">
        <v>1856</v>
      </c>
      <c r="E1243">
        <f t="shared" ca="1" si="202"/>
        <v>0</v>
      </c>
      <c r="H1243" t="str">
        <f t="shared" ca="1" si="196"/>
        <v>'Lynx WOODEN HOLDS'!</v>
      </c>
      <c r="I1243">
        <f t="shared" ca="1" si="197"/>
        <v>0</v>
      </c>
      <c r="J1243">
        <f t="shared" ca="1" si="198"/>
        <v>0</v>
      </c>
      <c r="K1243">
        <f t="shared" ca="1" si="198"/>
        <v>0</v>
      </c>
      <c r="L1243" t="str">
        <f t="shared" ca="1" si="198"/>
        <v>'Lynx WOODEN HOLDS'!</v>
      </c>
      <c r="M1243">
        <f t="shared" ca="1" si="198"/>
        <v>0</v>
      </c>
      <c r="N1243">
        <f t="shared" ca="1" si="194"/>
        <v>0</v>
      </c>
      <c r="O1243" t="str">
        <f t="shared" ca="1" si="203"/>
        <v>D:z</v>
      </c>
      <c r="P1243" t="str">
        <f t="shared" ca="1" si="204"/>
        <v>D9:Z9</v>
      </c>
    </row>
    <row r="1244" spans="1:16">
      <c r="A1244" t="str">
        <f t="shared" si="199"/>
        <v>10</v>
      </c>
      <c r="B1244" t="str">
        <f t="shared" ca="1" si="200"/>
        <v>WH</v>
      </c>
      <c r="C1244" t="str">
        <f t="shared" si="201"/>
        <v>L2-WH-N-DT</v>
      </c>
      <c r="D1244" t="s">
        <v>1879</v>
      </c>
      <c r="E1244">
        <f t="shared" ca="1" si="202"/>
        <v>0</v>
      </c>
      <c r="H1244" t="str">
        <f t="shared" ca="1" si="196"/>
        <v>'Lynx WOODEN HOLDS'!</v>
      </c>
      <c r="I1244">
        <f t="shared" ca="1" si="197"/>
        <v>0</v>
      </c>
      <c r="J1244">
        <f t="shared" ca="1" si="198"/>
        <v>0</v>
      </c>
      <c r="K1244">
        <f t="shared" ca="1" si="198"/>
        <v>0</v>
      </c>
      <c r="L1244" t="str">
        <f t="shared" ca="1" si="198"/>
        <v>'Lynx WOODEN HOLDS'!</v>
      </c>
      <c r="M1244">
        <f t="shared" ca="1" si="198"/>
        <v>0</v>
      </c>
      <c r="N1244">
        <f t="shared" ca="1" si="194"/>
        <v>0</v>
      </c>
      <c r="O1244" t="str">
        <f t="shared" ca="1" si="203"/>
        <v>D:z</v>
      </c>
      <c r="P1244" t="str">
        <f t="shared" ca="1" si="204"/>
        <v>D9:Z9</v>
      </c>
    </row>
    <row r="1245" spans="1:16">
      <c r="A1245" t="str">
        <f t="shared" si="199"/>
        <v>11</v>
      </c>
      <c r="B1245" t="str">
        <f t="shared" ca="1" si="200"/>
        <v>WH</v>
      </c>
      <c r="C1245" t="str">
        <f t="shared" si="201"/>
        <v>L2-WH-N-DT</v>
      </c>
      <c r="D1245" t="s">
        <v>1902</v>
      </c>
      <c r="E1245">
        <f t="shared" ca="1" si="202"/>
        <v>0</v>
      </c>
      <c r="H1245" t="str">
        <f t="shared" ca="1" si="196"/>
        <v>'Lynx WOODEN HOLDS'!</v>
      </c>
      <c r="I1245">
        <f t="shared" ca="1" si="197"/>
        <v>0</v>
      </c>
      <c r="J1245">
        <f t="shared" ca="1" si="198"/>
        <v>0</v>
      </c>
      <c r="K1245">
        <f t="shared" ca="1" si="198"/>
        <v>0</v>
      </c>
      <c r="L1245" t="str">
        <f t="shared" ca="1" si="198"/>
        <v>'Lynx WOODEN HOLDS'!</v>
      </c>
      <c r="M1245">
        <f t="shared" ca="1" si="198"/>
        <v>0</v>
      </c>
      <c r="N1245">
        <f t="shared" ca="1" si="194"/>
        <v>0</v>
      </c>
      <c r="O1245" t="str">
        <f t="shared" ca="1" si="203"/>
        <v>D:z</v>
      </c>
      <c r="P1245" t="str">
        <f t="shared" ca="1" si="204"/>
        <v>D9:Z9</v>
      </c>
    </row>
    <row r="1246" spans="1:16">
      <c r="A1246" t="str">
        <f t="shared" si="199"/>
        <v>12</v>
      </c>
      <c r="B1246" t="str">
        <f t="shared" ca="1" si="200"/>
        <v>WH</v>
      </c>
      <c r="C1246" t="str">
        <f t="shared" si="201"/>
        <v>L2-WH-N-DT</v>
      </c>
      <c r="D1246" t="s">
        <v>1925</v>
      </c>
      <c r="E1246">
        <f t="shared" ca="1" si="202"/>
        <v>0</v>
      </c>
      <c r="H1246" t="str">
        <f t="shared" ca="1" si="196"/>
        <v>'Lynx WOODEN HOLDS'!</v>
      </c>
      <c r="I1246">
        <f t="shared" ca="1" si="197"/>
        <v>0</v>
      </c>
      <c r="J1246">
        <f t="shared" ca="1" si="198"/>
        <v>0</v>
      </c>
      <c r="K1246">
        <f t="shared" ca="1" si="198"/>
        <v>0</v>
      </c>
      <c r="L1246" t="str">
        <f t="shared" ca="1" si="198"/>
        <v>'Lynx WOODEN HOLDS'!</v>
      </c>
      <c r="M1246">
        <f t="shared" ca="1" si="198"/>
        <v>0</v>
      </c>
      <c r="N1246">
        <f t="shared" ca="1" si="194"/>
        <v>0</v>
      </c>
      <c r="O1246" t="str">
        <f t="shared" ca="1" si="203"/>
        <v>D:z</v>
      </c>
      <c r="P1246" t="str">
        <f t="shared" ca="1" si="204"/>
        <v>D9:Z9</v>
      </c>
    </row>
    <row r="1247" spans="1:16">
      <c r="A1247" t="str">
        <f t="shared" si="199"/>
        <v>13</v>
      </c>
      <c r="B1247" t="str">
        <f t="shared" ca="1" si="200"/>
        <v>WH</v>
      </c>
      <c r="C1247" t="str">
        <f t="shared" si="201"/>
        <v>L2-WH-N-DT</v>
      </c>
      <c r="D1247" t="s">
        <v>1948</v>
      </c>
      <c r="E1247">
        <f t="shared" ca="1" si="202"/>
        <v>0</v>
      </c>
      <c r="H1247" t="str">
        <f t="shared" ca="1" si="196"/>
        <v>'Lynx WOODEN HOLDS'!</v>
      </c>
      <c r="I1247">
        <f t="shared" ca="1" si="197"/>
        <v>0</v>
      </c>
      <c r="J1247">
        <f t="shared" ca="1" si="198"/>
        <v>0</v>
      </c>
      <c r="K1247">
        <f t="shared" ca="1" si="198"/>
        <v>0</v>
      </c>
      <c r="L1247" t="str">
        <f t="shared" ca="1" si="198"/>
        <v>'Lynx WOODEN HOLDS'!</v>
      </c>
      <c r="M1247">
        <f t="shared" ca="1" si="198"/>
        <v>0</v>
      </c>
      <c r="N1247">
        <f t="shared" ca="1" si="198"/>
        <v>0</v>
      </c>
      <c r="O1247" t="str">
        <f t="shared" ca="1" si="203"/>
        <v>D:z</v>
      </c>
      <c r="P1247" t="str">
        <f t="shared" ca="1" si="204"/>
        <v>D9:Z9</v>
      </c>
    </row>
    <row r="1248" spans="1:16">
      <c r="A1248" t="str">
        <f t="shared" si="199"/>
        <v>15</v>
      </c>
      <c r="B1248" t="str">
        <f t="shared" ca="1" si="200"/>
        <v>WH</v>
      </c>
      <c r="C1248" t="str">
        <f t="shared" si="201"/>
        <v>L2-WH-N-DT</v>
      </c>
      <c r="D1248" t="s">
        <v>1971</v>
      </c>
      <c r="E1248">
        <f t="shared" ca="1" si="202"/>
        <v>0</v>
      </c>
      <c r="H1248" t="str">
        <f t="shared" ca="1" si="196"/>
        <v>'Lynx WOODEN HOLDS'!</v>
      </c>
      <c r="I1248">
        <f t="shared" ca="1" si="197"/>
        <v>0</v>
      </c>
      <c r="J1248">
        <f t="shared" ca="1" si="198"/>
        <v>0</v>
      </c>
      <c r="K1248">
        <f t="shared" ca="1" si="198"/>
        <v>0</v>
      </c>
      <c r="L1248" t="str">
        <f t="shared" ca="1" si="198"/>
        <v>'Lynx WOODEN HOLDS'!</v>
      </c>
      <c r="M1248">
        <f t="shared" ca="1" si="198"/>
        <v>0</v>
      </c>
      <c r="N1248">
        <f t="shared" ca="1" si="198"/>
        <v>0</v>
      </c>
      <c r="O1248" t="str">
        <f t="shared" ca="1" si="203"/>
        <v>D:z</v>
      </c>
      <c r="P1248" t="str">
        <f t="shared" ca="1" si="204"/>
        <v>D9:Z9</v>
      </c>
    </row>
    <row r="1249" spans="1:16">
      <c r="A1249" t="str">
        <f t="shared" si="199"/>
        <v>01</v>
      </c>
      <c r="B1249" t="str">
        <f t="shared" ca="1" si="200"/>
        <v>PE</v>
      </c>
      <c r="C1249" t="str">
        <f t="shared" si="201"/>
        <v>L20-PE</v>
      </c>
      <c r="D1249" t="s">
        <v>2096</v>
      </c>
      <c r="E1249">
        <f t="shared" ca="1" si="202"/>
        <v>0</v>
      </c>
      <c r="H1249" t="str">
        <f t="shared" ca="1" si="196"/>
        <v>'Lynx PE'!</v>
      </c>
      <c r="I1249">
        <f t="shared" ca="1" si="197"/>
        <v>0</v>
      </c>
      <c r="J1249">
        <f t="shared" ca="1" si="198"/>
        <v>0</v>
      </c>
      <c r="K1249">
        <f t="shared" ca="1" si="198"/>
        <v>0</v>
      </c>
      <c r="L1249">
        <f t="shared" ca="1" si="198"/>
        <v>0</v>
      </c>
      <c r="M1249" t="str">
        <f t="shared" ca="1" si="198"/>
        <v>'Lynx PE'!</v>
      </c>
      <c r="N1249">
        <f t="shared" ca="1" si="198"/>
        <v>0</v>
      </c>
      <c r="O1249" t="str">
        <f t="shared" ca="1" si="203"/>
        <v>D:AD</v>
      </c>
      <c r="P1249" t="str">
        <f t="shared" ca="1" si="204"/>
        <v>D9:AD9</v>
      </c>
    </row>
    <row r="1250" spans="1:16">
      <c r="A1250" t="str">
        <f t="shared" si="199"/>
        <v>02</v>
      </c>
      <c r="B1250" t="str">
        <f t="shared" ca="1" si="200"/>
        <v>PE</v>
      </c>
      <c r="C1250" t="str">
        <f t="shared" si="201"/>
        <v>L20-PE</v>
      </c>
      <c r="D1250" t="s">
        <v>2097</v>
      </c>
      <c r="E1250">
        <f t="shared" ca="1" si="202"/>
        <v>0</v>
      </c>
      <c r="H1250" t="str">
        <f t="shared" ca="1" si="196"/>
        <v>'Lynx PE'!</v>
      </c>
      <c r="I1250">
        <f t="shared" ca="1" si="197"/>
        <v>0</v>
      </c>
      <c r="J1250">
        <f t="shared" ca="1" si="198"/>
        <v>0</v>
      </c>
      <c r="K1250">
        <f t="shared" ca="1" si="198"/>
        <v>0</v>
      </c>
      <c r="L1250">
        <f t="shared" ca="1" si="198"/>
        <v>0</v>
      </c>
      <c r="M1250" t="str">
        <f t="shared" ca="1" si="198"/>
        <v>'Lynx PE'!</v>
      </c>
      <c r="N1250">
        <f t="shared" ca="1" si="198"/>
        <v>0</v>
      </c>
      <c r="O1250" t="str">
        <f t="shared" ca="1" si="203"/>
        <v>D:AD</v>
      </c>
      <c r="P1250" t="str">
        <f t="shared" ca="1" si="204"/>
        <v>D9:AD9</v>
      </c>
    </row>
    <row r="1251" spans="1:16">
      <c r="A1251" t="str">
        <f t="shared" si="199"/>
        <v>03</v>
      </c>
      <c r="B1251" t="str">
        <f t="shared" ca="1" si="200"/>
        <v>PE</v>
      </c>
      <c r="C1251" t="str">
        <f t="shared" si="201"/>
        <v>L20-PE</v>
      </c>
      <c r="D1251" t="s">
        <v>2098</v>
      </c>
      <c r="E1251">
        <f t="shared" ca="1" si="202"/>
        <v>0</v>
      </c>
      <c r="H1251" t="str">
        <f t="shared" ca="1" si="196"/>
        <v>'Lynx PE'!</v>
      </c>
      <c r="I1251">
        <f t="shared" ca="1" si="197"/>
        <v>0</v>
      </c>
      <c r="J1251">
        <f t="shared" ca="1" si="198"/>
        <v>0</v>
      </c>
      <c r="K1251">
        <f t="shared" ca="1" si="198"/>
        <v>0</v>
      </c>
      <c r="L1251">
        <f t="shared" ca="1" si="198"/>
        <v>0</v>
      </c>
      <c r="M1251" t="str">
        <f t="shared" ca="1" si="198"/>
        <v>'Lynx PE'!</v>
      </c>
      <c r="N1251">
        <f t="shared" ca="1" si="198"/>
        <v>0</v>
      </c>
      <c r="O1251" t="str">
        <f t="shared" ca="1" si="203"/>
        <v>D:AD</v>
      </c>
      <c r="P1251" t="str">
        <f t="shared" ca="1" si="204"/>
        <v>D9:AD9</v>
      </c>
    </row>
    <row r="1252" spans="1:16">
      <c r="A1252" t="str">
        <f t="shared" si="199"/>
        <v>04</v>
      </c>
      <c r="B1252" t="str">
        <f t="shared" ca="1" si="200"/>
        <v>PE</v>
      </c>
      <c r="C1252" t="str">
        <f t="shared" si="201"/>
        <v>L20-PE</v>
      </c>
      <c r="D1252" t="s">
        <v>2099</v>
      </c>
      <c r="E1252">
        <f t="shared" ca="1" si="202"/>
        <v>0</v>
      </c>
      <c r="H1252" t="str">
        <f t="shared" ca="1" si="196"/>
        <v>'Lynx PE'!</v>
      </c>
      <c r="I1252">
        <f t="shared" ca="1" si="197"/>
        <v>0</v>
      </c>
      <c r="J1252">
        <f t="shared" ca="1" si="198"/>
        <v>0</v>
      </c>
      <c r="K1252">
        <f t="shared" ca="1" si="198"/>
        <v>0</v>
      </c>
      <c r="L1252">
        <f t="shared" ca="1" si="198"/>
        <v>0</v>
      </c>
      <c r="M1252" t="str">
        <f t="shared" ca="1" si="198"/>
        <v>'Lynx PE'!</v>
      </c>
      <c r="N1252">
        <f t="shared" ca="1" si="198"/>
        <v>0</v>
      </c>
      <c r="O1252" t="str">
        <f t="shared" ca="1" si="203"/>
        <v>D:AD</v>
      </c>
      <c r="P1252" t="str">
        <f t="shared" ca="1" si="204"/>
        <v>D9:AD9</v>
      </c>
    </row>
    <row r="1253" spans="1:16">
      <c r="A1253" t="str">
        <f t="shared" si="199"/>
        <v>05</v>
      </c>
      <c r="B1253" t="str">
        <f t="shared" ca="1" si="200"/>
        <v>PE</v>
      </c>
      <c r="C1253" t="str">
        <f t="shared" si="201"/>
        <v>L20-PE</v>
      </c>
      <c r="D1253" t="s">
        <v>2100</v>
      </c>
      <c r="E1253">
        <f t="shared" ca="1" si="202"/>
        <v>0</v>
      </c>
      <c r="H1253" t="str">
        <f t="shared" ca="1" si="196"/>
        <v>'Lynx PE'!</v>
      </c>
      <c r="I1253">
        <f t="shared" ca="1" si="197"/>
        <v>0</v>
      </c>
      <c r="J1253">
        <f t="shared" ca="1" si="198"/>
        <v>0</v>
      </c>
      <c r="K1253">
        <f t="shared" ca="1" si="198"/>
        <v>0</v>
      </c>
      <c r="L1253">
        <f t="shared" ca="1" si="198"/>
        <v>0</v>
      </c>
      <c r="M1253" t="str">
        <f t="shared" ca="1" si="198"/>
        <v>'Lynx PE'!</v>
      </c>
      <c r="N1253">
        <f t="shared" ca="1" si="198"/>
        <v>0</v>
      </c>
      <c r="O1253" t="str">
        <f t="shared" ca="1" si="203"/>
        <v>D:AD</v>
      </c>
      <c r="P1253" t="str">
        <f t="shared" ca="1" si="204"/>
        <v>D9:AD9</v>
      </c>
    </row>
    <row r="1254" spans="1:16">
      <c r="A1254" t="str">
        <f t="shared" si="199"/>
        <v>06</v>
      </c>
      <c r="B1254" t="str">
        <f t="shared" ca="1" si="200"/>
        <v>PE</v>
      </c>
      <c r="C1254" t="str">
        <f t="shared" si="201"/>
        <v>L20-PE</v>
      </c>
      <c r="D1254" t="s">
        <v>2101</v>
      </c>
      <c r="E1254">
        <f t="shared" ca="1" si="202"/>
        <v>0</v>
      </c>
      <c r="H1254" t="str">
        <f t="shared" ca="1" si="196"/>
        <v>'Lynx PE'!</v>
      </c>
      <c r="I1254">
        <f t="shared" ca="1" si="197"/>
        <v>0</v>
      </c>
      <c r="J1254">
        <f t="shared" ca="1" si="198"/>
        <v>0</v>
      </c>
      <c r="K1254">
        <f t="shared" ca="1" si="198"/>
        <v>0</v>
      </c>
      <c r="L1254">
        <f t="shared" ca="1" si="198"/>
        <v>0</v>
      </c>
      <c r="M1254" t="str">
        <f t="shared" ca="1" si="198"/>
        <v>'Lynx PE'!</v>
      </c>
      <c r="N1254">
        <f t="shared" ca="1" si="198"/>
        <v>0</v>
      </c>
      <c r="O1254" t="str">
        <f t="shared" ca="1" si="203"/>
        <v>D:AD</v>
      </c>
      <c r="P1254" t="str">
        <f t="shared" ca="1" si="204"/>
        <v>D9:AD9</v>
      </c>
    </row>
    <row r="1255" spans="1:16">
      <c r="A1255" t="str">
        <f t="shared" si="199"/>
        <v>07</v>
      </c>
      <c r="B1255" t="str">
        <f t="shared" ca="1" si="200"/>
        <v>PE</v>
      </c>
      <c r="C1255" t="str">
        <f t="shared" si="201"/>
        <v>L20-PE</v>
      </c>
      <c r="D1255" t="s">
        <v>2102</v>
      </c>
      <c r="E1255">
        <f t="shared" ca="1" si="202"/>
        <v>0</v>
      </c>
      <c r="H1255" t="str">
        <f t="shared" ca="1" si="196"/>
        <v>'Lynx PE'!</v>
      </c>
      <c r="I1255">
        <f t="shared" ca="1" si="197"/>
        <v>0</v>
      </c>
      <c r="J1255">
        <f t="shared" ca="1" si="198"/>
        <v>0</v>
      </c>
      <c r="K1255">
        <f t="shared" ca="1" si="198"/>
        <v>0</v>
      </c>
      <c r="L1255">
        <f t="shared" ca="1" si="198"/>
        <v>0</v>
      </c>
      <c r="M1255" t="str">
        <f t="shared" ca="1" si="198"/>
        <v>'Lynx PE'!</v>
      </c>
      <c r="N1255">
        <f t="shared" ca="1" si="198"/>
        <v>0</v>
      </c>
      <c r="O1255" t="str">
        <f t="shared" ca="1" si="203"/>
        <v>D:AD</v>
      </c>
      <c r="P1255" t="str">
        <f t="shared" ca="1" si="204"/>
        <v>D9:AD9</v>
      </c>
    </row>
    <row r="1256" spans="1:16">
      <c r="A1256" t="str">
        <f t="shared" si="199"/>
        <v>08</v>
      </c>
      <c r="B1256" t="str">
        <f t="shared" ca="1" si="200"/>
        <v>PE</v>
      </c>
      <c r="C1256" t="str">
        <f t="shared" si="201"/>
        <v>L20-PE</v>
      </c>
      <c r="D1256" t="s">
        <v>2103</v>
      </c>
      <c r="E1256">
        <f t="shared" ca="1" si="202"/>
        <v>0</v>
      </c>
      <c r="H1256" t="str">
        <f t="shared" ca="1" si="196"/>
        <v>'Lynx PE'!</v>
      </c>
      <c r="I1256">
        <f t="shared" ca="1" si="197"/>
        <v>0</v>
      </c>
      <c r="J1256">
        <f t="shared" ca="1" si="198"/>
        <v>0</v>
      </c>
      <c r="K1256">
        <f t="shared" ca="1" si="198"/>
        <v>0</v>
      </c>
      <c r="L1256">
        <f t="shared" ca="1" si="198"/>
        <v>0</v>
      </c>
      <c r="M1256" t="str">
        <f t="shared" ca="1" si="198"/>
        <v>'Lynx PE'!</v>
      </c>
      <c r="N1256">
        <f t="shared" ca="1" si="198"/>
        <v>0</v>
      </c>
      <c r="O1256" t="str">
        <f t="shared" ca="1" si="203"/>
        <v>D:AD</v>
      </c>
      <c r="P1256" t="str">
        <f t="shared" ca="1" si="204"/>
        <v>D9:AD9</v>
      </c>
    </row>
    <row r="1257" spans="1:16">
      <c r="A1257" t="str">
        <f t="shared" si="199"/>
        <v>09</v>
      </c>
      <c r="B1257" t="str">
        <f t="shared" ca="1" si="200"/>
        <v>PE</v>
      </c>
      <c r="C1257" t="str">
        <f t="shared" si="201"/>
        <v>L20-PE</v>
      </c>
      <c r="D1257" t="s">
        <v>2104</v>
      </c>
      <c r="E1257">
        <f t="shared" ca="1" si="202"/>
        <v>0</v>
      </c>
      <c r="H1257" t="str">
        <f t="shared" ca="1" si="196"/>
        <v>'Lynx PE'!</v>
      </c>
      <c r="I1257">
        <f t="shared" ca="1" si="197"/>
        <v>0</v>
      </c>
      <c r="J1257">
        <f t="shared" ca="1" si="198"/>
        <v>0</v>
      </c>
      <c r="K1257">
        <f t="shared" ca="1" si="198"/>
        <v>0</v>
      </c>
      <c r="L1257">
        <f t="shared" ca="1" si="198"/>
        <v>0</v>
      </c>
      <c r="M1257" t="str">
        <f t="shared" ca="1" si="198"/>
        <v>'Lynx PE'!</v>
      </c>
      <c r="N1257">
        <f t="shared" ca="1" si="198"/>
        <v>0</v>
      </c>
      <c r="O1257" t="str">
        <f t="shared" ca="1" si="203"/>
        <v>D:AD</v>
      </c>
      <c r="P1257" t="str">
        <f t="shared" ca="1" si="204"/>
        <v>D9:AD9</v>
      </c>
    </row>
    <row r="1258" spans="1:16">
      <c r="A1258" t="str">
        <f t="shared" si="199"/>
        <v>10</v>
      </c>
      <c r="B1258" t="str">
        <f t="shared" ca="1" si="200"/>
        <v>PE</v>
      </c>
      <c r="C1258" t="str">
        <f t="shared" si="201"/>
        <v>L20-PE</v>
      </c>
      <c r="D1258" t="s">
        <v>2105</v>
      </c>
      <c r="E1258">
        <f t="shared" ca="1" si="202"/>
        <v>0</v>
      </c>
      <c r="H1258" t="str">
        <f t="shared" ca="1" si="196"/>
        <v>'Lynx PE'!</v>
      </c>
      <c r="I1258">
        <f t="shared" ca="1" si="197"/>
        <v>0</v>
      </c>
      <c r="J1258">
        <f t="shared" ca="1" si="198"/>
        <v>0</v>
      </c>
      <c r="K1258">
        <f t="shared" ca="1" si="198"/>
        <v>0</v>
      </c>
      <c r="L1258">
        <f t="shared" ca="1" si="198"/>
        <v>0</v>
      </c>
      <c r="M1258" t="str">
        <f t="shared" ca="1" si="198"/>
        <v>'Lynx PE'!</v>
      </c>
      <c r="N1258">
        <f t="shared" ca="1" si="198"/>
        <v>0</v>
      </c>
      <c r="O1258" t="str">
        <f t="shared" ca="1" si="203"/>
        <v>D:AD</v>
      </c>
      <c r="P1258" t="str">
        <f t="shared" ca="1" si="204"/>
        <v>D9:AD9</v>
      </c>
    </row>
    <row r="1259" spans="1:16">
      <c r="A1259" t="str">
        <f t="shared" si="199"/>
        <v>11</v>
      </c>
      <c r="B1259" t="str">
        <f t="shared" ca="1" si="200"/>
        <v>PE</v>
      </c>
      <c r="C1259" t="str">
        <f t="shared" si="201"/>
        <v>L20-PE</v>
      </c>
      <c r="D1259" t="s">
        <v>2106</v>
      </c>
      <c r="E1259">
        <f t="shared" ca="1" si="202"/>
        <v>0</v>
      </c>
      <c r="H1259" t="str">
        <f t="shared" ca="1" si="196"/>
        <v>'Lynx PE'!</v>
      </c>
      <c r="I1259">
        <f t="shared" ca="1" si="197"/>
        <v>0</v>
      </c>
      <c r="J1259">
        <f t="shared" ca="1" si="198"/>
        <v>0</v>
      </c>
      <c r="K1259">
        <f t="shared" ca="1" si="198"/>
        <v>0</v>
      </c>
      <c r="L1259">
        <f t="shared" ca="1" si="198"/>
        <v>0</v>
      </c>
      <c r="M1259" t="str">
        <f t="shared" ca="1" si="198"/>
        <v>'Lynx PE'!</v>
      </c>
      <c r="N1259">
        <f t="shared" ca="1" si="198"/>
        <v>0</v>
      </c>
      <c r="O1259" t="str">
        <f t="shared" ca="1" si="203"/>
        <v>D:AD</v>
      </c>
      <c r="P1259" t="str">
        <f t="shared" ca="1" si="204"/>
        <v>D9:AD9</v>
      </c>
    </row>
    <row r="1260" spans="1:16">
      <c r="A1260" t="str">
        <f t="shared" si="199"/>
        <v>12</v>
      </c>
      <c r="B1260" t="str">
        <f t="shared" ca="1" si="200"/>
        <v>PE</v>
      </c>
      <c r="C1260" t="str">
        <f t="shared" si="201"/>
        <v>L20-PE</v>
      </c>
      <c r="D1260" t="s">
        <v>2107</v>
      </c>
      <c r="E1260">
        <f t="shared" ca="1" si="202"/>
        <v>0</v>
      </c>
      <c r="H1260" t="str">
        <f t="shared" ca="1" si="196"/>
        <v>'Lynx PE'!</v>
      </c>
      <c r="I1260">
        <f t="shared" ca="1" si="197"/>
        <v>0</v>
      </c>
      <c r="J1260">
        <f t="shared" ca="1" si="198"/>
        <v>0</v>
      </c>
      <c r="K1260">
        <f t="shared" ca="1" si="198"/>
        <v>0</v>
      </c>
      <c r="L1260">
        <f t="shared" ca="1" si="198"/>
        <v>0</v>
      </c>
      <c r="M1260" t="str">
        <f t="shared" ca="1" si="198"/>
        <v>'Lynx PE'!</v>
      </c>
      <c r="N1260">
        <f t="shared" ca="1" si="198"/>
        <v>0</v>
      </c>
      <c r="O1260" t="str">
        <f t="shared" ca="1" si="203"/>
        <v>D:AD</v>
      </c>
      <c r="P1260" t="str">
        <f t="shared" ca="1" si="204"/>
        <v>D9:AD9</v>
      </c>
    </row>
    <row r="1261" spans="1:16">
      <c r="A1261" t="str">
        <f t="shared" si="199"/>
        <v>13</v>
      </c>
      <c r="B1261" t="str">
        <f t="shared" ca="1" si="200"/>
        <v>PE</v>
      </c>
      <c r="C1261" t="str">
        <f t="shared" si="201"/>
        <v>L20-PE</v>
      </c>
      <c r="D1261" t="s">
        <v>2108</v>
      </c>
      <c r="E1261">
        <f t="shared" ca="1" si="202"/>
        <v>0</v>
      </c>
      <c r="H1261" t="str">
        <f t="shared" ca="1" si="196"/>
        <v>'Lynx PE'!</v>
      </c>
      <c r="I1261">
        <f t="shared" ca="1" si="197"/>
        <v>0</v>
      </c>
      <c r="J1261">
        <f t="shared" ca="1" si="198"/>
        <v>0</v>
      </c>
      <c r="K1261">
        <f t="shared" ca="1" si="198"/>
        <v>0</v>
      </c>
      <c r="L1261">
        <f t="shared" ca="1" si="198"/>
        <v>0</v>
      </c>
      <c r="M1261" t="str">
        <f t="shared" ca="1" si="198"/>
        <v>'Lynx PE'!</v>
      </c>
      <c r="N1261">
        <f t="shared" ca="1" si="198"/>
        <v>0</v>
      </c>
      <c r="O1261" t="str">
        <f t="shared" ca="1" si="203"/>
        <v>D:AD</v>
      </c>
      <c r="P1261" t="str">
        <f t="shared" ca="1" si="204"/>
        <v>D9:AD9</v>
      </c>
    </row>
    <row r="1262" spans="1:16">
      <c r="A1262" t="str">
        <f t="shared" si="199"/>
        <v>14</v>
      </c>
      <c r="B1262" t="str">
        <f t="shared" ca="1" si="200"/>
        <v>PE</v>
      </c>
      <c r="C1262" t="str">
        <f t="shared" si="201"/>
        <v>L20-PE</v>
      </c>
      <c r="D1262" t="s">
        <v>2109</v>
      </c>
      <c r="E1262">
        <f t="shared" ca="1" si="202"/>
        <v>0</v>
      </c>
      <c r="H1262" t="str">
        <f t="shared" ca="1" si="196"/>
        <v>'Lynx PE'!</v>
      </c>
      <c r="I1262">
        <f t="shared" ca="1" si="197"/>
        <v>0</v>
      </c>
      <c r="J1262">
        <f t="shared" ca="1" si="198"/>
        <v>0</v>
      </c>
      <c r="K1262">
        <f t="shared" ca="1" si="198"/>
        <v>0</v>
      </c>
      <c r="L1262">
        <f t="shared" ca="1" si="198"/>
        <v>0</v>
      </c>
      <c r="M1262" t="str">
        <f t="shared" ca="1" si="198"/>
        <v>'Lynx PE'!</v>
      </c>
      <c r="N1262">
        <f t="shared" ca="1" si="198"/>
        <v>0</v>
      </c>
      <c r="O1262" t="str">
        <f t="shared" ca="1" si="203"/>
        <v>D:AD</v>
      </c>
      <c r="P1262" t="str">
        <f t="shared" ca="1" si="204"/>
        <v>D9:AD9</v>
      </c>
    </row>
    <row r="1263" spans="1:16">
      <c r="A1263" t="str">
        <f t="shared" si="199"/>
        <v>15</v>
      </c>
      <c r="B1263" t="str">
        <f t="shared" ca="1" si="200"/>
        <v>PE</v>
      </c>
      <c r="C1263" t="str">
        <f t="shared" si="201"/>
        <v>L20-PE</v>
      </c>
      <c r="D1263" t="s">
        <v>2110</v>
      </c>
      <c r="E1263">
        <f t="shared" ca="1" si="202"/>
        <v>0</v>
      </c>
      <c r="H1263" t="str">
        <f t="shared" ca="1" si="196"/>
        <v>'Lynx PE'!</v>
      </c>
      <c r="I1263">
        <f t="shared" ca="1" si="197"/>
        <v>0</v>
      </c>
      <c r="J1263">
        <f t="shared" ca="1" si="198"/>
        <v>0</v>
      </c>
      <c r="K1263">
        <f t="shared" ca="1" si="198"/>
        <v>0</v>
      </c>
      <c r="L1263">
        <f t="shared" ca="1" si="198"/>
        <v>0</v>
      </c>
      <c r="M1263" t="str">
        <f t="shared" ca="1" si="198"/>
        <v>'Lynx PE'!</v>
      </c>
      <c r="N1263">
        <f t="shared" ca="1" si="198"/>
        <v>0</v>
      </c>
      <c r="O1263" t="str">
        <f t="shared" ca="1" si="203"/>
        <v>D:AD</v>
      </c>
      <c r="P1263" t="str">
        <f t="shared" ca="1" si="204"/>
        <v>D9:AD9</v>
      </c>
    </row>
    <row r="1264" spans="1:16">
      <c r="A1264" t="str">
        <f t="shared" si="199"/>
        <v>19</v>
      </c>
      <c r="B1264" t="str">
        <f t="shared" ca="1" si="200"/>
        <v>PE</v>
      </c>
      <c r="C1264" t="str">
        <f t="shared" si="201"/>
        <v>L20-PE</v>
      </c>
      <c r="D1264" t="s">
        <v>2800</v>
      </c>
      <c r="E1264">
        <f t="shared" ca="1" si="202"/>
        <v>0</v>
      </c>
      <c r="H1264" t="str">
        <f t="shared" ca="1" si="196"/>
        <v>'Lynx PE'!</v>
      </c>
      <c r="I1264">
        <f t="shared" ca="1" si="197"/>
        <v>0</v>
      </c>
      <c r="J1264">
        <f t="shared" ca="1" si="198"/>
        <v>0</v>
      </c>
      <c r="K1264">
        <f t="shared" ca="1" si="198"/>
        <v>0</v>
      </c>
      <c r="L1264">
        <f t="shared" ref="J1264:N1315" ca="1" si="205">IF(IFERROR(VLOOKUP($C1264,INDIRECT(L$14&amp;"D:D"),1,FALSE),0)&lt;&gt;0,L$14,0)</f>
        <v>0</v>
      </c>
      <c r="M1264" t="str">
        <f t="shared" ca="1" si="205"/>
        <v>'Lynx PE'!</v>
      </c>
      <c r="N1264">
        <f t="shared" ca="1" si="205"/>
        <v>0</v>
      </c>
      <c r="O1264" t="str">
        <f t="shared" ca="1" si="203"/>
        <v>D:AD</v>
      </c>
      <c r="P1264" t="str">
        <f t="shared" ca="1" si="204"/>
        <v>D9:AD9</v>
      </c>
    </row>
    <row r="1265" spans="1:16">
      <c r="A1265" t="str">
        <f t="shared" si="199"/>
        <v>34</v>
      </c>
      <c r="B1265" t="str">
        <f t="shared" ca="1" si="200"/>
        <v>PE</v>
      </c>
      <c r="C1265" t="str">
        <f t="shared" si="201"/>
        <v>L20-PE</v>
      </c>
      <c r="D1265" t="s">
        <v>2801</v>
      </c>
      <c r="E1265">
        <f t="shared" ca="1" si="202"/>
        <v>0</v>
      </c>
      <c r="H1265" t="str">
        <f t="shared" ca="1" si="196"/>
        <v>'Lynx PE'!</v>
      </c>
      <c r="I1265">
        <f t="shared" ca="1" si="197"/>
        <v>0</v>
      </c>
      <c r="J1265">
        <f t="shared" ca="1" si="205"/>
        <v>0</v>
      </c>
      <c r="K1265">
        <f t="shared" ca="1" si="205"/>
        <v>0</v>
      </c>
      <c r="L1265">
        <f t="shared" ca="1" si="205"/>
        <v>0</v>
      </c>
      <c r="M1265" t="str">
        <f t="shared" ca="1" si="205"/>
        <v>'Lynx PE'!</v>
      </c>
      <c r="N1265">
        <f t="shared" ca="1" si="205"/>
        <v>0</v>
      </c>
      <c r="O1265" t="str">
        <f t="shared" ca="1" si="203"/>
        <v>D:AD</v>
      </c>
      <c r="P1265" t="str">
        <f t="shared" ca="1" si="204"/>
        <v>D9:AD9</v>
      </c>
    </row>
    <row r="1266" spans="1:16">
      <c r="A1266" t="str">
        <f t="shared" si="199"/>
        <v>35</v>
      </c>
      <c r="B1266" t="str">
        <f t="shared" ca="1" si="200"/>
        <v>PE</v>
      </c>
      <c r="C1266" t="str">
        <f t="shared" si="201"/>
        <v>L20-PE</v>
      </c>
      <c r="D1266" t="s">
        <v>2802</v>
      </c>
      <c r="E1266">
        <f t="shared" ca="1" si="202"/>
        <v>0</v>
      </c>
      <c r="H1266" t="str">
        <f t="shared" ca="1" si="196"/>
        <v>'Lynx PE'!</v>
      </c>
      <c r="I1266">
        <f t="shared" ca="1" si="197"/>
        <v>0</v>
      </c>
      <c r="J1266">
        <f t="shared" ca="1" si="205"/>
        <v>0</v>
      </c>
      <c r="K1266">
        <f t="shared" ca="1" si="205"/>
        <v>0</v>
      </c>
      <c r="L1266">
        <f t="shared" ca="1" si="205"/>
        <v>0</v>
      </c>
      <c r="M1266" t="str">
        <f t="shared" ca="1" si="205"/>
        <v>'Lynx PE'!</v>
      </c>
      <c r="N1266">
        <f t="shared" ca="1" si="205"/>
        <v>0</v>
      </c>
      <c r="O1266" t="str">
        <f t="shared" ca="1" si="203"/>
        <v>D:AD</v>
      </c>
      <c r="P1266" t="str">
        <f t="shared" ca="1" si="204"/>
        <v>D9:AD9</v>
      </c>
    </row>
    <row r="1267" spans="1:16">
      <c r="A1267" t="str">
        <f t="shared" si="199"/>
        <v>36</v>
      </c>
      <c r="B1267" t="str">
        <f t="shared" ca="1" si="200"/>
        <v>PE</v>
      </c>
      <c r="C1267" t="str">
        <f t="shared" si="201"/>
        <v>L20-PE</v>
      </c>
      <c r="D1267" t="s">
        <v>2803</v>
      </c>
      <c r="E1267">
        <f t="shared" ca="1" si="202"/>
        <v>0</v>
      </c>
      <c r="H1267" t="str">
        <f t="shared" ca="1" si="196"/>
        <v>'Lynx PE'!</v>
      </c>
      <c r="I1267">
        <f t="shared" ca="1" si="197"/>
        <v>0</v>
      </c>
      <c r="J1267">
        <f t="shared" ca="1" si="205"/>
        <v>0</v>
      </c>
      <c r="K1267">
        <f t="shared" ca="1" si="205"/>
        <v>0</v>
      </c>
      <c r="L1267">
        <f t="shared" ca="1" si="205"/>
        <v>0</v>
      </c>
      <c r="M1267" t="str">
        <f t="shared" ca="1" si="205"/>
        <v>'Lynx PE'!</v>
      </c>
      <c r="N1267">
        <f t="shared" ca="1" si="205"/>
        <v>0</v>
      </c>
      <c r="O1267" t="str">
        <f t="shared" ca="1" si="203"/>
        <v>D:AD</v>
      </c>
      <c r="P1267" t="str">
        <f t="shared" ca="1" si="204"/>
        <v>D9:AD9</v>
      </c>
    </row>
    <row r="1268" spans="1:16">
      <c r="A1268" t="str">
        <f t="shared" si="199"/>
        <v>01</v>
      </c>
      <c r="B1268" t="str">
        <f t="shared" ca="1" si="200"/>
        <v>WH</v>
      </c>
      <c r="C1268" t="str">
        <f t="shared" si="201"/>
        <v>L20-WH-N-DT</v>
      </c>
      <c r="D1268" t="s">
        <v>1690</v>
      </c>
      <c r="E1268">
        <f t="shared" ca="1" si="202"/>
        <v>0</v>
      </c>
      <c r="H1268" t="str">
        <f t="shared" ca="1" si="196"/>
        <v>'Lynx WOODEN HOLDS'!</v>
      </c>
      <c r="I1268">
        <f t="shared" ca="1" si="197"/>
        <v>0</v>
      </c>
      <c r="J1268">
        <f t="shared" ca="1" si="205"/>
        <v>0</v>
      </c>
      <c r="K1268">
        <f t="shared" ca="1" si="205"/>
        <v>0</v>
      </c>
      <c r="L1268" t="str">
        <f t="shared" ca="1" si="205"/>
        <v>'Lynx WOODEN HOLDS'!</v>
      </c>
      <c r="M1268">
        <f t="shared" ca="1" si="205"/>
        <v>0</v>
      </c>
      <c r="N1268">
        <f t="shared" ca="1" si="205"/>
        <v>0</v>
      </c>
      <c r="O1268" t="str">
        <f t="shared" ca="1" si="203"/>
        <v>D:z</v>
      </c>
      <c r="P1268" t="str">
        <f t="shared" ca="1" si="204"/>
        <v>D9:Z9</v>
      </c>
    </row>
    <row r="1269" spans="1:16">
      <c r="A1269" t="str">
        <f t="shared" si="199"/>
        <v>02</v>
      </c>
      <c r="B1269" t="str">
        <f t="shared" ca="1" si="200"/>
        <v>WH</v>
      </c>
      <c r="C1269" t="str">
        <f t="shared" si="201"/>
        <v>L20-WH-N-DT</v>
      </c>
      <c r="D1269" t="s">
        <v>1713</v>
      </c>
      <c r="E1269">
        <f t="shared" ca="1" si="202"/>
        <v>0</v>
      </c>
      <c r="H1269" t="str">
        <f t="shared" ref="H1269:H1332" ca="1" si="206">IF(I1269&lt;&gt;0,I1269,IF(J1269&lt;&gt;0,J1269,IF(K1269&lt;&gt;0,K1269,IF(L1269&lt;&gt;0,L1269,IF(M1269&lt;&gt;0,M1269,N1269)))))</f>
        <v>'Lynx WOODEN HOLDS'!</v>
      </c>
      <c r="I1269">
        <f t="shared" ref="I1269:I1332" ca="1" si="207">IF(IFERROR(VLOOKUP(C1269,INDIRECT($I$14&amp;"D:D"),1,FALSE),0)&lt;&gt;0,I$14,0)</f>
        <v>0</v>
      </c>
      <c r="J1269">
        <f t="shared" ca="1" si="205"/>
        <v>0</v>
      </c>
      <c r="K1269">
        <f t="shared" ca="1" si="205"/>
        <v>0</v>
      </c>
      <c r="L1269" t="str">
        <f t="shared" ca="1" si="205"/>
        <v>'Lynx WOODEN HOLDS'!</v>
      </c>
      <c r="M1269">
        <f t="shared" ca="1" si="205"/>
        <v>0</v>
      </c>
      <c r="N1269">
        <f t="shared" ca="1" si="205"/>
        <v>0</v>
      </c>
      <c r="O1269" t="str">
        <f t="shared" ca="1" si="203"/>
        <v>D:z</v>
      </c>
      <c r="P1269" t="str">
        <f t="shared" ca="1" si="204"/>
        <v>D9:Z9</v>
      </c>
    </row>
    <row r="1270" spans="1:16">
      <c r="A1270" t="str">
        <f t="shared" si="199"/>
        <v>03</v>
      </c>
      <c r="B1270" t="str">
        <f t="shared" ca="1" si="200"/>
        <v>WH</v>
      </c>
      <c r="C1270" t="str">
        <f t="shared" si="201"/>
        <v>L20-WH-N-DT</v>
      </c>
      <c r="D1270" t="s">
        <v>1736</v>
      </c>
      <c r="E1270">
        <f t="shared" ca="1" si="202"/>
        <v>0</v>
      </c>
      <c r="H1270" t="str">
        <f t="shared" ca="1" si="206"/>
        <v>'Lynx WOODEN HOLDS'!</v>
      </c>
      <c r="I1270">
        <f t="shared" ca="1" si="207"/>
        <v>0</v>
      </c>
      <c r="J1270">
        <f t="shared" ca="1" si="205"/>
        <v>0</v>
      </c>
      <c r="K1270">
        <f t="shared" ca="1" si="205"/>
        <v>0</v>
      </c>
      <c r="L1270" t="str">
        <f t="shared" ca="1" si="205"/>
        <v>'Lynx WOODEN HOLDS'!</v>
      </c>
      <c r="M1270">
        <f t="shared" ca="1" si="205"/>
        <v>0</v>
      </c>
      <c r="N1270">
        <f t="shared" ca="1" si="205"/>
        <v>0</v>
      </c>
      <c r="O1270" t="str">
        <f t="shared" ca="1" si="203"/>
        <v>D:z</v>
      </c>
      <c r="P1270" t="str">
        <f t="shared" ca="1" si="204"/>
        <v>D9:Z9</v>
      </c>
    </row>
    <row r="1271" spans="1:16">
      <c r="A1271" t="str">
        <f t="shared" si="199"/>
        <v>04</v>
      </c>
      <c r="B1271" t="str">
        <f t="shared" ca="1" si="200"/>
        <v>WH</v>
      </c>
      <c r="C1271" t="str">
        <f t="shared" si="201"/>
        <v>L20-WH-N-DT</v>
      </c>
      <c r="D1271" t="s">
        <v>1759</v>
      </c>
      <c r="E1271">
        <f t="shared" ca="1" si="202"/>
        <v>0</v>
      </c>
      <c r="H1271" t="str">
        <f t="shared" ca="1" si="206"/>
        <v>'Lynx WOODEN HOLDS'!</v>
      </c>
      <c r="I1271">
        <f t="shared" ca="1" si="207"/>
        <v>0</v>
      </c>
      <c r="J1271">
        <f t="shared" ca="1" si="205"/>
        <v>0</v>
      </c>
      <c r="K1271">
        <f t="shared" ca="1" si="205"/>
        <v>0</v>
      </c>
      <c r="L1271" t="str">
        <f t="shared" ca="1" si="205"/>
        <v>'Lynx WOODEN HOLDS'!</v>
      </c>
      <c r="M1271">
        <f t="shared" ca="1" si="205"/>
        <v>0</v>
      </c>
      <c r="N1271">
        <f t="shared" ca="1" si="205"/>
        <v>0</v>
      </c>
      <c r="O1271" t="str">
        <f t="shared" ca="1" si="203"/>
        <v>D:z</v>
      </c>
      <c r="P1271" t="str">
        <f t="shared" ca="1" si="204"/>
        <v>D9:Z9</v>
      </c>
    </row>
    <row r="1272" spans="1:16">
      <c r="A1272" t="str">
        <f t="shared" si="199"/>
        <v>05</v>
      </c>
      <c r="B1272" t="str">
        <f t="shared" ca="1" si="200"/>
        <v>WH</v>
      </c>
      <c r="C1272" t="str">
        <f t="shared" si="201"/>
        <v>L20-WH-N-DT</v>
      </c>
      <c r="D1272" t="s">
        <v>1782</v>
      </c>
      <c r="E1272">
        <f t="shared" ca="1" si="202"/>
        <v>0</v>
      </c>
      <c r="H1272" t="str">
        <f t="shared" ca="1" si="206"/>
        <v>'Lynx WOODEN HOLDS'!</v>
      </c>
      <c r="I1272">
        <f t="shared" ca="1" si="207"/>
        <v>0</v>
      </c>
      <c r="J1272">
        <f t="shared" ca="1" si="205"/>
        <v>0</v>
      </c>
      <c r="K1272">
        <f t="shared" ca="1" si="205"/>
        <v>0</v>
      </c>
      <c r="L1272" t="str">
        <f t="shared" ca="1" si="205"/>
        <v>'Lynx WOODEN HOLDS'!</v>
      </c>
      <c r="M1272">
        <f t="shared" ca="1" si="205"/>
        <v>0</v>
      </c>
      <c r="N1272">
        <f t="shared" ca="1" si="205"/>
        <v>0</v>
      </c>
      <c r="O1272" t="str">
        <f t="shared" ca="1" si="203"/>
        <v>D:z</v>
      </c>
      <c r="P1272" t="str">
        <f t="shared" ca="1" si="204"/>
        <v>D9:Z9</v>
      </c>
    </row>
    <row r="1273" spans="1:16">
      <c r="A1273" t="str">
        <f t="shared" si="199"/>
        <v>06</v>
      </c>
      <c r="B1273" t="str">
        <f t="shared" ca="1" si="200"/>
        <v>WH</v>
      </c>
      <c r="C1273" t="str">
        <f t="shared" si="201"/>
        <v>L20-WH-N-DT</v>
      </c>
      <c r="D1273" t="s">
        <v>1805</v>
      </c>
      <c r="E1273">
        <f t="shared" ca="1" si="202"/>
        <v>0</v>
      </c>
      <c r="H1273" t="str">
        <f t="shared" ca="1" si="206"/>
        <v>'Lynx WOODEN HOLDS'!</v>
      </c>
      <c r="I1273">
        <f t="shared" ca="1" si="207"/>
        <v>0</v>
      </c>
      <c r="J1273">
        <f t="shared" ca="1" si="205"/>
        <v>0</v>
      </c>
      <c r="K1273">
        <f t="shared" ca="1" si="205"/>
        <v>0</v>
      </c>
      <c r="L1273" t="str">
        <f t="shared" ca="1" si="205"/>
        <v>'Lynx WOODEN HOLDS'!</v>
      </c>
      <c r="M1273">
        <f t="shared" ca="1" si="205"/>
        <v>0</v>
      </c>
      <c r="N1273">
        <f t="shared" ca="1" si="205"/>
        <v>0</v>
      </c>
      <c r="O1273" t="str">
        <f t="shared" ca="1" si="203"/>
        <v>D:z</v>
      </c>
      <c r="P1273" t="str">
        <f t="shared" ca="1" si="204"/>
        <v>D9:Z9</v>
      </c>
    </row>
    <row r="1274" spans="1:16">
      <c r="A1274" t="str">
        <f t="shared" si="199"/>
        <v>07</v>
      </c>
      <c r="B1274" t="str">
        <f t="shared" ca="1" si="200"/>
        <v>WH</v>
      </c>
      <c r="C1274" t="str">
        <f t="shared" si="201"/>
        <v>L20-WH-N-DT</v>
      </c>
      <c r="D1274" t="s">
        <v>1828</v>
      </c>
      <c r="E1274">
        <f t="shared" ca="1" si="202"/>
        <v>0</v>
      </c>
      <c r="H1274" t="str">
        <f t="shared" ca="1" si="206"/>
        <v>'Lynx WOODEN HOLDS'!</v>
      </c>
      <c r="I1274">
        <f t="shared" ca="1" si="207"/>
        <v>0</v>
      </c>
      <c r="J1274">
        <f t="shared" ca="1" si="205"/>
        <v>0</v>
      </c>
      <c r="K1274">
        <f t="shared" ca="1" si="205"/>
        <v>0</v>
      </c>
      <c r="L1274" t="str">
        <f t="shared" ca="1" si="205"/>
        <v>'Lynx WOODEN HOLDS'!</v>
      </c>
      <c r="M1274">
        <f t="shared" ca="1" si="205"/>
        <v>0</v>
      </c>
      <c r="N1274">
        <f t="shared" ca="1" si="205"/>
        <v>0</v>
      </c>
      <c r="O1274" t="str">
        <f t="shared" ca="1" si="203"/>
        <v>D:z</v>
      </c>
      <c r="P1274" t="str">
        <f t="shared" ca="1" si="204"/>
        <v>D9:Z9</v>
      </c>
    </row>
    <row r="1275" spans="1:16">
      <c r="A1275" t="str">
        <f t="shared" si="199"/>
        <v>08</v>
      </c>
      <c r="B1275" t="str">
        <f t="shared" ca="1" si="200"/>
        <v>WH</v>
      </c>
      <c r="C1275" t="str">
        <f t="shared" si="201"/>
        <v>L20-WH-N-DT</v>
      </c>
      <c r="D1275" t="s">
        <v>1851</v>
      </c>
      <c r="E1275">
        <f t="shared" ca="1" si="202"/>
        <v>0</v>
      </c>
      <c r="H1275" t="str">
        <f t="shared" ca="1" si="206"/>
        <v>'Lynx WOODEN HOLDS'!</v>
      </c>
      <c r="I1275">
        <f t="shared" ca="1" si="207"/>
        <v>0</v>
      </c>
      <c r="J1275">
        <f t="shared" ca="1" si="205"/>
        <v>0</v>
      </c>
      <c r="K1275">
        <f t="shared" ca="1" si="205"/>
        <v>0</v>
      </c>
      <c r="L1275" t="str">
        <f t="shared" ca="1" si="205"/>
        <v>'Lynx WOODEN HOLDS'!</v>
      </c>
      <c r="M1275">
        <f t="shared" ca="1" si="205"/>
        <v>0</v>
      </c>
      <c r="N1275">
        <f t="shared" ca="1" si="205"/>
        <v>0</v>
      </c>
      <c r="O1275" t="str">
        <f t="shared" ca="1" si="203"/>
        <v>D:z</v>
      </c>
      <c r="P1275" t="str">
        <f t="shared" ca="1" si="204"/>
        <v>D9:Z9</v>
      </c>
    </row>
    <row r="1276" spans="1:16">
      <c r="A1276" t="str">
        <f t="shared" si="199"/>
        <v>09</v>
      </c>
      <c r="B1276" t="str">
        <f t="shared" ca="1" si="200"/>
        <v>WH</v>
      </c>
      <c r="C1276" t="str">
        <f t="shared" si="201"/>
        <v>L20-WH-N-DT</v>
      </c>
      <c r="D1276" t="s">
        <v>1874</v>
      </c>
      <c r="E1276">
        <f t="shared" ca="1" si="202"/>
        <v>0</v>
      </c>
      <c r="H1276" t="str">
        <f t="shared" ca="1" si="206"/>
        <v>'Lynx WOODEN HOLDS'!</v>
      </c>
      <c r="I1276">
        <f t="shared" ca="1" si="207"/>
        <v>0</v>
      </c>
      <c r="J1276">
        <f t="shared" ca="1" si="205"/>
        <v>0</v>
      </c>
      <c r="K1276">
        <f t="shared" ca="1" si="205"/>
        <v>0</v>
      </c>
      <c r="L1276" t="str">
        <f t="shared" ca="1" si="205"/>
        <v>'Lynx WOODEN HOLDS'!</v>
      </c>
      <c r="M1276">
        <f t="shared" ca="1" si="205"/>
        <v>0</v>
      </c>
      <c r="N1276">
        <f t="shared" ca="1" si="205"/>
        <v>0</v>
      </c>
      <c r="O1276" t="str">
        <f t="shared" ca="1" si="203"/>
        <v>D:z</v>
      </c>
      <c r="P1276" t="str">
        <f t="shared" ca="1" si="204"/>
        <v>D9:Z9</v>
      </c>
    </row>
    <row r="1277" spans="1:16">
      <c r="A1277" t="str">
        <f t="shared" si="199"/>
        <v>10</v>
      </c>
      <c r="B1277" t="str">
        <f t="shared" ca="1" si="200"/>
        <v>WH</v>
      </c>
      <c r="C1277" t="str">
        <f t="shared" si="201"/>
        <v>L20-WH-N-DT</v>
      </c>
      <c r="D1277" t="s">
        <v>1897</v>
      </c>
      <c r="E1277">
        <f t="shared" ca="1" si="202"/>
        <v>0</v>
      </c>
      <c r="H1277" t="str">
        <f t="shared" ca="1" si="206"/>
        <v>'Lynx WOODEN HOLDS'!</v>
      </c>
      <c r="I1277">
        <f t="shared" ca="1" si="207"/>
        <v>0</v>
      </c>
      <c r="J1277">
        <f t="shared" ca="1" si="205"/>
        <v>0</v>
      </c>
      <c r="K1277">
        <f t="shared" ca="1" si="205"/>
        <v>0</v>
      </c>
      <c r="L1277" t="str">
        <f t="shared" ca="1" si="205"/>
        <v>'Lynx WOODEN HOLDS'!</v>
      </c>
      <c r="M1277">
        <f t="shared" ca="1" si="205"/>
        <v>0</v>
      </c>
      <c r="N1277">
        <f t="shared" ca="1" si="205"/>
        <v>0</v>
      </c>
      <c r="O1277" t="str">
        <f t="shared" ca="1" si="203"/>
        <v>D:z</v>
      </c>
      <c r="P1277" t="str">
        <f t="shared" ca="1" si="204"/>
        <v>D9:Z9</v>
      </c>
    </row>
    <row r="1278" spans="1:16">
      <c r="A1278" t="str">
        <f t="shared" si="199"/>
        <v>11</v>
      </c>
      <c r="B1278" t="str">
        <f t="shared" ca="1" si="200"/>
        <v>WH</v>
      </c>
      <c r="C1278" t="str">
        <f t="shared" si="201"/>
        <v>L20-WH-N-DT</v>
      </c>
      <c r="D1278" t="s">
        <v>1920</v>
      </c>
      <c r="E1278">
        <f t="shared" ca="1" si="202"/>
        <v>0</v>
      </c>
      <c r="H1278" t="str">
        <f t="shared" ca="1" si="206"/>
        <v>'Lynx WOODEN HOLDS'!</v>
      </c>
      <c r="I1278">
        <f t="shared" ca="1" si="207"/>
        <v>0</v>
      </c>
      <c r="J1278">
        <f t="shared" ca="1" si="205"/>
        <v>0</v>
      </c>
      <c r="K1278">
        <f t="shared" ca="1" si="205"/>
        <v>0</v>
      </c>
      <c r="L1278" t="str">
        <f t="shared" ca="1" si="205"/>
        <v>'Lynx WOODEN HOLDS'!</v>
      </c>
      <c r="M1278">
        <f t="shared" ca="1" si="205"/>
        <v>0</v>
      </c>
      <c r="N1278">
        <f t="shared" ca="1" si="205"/>
        <v>0</v>
      </c>
      <c r="O1278" t="str">
        <f t="shared" ca="1" si="203"/>
        <v>D:z</v>
      </c>
      <c r="P1278" t="str">
        <f t="shared" ca="1" si="204"/>
        <v>D9:Z9</v>
      </c>
    </row>
    <row r="1279" spans="1:16">
      <c r="A1279" t="str">
        <f t="shared" si="199"/>
        <v>12</v>
      </c>
      <c r="B1279" t="str">
        <f t="shared" ca="1" si="200"/>
        <v>WH</v>
      </c>
      <c r="C1279" t="str">
        <f t="shared" si="201"/>
        <v>L20-WH-N-DT</v>
      </c>
      <c r="D1279" t="s">
        <v>1943</v>
      </c>
      <c r="E1279">
        <f t="shared" ca="1" si="202"/>
        <v>0</v>
      </c>
      <c r="H1279" t="str">
        <f t="shared" ca="1" si="206"/>
        <v>'Lynx WOODEN HOLDS'!</v>
      </c>
      <c r="I1279">
        <f t="shared" ca="1" si="207"/>
        <v>0</v>
      </c>
      <c r="J1279">
        <f t="shared" ca="1" si="205"/>
        <v>0</v>
      </c>
      <c r="K1279">
        <f t="shared" ca="1" si="205"/>
        <v>0</v>
      </c>
      <c r="L1279" t="str">
        <f t="shared" ca="1" si="205"/>
        <v>'Lynx WOODEN HOLDS'!</v>
      </c>
      <c r="M1279">
        <f t="shared" ca="1" si="205"/>
        <v>0</v>
      </c>
      <c r="N1279">
        <f t="shared" ca="1" si="205"/>
        <v>0</v>
      </c>
      <c r="O1279" t="str">
        <f t="shared" ca="1" si="203"/>
        <v>D:z</v>
      </c>
      <c r="P1279" t="str">
        <f t="shared" ca="1" si="204"/>
        <v>D9:Z9</v>
      </c>
    </row>
    <row r="1280" spans="1:16">
      <c r="A1280" t="str">
        <f t="shared" si="199"/>
        <v>13</v>
      </c>
      <c r="B1280" t="str">
        <f t="shared" ca="1" si="200"/>
        <v>WH</v>
      </c>
      <c r="C1280" t="str">
        <f t="shared" si="201"/>
        <v>L20-WH-N-DT</v>
      </c>
      <c r="D1280" t="s">
        <v>1966</v>
      </c>
      <c r="E1280">
        <f t="shared" ca="1" si="202"/>
        <v>0</v>
      </c>
      <c r="H1280" t="str">
        <f t="shared" ca="1" si="206"/>
        <v>'Lynx WOODEN HOLDS'!</v>
      </c>
      <c r="I1280">
        <f t="shared" ca="1" si="207"/>
        <v>0</v>
      </c>
      <c r="J1280">
        <f t="shared" ca="1" si="205"/>
        <v>0</v>
      </c>
      <c r="K1280">
        <f t="shared" ca="1" si="205"/>
        <v>0</v>
      </c>
      <c r="L1280" t="str">
        <f t="shared" ca="1" si="205"/>
        <v>'Lynx WOODEN HOLDS'!</v>
      </c>
      <c r="M1280">
        <f t="shared" ca="1" si="205"/>
        <v>0</v>
      </c>
      <c r="N1280">
        <f t="shared" ca="1" si="205"/>
        <v>0</v>
      </c>
      <c r="O1280" t="str">
        <f t="shared" ca="1" si="203"/>
        <v>D:z</v>
      </c>
      <c r="P1280" t="str">
        <f t="shared" ca="1" si="204"/>
        <v>D9:Z9</v>
      </c>
    </row>
    <row r="1281" spans="1:16">
      <c r="A1281" t="str">
        <f t="shared" si="199"/>
        <v>15</v>
      </c>
      <c r="B1281" t="str">
        <f t="shared" ca="1" si="200"/>
        <v>WH</v>
      </c>
      <c r="C1281" t="str">
        <f t="shared" si="201"/>
        <v>L20-WH-N-DT</v>
      </c>
      <c r="D1281" t="s">
        <v>1989</v>
      </c>
      <c r="E1281">
        <f t="shared" ca="1" si="202"/>
        <v>0</v>
      </c>
      <c r="H1281" t="str">
        <f t="shared" ca="1" si="206"/>
        <v>'Lynx WOODEN HOLDS'!</v>
      </c>
      <c r="I1281">
        <f t="shared" ca="1" si="207"/>
        <v>0</v>
      </c>
      <c r="J1281">
        <f t="shared" ca="1" si="205"/>
        <v>0</v>
      </c>
      <c r="K1281">
        <f t="shared" ca="1" si="205"/>
        <v>0</v>
      </c>
      <c r="L1281" t="str">
        <f t="shared" ca="1" si="205"/>
        <v>'Lynx WOODEN HOLDS'!</v>
      </c>
      <c r="M1281">
        <f t="shared" ca="1" si="205"/>
        <v>0</v>
      </c>
      <c r="N1281">
        <f t="shared" ca="1" si="205"/>
        <v>0</v>
      </c>
      <c r="O1281" t="str">
        <f t="shared" ca="1" si="203"/>
        <v>D:z</v>
      </c>
      <c r="P1281" t="str">
        <f t="shared" ca="1" si="204"/>
        <v>D9:Z9</v>
      </c>
    </row>
    <row r="1282" spans="1:16">
      <c r="A1282" t="str">
        <f t="shared" si="199"/>
        <v>01</v>
      </c>
      <c r="B1282" t="str">
        <f t="shared" ca="1" si="200"/>
        <v>PE</v>
      </c>
      <c r="C1282" t="str">
        <f t="shared" si="201"/>
        <v>L21-PE</v>
      </c>
      <c r="D1282" t="s">
        <v>2111</v>
      </c>
      <c r="E1282">
        <f t="shared" ca="1" si="202"/>
        <v>0</v>
      </c>
      <c r="H1282" t="str">
        <f t="shared" ca="1" si="206"/>
        <v>'Lynx PE'!</v>
      </c>
      <c r="I1282">
        <f t="shared" ca="1" si="207"/>
        <v>0</v>
      </c>
      <c r="J1282">
        <f t="shared" ca="1" si="205"/>
        <v>0</v>
      </c>
      <c r="K1282">
        <f t="shared" ca="1" si="205"/>
        <v>0</v>
      </c>
      <c r="L1282">
        <f t="shared" ca="1" si="205"/>
        <v>0</v>
      </c>
      <c r="M1282" t="str">
        <f t="shared" ca="1" si="205"/>
        <v>'Lynx PE'!</v>
      </c>
      <c r="N1282">
        <f t="shared" ca="1" si="205"/>
        <v>0</v>
      </c>
      <c r="O1282" t="str">
        <f t="shared" ca="1" si="203"/>
        <v>D:AD</v>
      </c>
      <c r="P1282" t="str">
        <f t="shared" ca="1" si="204"/>
        <v>D9:AD9</v>
      </c>
    </row>
    <row r="1283" spans="1:16">
      <c r="A1283" t="str">
        <f t="shared" si="199"/>
        <v>02</v>
      </c>
      <c r="B1283" t="str">
        <f t="shared" ca="1" si="200"/>
        <v>PE</v>
      </c>
      <c r="C1283" t="str">
        <f t="shared" si="201"/>
        <v>L21-PE</v>
      </c>
      <c r="D1283" t="s">
        <v>2112</v>
      </c>
      <c r="E1283">
        <f t="shared" ca="1" si="202"/>
        <v>0</v>
      </c>
      <c r="H1283" t="str">
        <f t="shared" ca="1" si="206"/>
        <v>'Lynx PE'!</v>
      </c>
      <c r="I1283">
        <f t="shared" ca="1" si="207"/>
        <v>0</v>
      </c>
      <c r="J1283">
        <f t="shared" ca="1" si="205"/>
        <v>0</v>
      </c>
      <c r="K1283">
        <f t="shared" ca="1" si="205"/>
        <v>0</v>
      </c>
      <c r="L1283">
        <f t="shared" ca="1" si="205"/>
        <v>0</v>
      </c>
      <c r="M1283" t="str">
        <f t="shared" ca="1" si="205"/>
        <v>'Lynx PE'!</v>
      </c>
      <c r="N1283">
        <f t="shared" ca="1" si="205"/>
        <v>0</v>
      </c>
      <c r="O1283" t="str">
        <f t="shared" ca="1" si="203"/>
        <v>D:AD</v>
      </c>
      <c r="P1283" t="str">
        <f t="shared" ca="1" si="204"/>
        <v>D9:AD9</v>
      </c>
    </row>
    <row r="1284" spans="1:16">
      <c r="A1284" t="str">
        <f t="shared" si="199"/>
        <v>03</v>
      </c>
      <c r="B1284" t="str">
        <f t="shared" ca="1" si="200"/>
        <v>PE</v>
      </c>
      <c r="C1284" t="str">
        <f t="shared" si="201"/>
        <v>L21-PE</v>
      </c>
      <c r="D1284" t="s">
        <v>2113</v>
      </c>
      <c r="E1284">
        <f t="shared" ca="1" si="202"/>
        <v>0</v>
      </c>
      <c r="H1284" t="str">
        <f t="shared" ca="1" si="206"/>
        <v>'Lynx PE'!</v>
      </c>
      <c r="I1284">
        <f t="shared" ca="1" si="207"/>
        <v>0</v>
      </c>
      <c r="J1284">
        <f t="shared" ca="1" si="205"/>
        <v>0</v>
      </c>
      <c r="K1284">
        <f t="shared" ca="1" si="205"/>
        <v>0</v>
      </c>
      <c r="L1284">
        <f t="shared" ca="1" si="205"/>
        <v>0</v>
      </c>
      <c r="M1284" t="str">
        <f t="shared" ca="1" si="205"/>
        <v>'Lynx PE'!</v>
      </c>
      <c r="N1284">
        <f t="shared" ca="1" si="205"/>
        <v>0</v>
      </c>
      <c r="O1284" t="str">
        <f t="shared" ca="1" si="203"/>
        <v>D:AD</v>
      </c>
      <c r="P1284" t="str">
        <f t="shared" ca="1" si="204"/>
        <v>D9:AD9</v>
      </c>
    </row>
    <row r="1285" spans="1:16">
      <c r="A1285" t="str">
        <f t="shared" si="199"/>
        <v>04</v>
      </c>
      <c r="B1285" t="str">
        <f t="shared" ca="1" si="200"/>
        <v>PE</v>
      </c>
      <c r="C1285" t="str">
        <f t="shared" si="201"/>
        <v>L21-PE</v>
      </c>
      <c r="D1285" t="s">
        <v>2114</v>
      </c>
      <c r="E1285">
        <f t="shared" ca="1" si="202"/>
        <v>0</v>
      </c>
      <c r="H1285" t="str">
        <f t="shared" ca="1" si="206"/>
        <v>'Lynx PE'!</v>
      </c>
      <c r="I1285">
        <f t="shared" ca="1" si="207"/>
        <v>0</v>
      </c>
      <c r="J1285">
        <f t="shared" ca="1" si="205"/>
        <v>0</v>
      </c>
      <c r="K1285">
        <f t="shared" ca="1" si="205"/>
        <v>0</v>
      </c>
      <c r="L1285">
        <f t="shared" ca="1" si="205"/>
        <v>0</v>
      </c>
      <c r="M1285" t="str">
        <f t="shared" ca="1" si="205"/>
        <v>'Lynx PE'!</v>
      </c>
      <c r="N1285">
        <f t="shared" ca="1" si="205"/>
        <v>0</v>
      </c>
      <c r="O1285" t="str">
        <f t="shared" ca="1" si="203"/>
        <v>D:AD</v>
      </c>
      <c r="P1285" t="str">
        <f t="shared" ca="1" si="204"/>
        <v>D9:AD9</v>
      </c>
    </row>
    <row r="1286" spans="1:16">
      <c r="A1286" t="str">
        <f t="shared" si="199"/>
        <v>05</v>
      </c>
      <c r="B1286" t="str">
        <f t="shared" ca="1" si="200"/>
        <v>PE</v>
      </c>
      <c r="C1286" t="str">
        <f t="shared" si="201"/>
        <v>L21-PE</v>
      </c>
      <c r="D1286" t="s">
        <v>2115</v>
      </c>
      <c r="E1286">
        <f t="shared" ca="1" si="202"/>
        <v>0</v>
      </c>
      <c r="H1286" t="str">
        <f t="shared" ca="1" si="206"/>
        <v>'Lynx PE'!</v>
      </c>
      <c r="I1286">
        <f t="shared" ca="1" si="207"/>
        <v>0</v>
      </c>
      <c r="J1286">
        <f t="shared" ca="1" si="205"/>
        <v>0</v>
      </c>
      <c r="K1286">
        <f t="shared" ca="1" si="205"/>
        <v>0</v>
      </c>
      <c r="L1286">
        <f t="shared" ca="1" si="205"/>
        <v>0</v>
      </c>
      <c r="M1286" t="str">
        <f t="shared" ca="1" si="205"/>
        <v>'Lynx PE'!</v>
      </c>
      <c r="N1286">
        <f t="shared" ca="1" si="205"/>
        <v>0</v>
      </c>
      <c r="O1286" t="str">
        <f t="shared" ca="1" si="203"/>
        <v>D:AD</v>
      </c>
      <c r="P1286" t="str">
        <f t="shared" ca="1" si="204"/>
        <v>D9:AD9</v>
      </c>
    </row>
    <row r="1287" spans="1:16">
      <c r="A1287" t="str">
        <f t="shared" si="199"/>
        <v>06</v>
      </c>
      <c r="B1287" t="str">
        <f t="shared" ca="1" si="200"/>
        <v>PE</v>
      </c>
      <c r="C1287" t="str">
        <f t="shared" si="201"/>
        <v>L21-PE</v>
      </c>
      <c r="D1287" t="s">
        <v>2116</v>
      </c>
      <c r="E1287">
        <f t="shared" ca="1" si="202"/>
        <v>0</v>
      </c>
      <c r="H1287" t="str">
        <f t="shared" ca="1" si="206"/>
        <v>'Lynx PE'!</v>
      </c>
      <c r="I1287">
        <f t="shared" ca="1" si="207"/>
        <v>0</v>
      </c>
      <c r="J1287">
        <f t="shared" ca="1" si="205"/>
        <v>0</v>
      </c>
      <c r="K1287">
        <f t="shared" ca="1" si="205"/>
        <v>0</v>
      </c>
      <c r="L1287">
        <f t="shared" ca="1" si="205"/>
        <v>0</v>
      </c>
      <c r="M1287" t="str">
        <f t="shared" ca="1" si="205"/>
        <v>'Lynx PE'!</v>
      </c>
      <c r="N1287">
        <f t="shared" ca="1" si="205"/>
        <v>0</v>
      </c>
      <c r="O1287" t="str">
        <f t="shared" ca="1" si="203"/>
        <v>D:AD</v>
      </c>
      <c r="P1287" t="str">
        <f t="shared" ca="1" si="204"/>
        <v>D9:AD9</v>
      </c>
    </row>
    <row r="1288" spans="1:16">
      <c r="A1288" t="str">
        <f t="shared" si="199"/>
        <v>07</v>
      </c>
      <c r="B1288" t="str">
        <f t="shared" ca="1" si="200"/>
        <v>PE</v>
      </c>
      <c r="C1288" t="str">
        <f t="shared" si="201"/>
        <v>L21-PE</v>
      </c>
      <c r="D1288" t="s">
        <v>2117</v>
      </c>
      <c r="E1288">
        <f t="shared" ca="1" si="202"/>
        <v>0</v>
      </c>
      <c r="H1288" t="str">
        <f t="shared" ca="1" si="206"/>
        <v>'Lynx PE'!</v>
      </c>
      <c r="I1288">
        <f t="shared" ca="1" si="207"/>
        <v>0</v>
      </c>
      <c r="J1288">
        <f t="shared" ca="1" si="205"/>
        <v>0</v>
      </c>
      <c r="K1288">
        <f t="shared" ca="1" si="205"/>
        <v>0</v>
      </c>
      <c r="L1288">
        <f t="shared" ca="1" si="205"/>
        <v>0</v>
      </c>
      <c r="M1288" t="str">
        <f t="shared" ca="1" si="205"/>
        <v>'Lynx PE'!</v>
      </c>
      <c r="N1288">
        <f t="shared" ca="1" si="205"/>
        <v>0</v>
      </c>
      <c r="O1288" t="str">
        <f t="shared" ca="1" si="203"/>
        <v>D:AD</v>
      </c>
      <c r="P1288" t="str">
        <f t="shared" ca="1" si="204"/>
        <v>D9:AD9</v>
      </c>
    </row>
    <row r="1289" spans="1:16">
      <c r="A1289" t="str">
        <f t="shared" si="199"/>
        <v>08</v>
      </c>
      <c r="B1289" t="str">
        <f t="shared" ca="1" si="200"/>
        <v>PE</v>
      </c>
      <c r="C1289" t="str">
        <f t="shared" si="201"/>
        <v>L21-PE</v>
      </c>
      <c r="D1289" t="s">
        <v>2118</v>
      </c>
      <c r="E1289">
        <f t="shared" ca="1" si="202"/>
        <v>0</v>
      </c>
      <c r="H1289" t="str">
        <f t="shared" ca="1" si="206"/>
        <v>'Lynx PE'!</v>
      </c>
      <c r="I1289">
        <f t="shared" ca="1" si="207"/>
        <v>0</v>
      </c>
      <c r="J1289">
        <f t="shared" ca="1" si="205"/>
        <v>0</v>
      </c>
      <c r="K1289">
        <f t="shared" ca="1" si="205"/>
        <v>0</v>
      </c>
      <c r="L1289">
        <f t="shared" ca="1" si="205"/>
        <v>0</v>
      </c>
      <c r="M1289" t="str">
        <f t="shared" ca="1" si="205"/>
        <v>'Lynx PE'!</v>
      </c>
      <c r="N1289">
        <f t="shared" ca="1" si="205"/>
        <v>0</v>
      </c>
      <c r="O1289" t="str">
        <f t="shared" ca="1" si="203"/>
        <v>D:AD</v>
      </c>
      <c r="P1289" t="str">
        <f t="shared" ca="1" si="204"/>
        <v>D9:AD9</v>
      </c>
    </row>
    <row r="1290" spans="1:16">
      <c r="A1290" t="str">
        <f t="shared" si="199"/>
        <v>09</v>
      </c>
      <c r="B1290" t="str">
        <f t="shared" ca="1" si="200"/>
        <v>PE</v>
      </c>
      <c r="C1290" t="str">
        <f t="shared" si="201"/>
        <v>L21-PE</v>
      </c>
      <c r="D1290" t="s">
        <v>2119</v>
      </c>
      <c r="E1290">
        <f t="shared" ca="1" si="202"/>
        <v>0</v>
      </c>
      <c r="H1290" t="str">
        <f t="shared" ca="1" si="206"/>
        <v>'Lynx PE'!</v>
      </c>
      <c r="I1290">
        <f t="shared" ca="1" si="207"/>
        <v>0</v>
      </c>
      <c r="J1290">
        <f t="shared" ca="1" si="205"/>
        <v>0</v>
      </c>
      <c r="K1290">
        <f t="shared" ca="1" si="205"/>
        <v>0</v>
      </c>
      <c r="L1290">
        <f t="shared" ca="1" si="205"/>
        <v>0</v>
      </c>
      <c r="M1290" t="str">
        <f t="shared" ca="1" si="205"/>
        <v>'Lynx PE'!</v>
      </c>
      <c r="N1290">
        <f t="shared" ca="1" si="205"/>
        <v>0</v>
      </c>
      <c r="O1290" t="str">
        <f t="shared" ca="1" si="203"/>
        <v>D:AD</v>
      </c>
      <c r="P1290" t="str">
        <f t="shared" ca="1" si="204"/>
        <v>D9:AD9</v>
      </c>
    </row>
    <row r="1291" spans="1:16">
      <c r="A1291" t="str">
        <f t="shared" si="199"/>
        <v>10</v>
      </c>
      <c r="B1291" t="str">
        <f t="shared" ca="1" si="200"/>
        <v>PE</v>
      </c>
      <c r="C1291" t="str">
        <f t="shared" si="201"/>
        <v>L21-PE</v>
      </c>
      <c r="D1291" t="s">
        <v>2120</v>
      </c>
      <c r="E1291">
        <f t="shared" ca="1" si="202"/>
        <v>0</v>
      </c>
      <c r="H1291" t="str">
        <f t="shared" ca="1" si="206"/>
        <v>'Lynx PE'!</v>
      </c>
      <c r="I1291">
        <f t="shared" ca="1" si="207"/>
        <v>0</v>
      </c>
      <c r="J1291">
        <f t="shared" ca="1" si="205"/>
        <v>0</v>
      </c>
      <c r="K1291">
        <f t="shared" ca="1" si="205"/>
        <v>0</v>
      </c>
      <c r="L1291">
        <f t="shared" ca="1" si="205"/>
        <v>0</v>
      </c>
      <c r="M1291" t="str">
        <f t="shared" ca="1" si="205"/>
        <v>'Lynx PE'!</v>
      </c>
      <c r="N1291">
        <f t="shared" ca="1" si="205"/>
        <v>0</v>
      </c>
      <c r="O1291" t="str">
        <f t="shared" ca="1" si="203"/>
        <v>D:AD</v>
      </c>
      <c r="P1291" t="str">
        <f t="shared" ca="1" si="204"/>
        <v>D9:AD9</v>
      </c>
    </row>
    <row r="1292" spans="1:16">
      <c r="A1292" t="str">
        <f t="shared" si="199"/>
        <v>11</v>
      </c>
      <c r="B1292" t="str">
        <f t="shared" ca="1" si="200"/>
        <v>PE</v>
      </c>
      <c r="C1292" t="str">
        <f t="shared" si="201"/>
        <v>L21-PE</v>
      </c>
      <c r="D1292" t="s">
        <v>2121</v>
      </c>
      <c r="E1292">
        <f t="shared" ca="1" si="202"/>
        <v>0</v>
      </c>
      <c r="H1292" t="str">
        <f t="shared" ca="1" si="206"/>
        <v>'Lynx PE'!</v>
      </c>
      <c r="I1292">
        <f t="shared" ca="1" si="207"/>
        <v>0</v>
      </c>
      <c r="J1292">
        <f t="shared" ca="1" si="205"/>
        <v>0</v>
      </c>
      <c r="K1292">
        <f t="shared" ca="1" si="205"/>
        <v>0</v>
      </c>
      <c r="L1292">
        <f t="shared" ca="1" si="205"/>
        <v>0</v>
      </c>
      <c r="M1292" t="str">
        <f t="shared" ca="1" si="205"/>
        <v>'Lynx PE'!</v>
      </c>
      <c r="N1292">
        <f t="shared" ca="1" si="205"/>
        <v>0</v>
      </c>
      <c r="O1292" t="str">
        <f t="shared" ca="1" si="203"/>
        <v>D:AD</v>
      </c>
      <c r="P1292" t="str">
        <f t="shared" ca="1" si="204"/>
        <v>D9:AD9</v>
      </c>
    </row>
    <row r="1293" spans="1:16">
      <c r="A1293" t="str">
        <f t="shared" si="199"/>
        <v>12</v>
      </c>
      <c r="B1293" t="str">
        <f t="shared" ca="1" si="200"/>
        <v>PE</v>
      </c>
      <c r="C1293" t="str">
        <f t="shared" si="201"/>
        <v>L21-PE</v>
      </c>
      <c r="D1293" t="s">
        <v>2122</v>
      </c>
      <c r="E1293">
        <f t="shared" ca="1" si="202"/>
        <v>0</v>
      </c>
      <c r="H1293" t="str">
        <f t="shared" ca="1" si="206"/>
        <v>'Lynx PE'!</v>
      </c>
      <c r="I1293">
        <f t="shared" ca="1" si="207"/>
        <v>0</v>
      </c>
      <c r="J1293">
        <f t="shared" ca="1" si="205"/>
        <v>0</v>
      </c>
      <c r="K1293">
        <f t="shared" ca="1" si="205"/>
        <v>0</v>
      </c>
      <c r="L1293">
        <f t="shared" ca="1" si="205"/>
        <v>0</v>
      </c>
      <c r="M1293" t="str">
        <f t="shared" ca="1" si="205"/>
        <v>'Lynx PE'!</v>
      </c>
      <c r="N1293">
        <f t="shared" ca="1" si="205"/>
        <v>0</v>
      </c>
      <c r="O1293" t="str">
        <f t="shared" ca="1" si="203"/>
        <v>D:AD</v>
      </c>
      <c r="P1293" t="str">
        <f t="shared" ca="1" si="204"/>
        <v>D9:AD9</v>
      </c>
    </row>
    <row r="1294" spans="1:16">
      <c r="A1294" t="str">
        <f t="shared" si="199"/>
        <v>13</v>
      </c>
      <c r="B1294" t="str">
        <f t="shared" ca="1" si="200"/>
        <v>PE</v>
      </c>
      <c r="C1294" t="str">
        <f t="shared" si="201"/>
        <v>L21-PE</v>
      </c>
      <c r="D1294" t="s">
        <v>2123</v>
      </c>
      <c r="E1294">
        <f t="shared" ca="1" si="202"/>
        <v>0</v>
      </c>
      <c r="H1294" t="str">
        <f t="shared" ca="1" si="206"/>
        <v>'Lynx PE'!</v>
      </c>
      <c r="I1294">
        <f t="shared" ca="1" si="207"/>
        <v>0</v>
      </c>
      <c r="J1294">
        <f t="shared" ca="1" si="205"/>
        <v>0</v>
      </c>
      <c r="K1294">
        <f t="shared" ca="1" si="205"/>
        <v>0</v>
      </c>
      <c r="L1294">
        <f t="shared" ca="1" si="205"/>
        <v>0</v>
      </c>
      <c r="M1294" t="str">
        <f t="shared" ca="1" si="205"/>
        <v>'Lynx PE'!</v>
      </c>
      <c r="N1294">
        <f t="shared" ca="1" si="205"/>
        <v>0</v>
      </c>
      <c r="O1294" t="str">
        <f t="shared" ca="1" si="203"/>
        <v>D:AD</v>
      </c>
      <c r="P1294" t="str">
        <f t="shared" ca="1" si="204"/>
        <v>D9:AD9</v>
      </c>
    </row>
    <row r="1295" spans="1:16">
      <c r="A1295" t="str">
        <f t="shared" si="199"/>
        <v>14</v>
      </c>
      <c r="B1295" t="str">
        <f t="shared" ca="1" si="200"/>
        <v>PE</v>
      </c>
      <c r="C1295" t="str">
        <f t="shared" si="201"/>
        <v>L21-PE</v>
      </c>
      <c r="D1295" t="s">
        <v>2124</v>
      </c>
      <c r="E1295">
        <f t="shared" ca="1" si="202"/>
        <v>0</v>
      </c>
      <c r="H1295" t="str">
        <f t="shared" ca="1" si="206"/>
        <v>'Lynx PE'!</v>
      </c>
      <c r="I1295">
        <f t="shared" ca="1" si="207"/>
        <v>0</v>
      </c>
      <c r="J1295">
        <f t="shared" ca="1" si="205"/>
        <v>0</v>
      </c>
      <c r="K1295">
        <f t="shared" ca="1" si="205"/>
        <v>0</v>
      </c>
      <c r="L1295">
        <f t="shared" ca="1" si="205"/>
        <v>0</v>
      </c>
      <c r="M1295" t="str">
        <f t="shared" ca="1" si="205"/>
        <v>'Lynx PE'!</v>
      </c>
      <c r="N1295">
        <f t="shared" ca="1" si="205"/>
        <v>0</v>
      </c>
      <c r="O1295" t="str">
        <f t="shared" ca="1" si="203"/>
        <v>D:AD</v>
      </c>
      <c r="P1295" t="str">
        <f t="shared" ca="1" si="204"/>
        <v>D9:AD9</v>
      </c>
    </row>
    <row r="1296" spans="1:16">
      <c r="A1296" t="str">
        <f t="shared" ref="A1296:A1359" si="208">MID(D1296,LEN(C1296)+2,LEN(D1296)-LEN(C1296))</f>
        <v>15</v>
      </c>
      <c r="B1296" t="str">
        <f t="shared" ref="B1296:B1359" ca="1" si="209">VLOOKUP(H1296,$A$1:$K$6,11,FALSE)</f>
        <v>PE</v>
      </c>
      <c r="C1296" t="str">
        <f t="shared" ref="C1296:C1359" si="210">IF(RIGHT(LEFT(D1296,LEN(D1296)-3),1)="-",LEFT(D1296,LEN(D1296)-4),LEFT(D1296,LEN(D1296)-3))</f>
        <v>L21-PE</v>
      </c>
      <c r="D1296" t="s">
        <v>2125</v>
      </c>
      <c r="E1296">
        <f t="shared" ref="E1296:E1359" ca="1" si="211">IFERROR(VLOOKUP(C1296,INDIRECT($H1296&amp;$O1296),MATCH($A1296,INDIRECT($H1296&amp;$P1296),0),FALSE),0)</f>
        <v>0</v>
      </c>
      <c r="H1296" t="str">
        <f t="shared" ca="1" si="206"/>
        <v>'Lynx PE'!</v>
      </c>
      <c r="I1296">
        <f t="shared" ca="1" si="207"/>
        <v>0</v>
      </c>
      <c r="J1296">
        <f t="shared" ca="1" si="205"/>
        <v>0</v>
      </c>
      <c r="K1296">
        <f t="shared" ca="1" si="205"/>
        <v>0</v>
      </c>
      <c r="L1296">
        <f t="shared" ca="1" si="205"/>
        <v>0</v>
      </c>
      <c r="M1296" t="str">
        <f t="shared" ca="1" si="205"/>
        <v>'Lynx PE'!</v>
      </c>
      <c r="N1296">
        <f t="shared" ca="1" si="205"/>
        <v>0</v>
      </c>
      <c r="O1296" t="str">
        <f t="shared" ref="O1296:O1359" ca="1" si="212">VLOOKUP($H1296,$G$8:$I$13,2,FALSE)</f>
        <v>D:AD</v>
      </c>
      <c r="P1296" t="str">
        <f t="shared" ref="P1296:P1359" ca="1" si="213">VLOOKUP($H1296,$G$8:$I$13,3,FALSE)</f>
        <v>D9:AD9</v>
      </c>
    </row>
    <row r="1297" spans="1:16">
      <c r="A1297" t="str">
        <f t="shared" si="208"/>
        <v>19</v>
      </c>
      <c r="B1297" t="str">
        <f t="shared" ca="1" si="209"/>
        <v>PE</v>
      </c>
      <c r="C1297" t="str">
        <f t="shared" si="210"/>
        <v>L21-PE</v>
      </c>
      <c r="D1297" t="s">
        <v>2804</v>
      </c>
      <c r="E1297">
        <f t="shared" ca="1" si="211"/>
        <v>0</v>
      </c>
      <c r="H1297" t="str">
        <f t="shared" ca="1" si="206"/>
        <v>'Lynx PE'!</v>
      </c>
      <c r="I1297">
        <f t="shared" ca="1" si="207"/>
        <v>0</v>
      </c>
      <c r="J1297">
        <f t="shared" ca="1" si="205"/>
        <v>0</v>
      </c>
      <c r="K1297">
        <f t="shared" ca="1" si="205"/>
        <v>0</v>
      </c>
      <c r="L1297">
        <f t="shared" ca="1" si="205"/>
        <v>0</v>
      </c>
      <c r="M1297" t="str">
        <f t="shared" ca="1" si="205"/>
        <v>'Lynx PE'!</v>
      </c>
      <c r="N1297">
        <f t="shared" ca="1" si="205"/>
        <v>0</v>
      </c>
      <c r="O1297" t="str">
        <f t="shared" ca="1" si="212"/>
        <v>D:AD</v>
      </c>
      <c r="P1297" t="str">
        <f t="shared" ca="1" si="213"/>
        <v>D9:AD9</v>
      </c>
    </row>
    <row r="1298" spans="1:16">
      <c r="A1298" t="str">
        <f t="shared" si="208"/>
        <v>34</v>
      </c>
      <c r="B1298" t="str">
        <f t="shared" ca="1" si="209"/>
        <v>PE</v>
      </c>
      <c r="C1298" t="str">
        <f t="shared" si="210"/>
        <v>L21-PE</v>
      </c>
      <c r="D1298" t="s">
        <v>2805</v>
      </c>
      <c r="E1298">
        <f t="shared" ca="1" si="211"/>
        <v>0</v>
      </c>
      <c r="H1298" t="str">
        <f t="shared" ca="1" si="206"/>
        <v>'Lynx PE'!</v>
      </c>
      <c r="I1298">
        <f t="shared" ca="1" si="207"/>
        <v>0</v>
      </c>
      <c r="J1298">
        <f t="shared" ca="1" si="205"/>
        <v>0</v>
      </c>
      <c r="K1298">
        <f t="shared" ca="1" si="205"/>
        <v>0</v>
      </c>
      <c r="L1298">
        <f t="shared" ca="1" si="205"/>
        <v>0</v>
      </c>
      <c r="M1298" t="str">
        <f t="shared" ca="1" si="205"/>
        <v>'Lynx PE'!</v>
      </c>
      <c r="N1298">
        <f t="shared" ca="1" si="205"/>
        <v>0</v>
      </c>
      <c r="O1298" t="str">
        <f t="shared" ca="1" si="212"/>
        <v>D:AD</v>
      </c>
      <c r="P1298" t="str">
        <f t="shared" ca="1" si="213"/>
        <v>D9:AD9</v>
      </c>
    </row>
    <row r="1299" spans="1:16">
      <c r="A1299" t="str">
        <f t="shared" si="208"/>
        <v>35</v>
      </c>
      <c r="B1299" t="str">
        <f t="shared" ca="1" si="209"/>
        <v>PE</v>
      </c>
      <c r="C1299" t="str">
        <f t="shared" si="210"/>
        <v>L21-PE</v>
      </c>
      <c r="D1299" t="s">
        <v>2806</v>
      </c>
      <c r="E1299">
        <f t="shared" ca="1" si="211"/>
        <v>0</v>
      </c>
      <c r="H1299" t="str">
        <f t="shared" ca="1" si="206"/>
        <v>'Lynx PE'!</v>
      </c>
      <c r="I1299">
        <f t="shared" ca="1" si="207"/>
        <v>0</v>
      </c>
      <c r="J1299">
        <f t="shared" ca="1" si="205"/>
        <v>0</v>
      </c>
      <c r="K1299">
        <f t="shared" ca="1" si="205"/>
        <v>0</v>
      </c>
      <c r="L1299">
        <f t="shared" ca="1" si="205"/>
        <v>0</v>
      </c>
      <c r="M1299" t="str">
        <f t="shared" ca="1" si="205"/>
        <v>'Lynx PE'!</v>
      </c>
      <c r="N1299">
        <f t="shared" ca="1" si="205"/>
        <v>0</v>
      </c>
      <c r="O1299" t="str">
        <f t="shared" ca="1" si="212"/>
        <v>D:AD</v>
      </c>
      <c r="P1299" t="str">
        <f t="shared" ca="1" si="213"/>
        <v>D9:AD9</v>
      </c>
    </row>
    <row r="1300" spans="1:16">
      <c r="A1300" t="str">
        <f t="shared" si="208"/>
        <v>36</v>
      </c>
      <c r="B1300" t="str">
        <f t="shared" ca="1" si="209"/>
        <v>PE</v>
      </c>
      <c r="C1300" t="str">
        <f t="shared" si="210"/>
        <v>L21-PE</v>
      </c>
      <c r="D1300" t="s">
        <v>2807</v>
      </c>
      <c r="E1300">
        <f t="shared" ca="1" si="211"/>
        <v>0</v>
      </c>
      <c r="H1300" t="str">
        <f t="shared" ca="1" si="206"/>
        <v>'Lynx PE'!</v>
      </c>
      <c r="I1300">
        <f t="shared" ca="1" si="207"/>
        <v>0</v>
      </c>
      <c r="J1300">
        <f t="shared" ca="1" si="205"/>
        <v>0</v>
      </c>
      <c r="K1300">
        <f t="shared" ca="1" si="205"/>
        <v>0</v>
      </c>
      <c r="L1300">
        <f t="shared" ca="1" si="205"/>
        <v>0</v>
      </c>
      <c r="M1300" t="str">
        <f t="shared" ca="1" si="205"/>
        <v>'Lynx PE'!</v>
      </c>
      <c r="N1300">
        <f t="shared" ca="1" si="205"/>
        <v>0</v>
      </c>
      <c r="O1300" t="str">
        <f t="shared" ca="1" si="212"/>
        <v>D:AD</v>
      </c>
      <c r="P1300" t="str">
        <f t="shared" ca="1" si="213"/>
        <v>D9:AD9</v>
      </c>
    </row>
    <row r="1301" spans="1:16">
      <c r="A1301" t="str">
        <f t="shared" si="208"/>
        <v>01</v>
      </c>
      <c r="B1301" t="str">
        <f t="shared" ca="1" si="209"/>
        <v>WOOD</v>
      </c>
      <c r="C1301" t="str">
        <f t="shared" si="210"/>
        <v>L21-W</v>
      </c>
      <c r="D1301" t="s">
        <v>606</v>
      </c>
      <c r="E1301">
        <f t="shared" ca="1" si="211"/>
        <v>0</v>
      </c>
      <c r="H1301" t="str">
        <f t="shared" ca="1" si="206"/>
        <v>'LYNX PLYWOOD'!</v>
      </c>
      <c r="I1301">
        <f t="shared" ca="1" si="207"/>
        <v>0</v>
      </c>
      <c r="J1301" t="str">
        <f t="shared" ca="1" si="205"/>
        <v>'LYNX PLYWOOD'!</v>
      </c>
      <c r="K1301">
        <f t="shared" ca="1" si="205"/>
        <v>0</v>
      </c>
      <c r="L1301">
        <f t="shared" ca="1" si="205"/>
        <v>0</v>
      </c>
      <c r="M1301">
        <f t="shared" ca="1" si="205"/>
        <v>0</v>
      </c>
      <c r="N1301">
        <f t="shared" ca="1" si="205"/>
        <v>0</v>
      </c>
      <c r="O1301" t="str">
        <f t="shared" ca="1" si="212"/>
        <v>D:Aa</v>
      </c>
      <c r="P1301" t="str">
        <f t="shared" ca="1" si="213"/>
        <v>D9:Aa9</v>
      </c>
    </row>
    <row r="1302" spans="1:16">
      <c r="A1302" t="str">
        <f t="shared" si="208"/>
        <v>02</v>
      </c>
      <c r="B1302" t="str">
        <f t="shared" ca="1" si="209"/>
        <v>WOOD</v>
      </c>
      <c r="C1302" t="str">
        <f t="shared" si="210"/>
        <v>L21-W</v>
      </c>
      <c r="D1302" t="s">
        <v>607</v>
      </c>
      <c r="E1302">
        <f t="shared" ca="1" si="211"/>
        <v>0</v>
      </c>
      <c r="H1302" t="str">
        <f t="shared" ca="1" si="206"/>
        <v>'LYNX PLYWOOD'!</v>
      </c>
      <c r="I1302">
        <f t="shared" ca="1" si="207"/>
        <v>0</v>
      </c>
      <c r="J1302" t="str">
        <f t="shared" ca="1" si="205"/>
        <v>'LYNX PLYWOOD'!</v>
      </c>
      <c r="K1302">
        <f t="shared" ca="1" si="205"/>
        <v>0</v>
      </c>
      <c r="L1302">
        <f t="shared" ca="1" si="205"/>
        <v>0</v>
      </c>
      <c r="M1302">
        <f t="shared" ca="1" si="205"/>
        <v>0</v>
      </c>
      <c r="N1302">
        <f t="shared" ca="1" si="205"/>
        <v>0</v>
      </c>
      <c r="O1302" t="str">
        <f t="shared" ca="1" si="212"/>
        <v>D:Aa</v>
      </c>
      <c r="P1302" t="str">
        <f t="shared" ca="1" si="213"/>
        <v>D9:Aa9</v>
      </c>
    </row>
    <row r="1303" spans="1:16">
      <c r="A1303" t="str">
        <f t="shared" si="208"/>
        <v>03</v>
      </c>
      <c r="B1303" t="str">
        <f t="shared" ca="1" si="209"/>
        <v>WOOD</v>
      </c>
      <c r="C1303" t="str">
        <f t="shared" si="210"/>
        <v>L21-W</v>
      </c>
      <c r="D1303" t="s">
        <v>608</v>
      </c>
      <c r="E1303">
        <f t="shared" ca="1" si="211"/>
        <v>0</v>
      </c>
      <c r="H1303" t="str">
        <f t="shared" ca="1" si="206"/>
        <v>'LYNX PLYWOOD'!</v>
      </c>
      <c r="I1303">
        <f t="shared" ca="1" si="207"/>
        <v>0</v>
      </c>
      <c r="J1303" t="str">
        <f t="shared" ca="1" si="205"/>
        <v>'LYNX PLYWOOD'!</v>
      </c>
      <c r="K1303">
        <f t="shared" ca="1" si="205"/>
        <v>0</v>
      </c>
      <c r="L1303">
        <f t="shared" ca="1" si="205"/>
        <v>0</v>
      </c>
      <c r="M1303">
        <f t="shared" ca="1" si="205"/>
        <v>0</v>
      </c>
      <c r="N1303">
        <f t="shared" ca="1" si="205"/>
        <v>0</v>
      </c>
      <c r="O1303" t="str">
        <f t="shared" ca="1" si="212"/>
        <v>D:Aa</v>
      </c>
      <c r="P1303" t="str">
        <f t="shared" ca="1" si="213"/>
        <v>D9:Aa9</v>
      </c>
    </row>
    <row r="1304" spans="1:16">
      <c r="A1304" t="str">
        <f t="shared" si="208"/>
        <v>04</v>
      </c>
      <c r="B1304" t="str">
        <f t="shared" ca="1" si="209"/>
        <v>WOOD</v>
      </c>
      <c r="C1304" t="str">
        <f t="shared" si="210"/>
        <v>L21-W</v>
      </c>
      <c r="D1304" t="s">
        <v>609</v>
      </c>
      <c r="E1304">
        <f t="shared" ca="1" si="211"/>
        <v>0</v>
      </c>
      <c r="H1304" t="str">
        <f t="shared" ca="1" si="206"/>
        <v>'LYNX PLYWOOD'!</v>
      </c>
      <c r="I1304">
        <f t="shared" ca="1" si="207"/>
        <v>0</v>
      </c>
      <c r="J1304" t="str">
        <f t="shared" ca="1" si="205"/>
        <v>'LYNX PLYWOOD'!</v>
      </c>
      <c r="K1304">
        <f t="shared" ca="1" si="205"/>
        <v>0</v>
      </c>
      <c r="L1304">
        <f t="shared" ca="1" si="205"/>
        <v>0</v>
      </c>
      <c r="M1304">
        <f t="shared" ca="1" si="205"/>
        <v>0</v>
      </c>
      <c r="N1304">
        <f t="shared" ca="1" si="205"/>
        <v>0</v>
      </c>
      <c r="O1304" t="str">
        <f t="shared" ca="1" si="212"/>
        <v>D:Aa</v>
      </c>
      <c r="P1304" t="str">
        <f t="shared" ca="1" si="213"/>
        <v>D9:Aa9</v>
      </c>
    </row>
    <row r="1305" spans="1:16">
      <c r="A1305" t="str">
        <f t="shared" si="208"/>
        <v>05</v>
      </c>
      <c r="B1305" t="str">
        <f t="shared" ca="1" si="209"/>
        <v>WOOD</v>
      </c>
      <c r="C1305" t="str">
        <f t="shared" si="210"/>
        <v>L21-W</v>
      </c>
      <c r="D1305" t="s">
        <v>610</v>
      </c>
      <c r="E1305">
        <f t="shared" ca="1" si="211"/>
        <v>0</v>
      </c>
      <c r="H1305" t="str">
        <f t="shared" ca="1" si="206"/>
        <v>'LYNX PLYWOOD'!</v>
      </c>
      <c r="I1305">
        <f t="shared" ca="1" si="207"/>
        <v>0</v>
      </c>
      <c r="J1305" t="str">
        <f t="shared" ca="1" si="205"/>
        <v>'LYNX PLYWOOD'!</v>
      </c>
      <c r="K1305">
        <f t="shared" ca="1" si="205"/>
        <v>0</v>
      </c>
      <c r="L1305">
        <f t="shared" ca="1" si="205"/>
        <v>0</v>
      </c>
      <c r="M1305">
        <f t="shared" ca="1" si="205"/>
        <v>0</v>
      </c>
      <c r="N1305">
        <f t="shared" ca="1" si="205"/>
        <v>0</v>
      </c>
      <c r="O1305" t="str">
        <f t="shared" ca="1" si="212"/>
        <v>D:Aa</v>
      </c>
      <c r="P1305" t="str">
        <f t="shared" ca="1" si="213"/>
        <v>D9:Aa9</v>
      </c>
    </row>
    <row r="1306" spans="1:16">
      <c r="A1306" t="str">
        <f t="shared" si="208"/>
        <v>06</v>
      </c>
      <c r="B1306" t="str">
        <f t="shared" ca="1" si="209"/>
        <v>WOOD</v>
      </c>
      <c r="C1306" t="str">
        <f t="shared" si="210"/>
        <v>L21-W</v>
      </c>
      <c r="D1306" t="s">
        <v>611</v>
      </c>
      <c r="E1306">
        <f t="shared" ca="1" si="211"/>
        <v>0</v>
      </c>
      <c r="H1306" t="str">
        <f t="shared" ca="1" si="206"/>
        <v>'LYNX PLYWOOD'!</v>
      </c>
      <c r="I1306">
        <f t="shared" ca="1" si="207"/>
        <v>0</v>
      </c>
      <c r="J1306" t="str">
        <f t="shared" ca="1" si="205"/>
        <v>'LYNX PLYWOOD'!</v>
      </c>
      <c r="K1306">
        <f t="shared" ca="1" si="205"/>
        <v>0</v>
      </c>
      <c r="L1306">
        <f t="shared" ca="1" si="205"/>
        <v>0</v>
      </c>
      <c r="M1306">
        <f t="shared" ca="1" si="205"/>
        <v>0</v>
      </c>
      <c r="N1306">
        <f t="shared" ca="1" si="205"/>
        <v>0</v>
      </c>
      <c r="O1306" t="str">
        <f t="shared" ca="1" si="212"/>
        <v>D:Aa</v>
      </c>
      <c r="P1306" t="str">
        <f t="shared" ca="1" si="213"/>
        <v>D9:Aa9</v>
      </c>
    </row>
    <row r="1307" spans="1:16">
      <c r="A1307" t="str">
        <f t="shared" si="208"/>
        <v>07</v>
      </c>
      <c r="B1307" t="str">
        <f t="shared" ca="1" si="209"/>
        <v>WOOD</v>
      </c>
      <c r="C1307" t="str">
        <f t="shared" si="210"/>
        <v>L21-W</v>
      </c>
      <c r="D1307" t="s">
        <v>612</v>
      </c>
      <c r="E1307">
        <f t="shared" ca="1" si="211"/>
        <v>0</v>
      </c>
      <c r="H1307" t="str">
        <f t="shared" ca="1" si="206"/>
        <v>'LYNX PLYWOOD'!</v>
      </c>
      <c r="I1307">
        <f t="shared" ca="1" si="207"/>
        <v>0</v>
      </c>
      <c r="J1307" t="str">
        <f t="shared" ca="1" si="205"/>
        <v>'LYNX PLYWOOD'!</v>
      </c>
      <c r="K1307">
        <f t="shared" ca="1" si="205"/>
        <v>0</v>
      </c>
      <c r="L1307">
        <f t="shared" ca="1" si="205"/>
        <v>0</v>
      </c>
      <c r="M1307">
        <f t="shared" ca="1" si="205"/>
        <v>0</v>
      </c>
      <c r="N1307">
        <f t="shared" ca="1" si="205"/>
        <v>0</v>
      </c>
      <c r="O1307" t="str">
        <f t="shared" ca="1" si="212"/>
        <v>D:Aa</v>
      </c>
      <c r="P1307" t="str">
        <f t="shared" ca="1" si="213"/>
        <v>D9:Aa9</v>
      </c>
    </row>
    <row r="1308" spans="1:16">
      <c r="A1308" t="str">
        <f t="shared" si="208"/>
        <v>08</v>
      </c>
      <c r="B1308" t="str">
        <f t="shared" ca="1" si="209"/>
        <v>WOOD</v>
      </c>
      <c r="C1308" t="str">
        <f t="shared" si="210"/>
        <v>L21-W</v>
      </c>
      <c r="D1308" t="s">
        <v>613</v>
      </c>
      <c r="E1308">
        <f t="shared" ca="1" si="211"/>
        <v>0</v>
      </c>
      <c r="H1308" t="str">
        <f t="shared" ca="1" si="206"/>
        <v>'LYNX PLYWOOD'!</v>
      </c>
      <c r="I1308">
        <f t="shared" ca="1" si="207"/>
        <v>0</v>
      </c>
      <c r="J1308" t="str">
        <f t="shared" ca="1" si="205"/>
        <v>'LYNX PLYWOOD'!</v>
      </c>
      <c r="K1308">
        <f t="shared" ca="1" si="205"/>
        <v>0</v>
      </c>
      <c r="L1308">
        <f t="shared" ca="1" si="205"/>
        <v>0</v>
      </c>
      <c r="M1308">
        <f t="shared" ca="1" si="205"/>
        <v>0</v>
      </c>
      <c r="N1308">
        <f t="shared" ca="1" si="205"/>
        <v>0</v>
      </c>
      <c r="O1308" t="str">
        <f t="shared" ca="1" si="212"/>
        <v>D:Aa</v>
      </c>
      <c r="P1308" t="str">
        <f t="shared" ca="1" si="213"/>
        <v>D9:Aa9</v>
      </c>
    </row>
    <row r="1309" spans="1:16">
      <c r="A1309" t="str">
        <f t="shared" si="208"/>
        <v>09</v>
      </c>
      <c r="B1309" t="str">
        <f t="shared" ca="1" si="209"/>
        <v>WOOD</v>
      </c>
      <c r="C1309" t="str">
        <f t="shared" si="210"/>
        <v>L21-W</v>
      </c>
      <c r="D1309" t="s">
        <v>614</v>
      </c>
      <c r="E1309">
        <f t="shared" ca="1" si="211"/>
        <v>0</v>
      </c>
      <c r="H1309" t="str">
        <f t="shared" ca="1" si="206"/>
        <v>'LYNX PLYWOOD'!</v>
      </c>
      <c r="I1309">
        <f t="shared" ca="1" si="207"/>
        <v>0</v>
      </c>
      <c r="J1309" t="str">
        <f t="shared" ca="1" si="205"/>
        <v>'LYNX PLYWOOD'!</v>
      </c>
      <c r="K1309">
        <f t="shared" ca="1" si="205"/>
        <v>0</v>
      </c>
      <c r="L1309">
        <f t="shared" ca="1" si="205"/>
        <v>0</v>
      </c>
      <c r="M1309">
        <f t="shared" ca="1" si="205"/>
        <v>0</v>
      </c>
      <c r="N1309">
        <f t="shared" ca="1" si="205"/>
        <v>0</v>
      </c>
      <c r="O1309" t="str">
        <f t="shared" ca="1" si="212"/>
        <v>D:Aa</v>
      </c>
      <c r="P1309" t="str">
        <f t="shared" ca="1" si="213"/>
        <v>D9:Aa9</v>
      </c>
    </row>
    <row r="1310" spans="1:16">
      <c r="A1310" t="str">
        <f t="shared" si="208"/>
        <v>10</v>
      </c>
      <c r="B1310" t="str">
        <f t="shared" ca="1" si="209"/>
        <v>WOOD</v>
      </c>
      <c r="C1310" t="str">
        <f t="shared" si="210"/>
        <v>L21-W</v>
      </c>
      <c r="D1310" t="s">
        <v>615</v>
      </c>
      <c r="E1310">
        <f t="shared" ca="1" si="211"/>
        <v>0</v>
      </c>
      <c r="H1310" t="str">
        <f t="shared" ca="1" si="206"/>
        <v>'LYNX PLYWOOD'!</v>
      </c>
      <c r="I1310">
        <f t="shared" ca="1" si="207"/>
        <v>0</v>
      </c>
      <c r="J1310" t="str">
        <f t="shared" ca="1" si="205"/>
        <v>'LYNX PLYWOOD'!</v>
      </c>
      <c r="K1310">
        <f t="shared" ca="1" si="205"/>
        <v>0</v>
      </c>
      <c r="L1310">
        <f t="shared" ca="1" si="205"/>
        <v>0</v>
      </c>
      <c r="M1310">
        <f t="shared" ca="1" si="205"/>
        <v>0</v>
      </c>
      <c r="N1310">
        <f t="shared" ca="1" si="205"/>
        <v>0</v>
      </c>
      <c r="O1310" t="str">
        <f t="shared" ca="1" si="212"/>
        <v>D:Aa</v>
      </c>
      <c r="P1310" t="str">
        <f t="shared" ca="1" si="213"/>
        <v>D9:Aa9</v>
      </c>
    </row>
    <row r="1311" spans="1:16">
      <c r="A1311" t="str">
        <f t="shared" si="208"/>
        <v>100</v>
      </c>
      <c r="B1311" t="str">
        <f t="shared" ca="1" si="209"/>
        <v>WOOD</v>
      </c>
      <c r="C1311" t="str">
        <f t="shared" si="210"/>
        <v>L21-W</v>
      </c>
      <c r="D1311" t="s">
        <v>619</v>
      </c>
      <c r="E1311">
        <f t="shared" ca="1" si="211"/>
        <v>0</v>
      </c>
      <c r="H1311" t="str">
        <f t="shared" ca="1" si="206"/>
        <v>'LYNX PLYWOOD'!</v>
      </c>
      <c r="I1311">
        <f t="shared" ca="1" si="207"/>
        <v>0</v>
      </c>
      <c r="J1311" t="str">
        <f t="shared" ca="1" si="205"/>
        <v>'LYNX PLYWOOD'!</v>
      </c>
      <c r="K1311">
        <f t="shared" ca="1" si="205"/>
        <v>0</v>
      </c>
      <c r="L1311">
        <f t="shared" ca="1" si="205"/>
        <v>0</v>
      </c>
      <c r="M1311">
        <f t="shared" ca="1" si="205"/>
        <v>0</v>
      </c>
      <c r="N1311">
        <f t="shared" ca="1" si="205"/>
        <v>0</v>
      </c>
      <c r="O1311" t="str">
        <f t="shared" ca="1" si="212"/>
        <v>D:Aa</v>
      </c>
      <c r="P1311" t="str">
        <f t="shared" ca="1" si="213"/>
        <v>D9:Aa9</v>
      </c>
    </row>
    <row r="1312" spans="1:16">
      <c r="A1312" t="str">
        <f t="shared" si="208"/>
        <v>11</v>
      </c>
      <c r="B1312" t="str">
        <f t="shared" ca="1" si="209"/>
        <v>WOOD</v>
      </c>
      <c r="C1312" t="str">
        <f t="shared" si="210"/>
        <v>L21-W</v>
      </c>
      <c r="D1312" t="s">
        <v>616</v>
      </c>
      <c r="E1312">
        <f t="shared" ca="1" si="211"/>
        <v>0</v>
      </c>
      <c r="H1312" t="str">
        <f t="shared" ca="1" si="206"/>
        <v>'LYNX PLYWOOD'!</v>
      </c>
      <c r="I1312">
        <f t="shared" ca="1" si="207"/>
        <v>0</v>
      </c>
      <c r="J1312" t="str">
        <f t="shared" ca="1" si="205"/>
        <v>'LYNX PLYWOOD'!</v>
      </c>
      <c r="K1312">
        <f t="shared" ca="1" si="205"/>
        <v>0</v>
      </c>
      <c r="L1312">
        <f t="shared" ca="1" si="205"/>
        <v>0</v>
      </c>
      <c r="M1312">
        <f t="shared" ca="1" si="205"/>
        <v>0</v>
      </c>
      <c r="N1312">
        <f t="shared" ca="1" si="205"/>
        <v>0</v>
      </c>
      <c r="O1312" t="str">
        <f t="shared" ca="1" si="212"/>
        <v>D:Aa</v>
      </c>
      <c r="P1312" t="str">
        <f t="shared" ca="1" si="213"/>
        <v>D9:Aa9</v>
      </c>
    </row>
    <row r="1313" spans="1:16">
      <c r="A1313" t="str">
        <f t="shared" si="208"/>
        <v>12</v>
      </c>
      <c r="B1313" t="str">
        <f t="shared" ca="1" si="209"/>
        <v>WOOD</v>
      </c>
      <c r="C1313" t="str">
        <f t="shared" si="210"/>
        <v>L21-W</v>
      </c>
      <c r="D1313" t="s">
        <v>617</v>
      </c>
      <c r="E1313">
        <f t="shared" ca="1" si="211"/>
        <v>0</v>
      </c>
      <c r="H1313" t="str">
        <f t="shared" ca="1" si="206"/>
        <v>'LYNX PLYWOOD'!</v>
      </c>
      <c r="I1313">
        <f t="shared" ca="1" si="207"/>
        <v>0</v>
      </c>
      <c r="J1313" t="str">
        <f t="shared" ca="1" si="205"/>
        <v>'LYNX PLYWOOD'!</v>
      </c>
      <c r="K1313">
        <f t="shared" ca="1" si="205"/>
        <v>0</v>
      </c>
      <c r="L1313">
        <f t="shared" ca="1" si="205"/>
        <v>0</v>
      </c>
      <c r="M1313">
        <f t="shared" ca="1" si="205"/>
        <v>0</v>
      </c>
      <c r="N1313">
        <f t="shared" ca="1" si="205"/>
        <v>0</v>
      </c>
      <c r="O1313" t="str">
        <f t="shared" ca="1" si="212"/>
        <v>D:Aa</v>
      </c>
      <c r="P1313" t="str">
        <f t="shared" ca="1" si="213"/>
        <v>D9:Aa9</v>
      </c>
    </row>
    <row r="1314" spans="1:16">
      <c r="A1314" t="str">
        <f t="shared" si="208"/>
        <v>13</v>
      </c>
      <c r="B1314" t="str">
        <f t="shared" ca="1" si="209"/>
        <v>WOOD</v>
      </c>
      <c r="C1314" t="str">
        <f t="shared" si="210"/>
        <v>L21-W</v>
      </c>
      <c r="D1314" t="s">
        <v>618</v>
      </c>
      <c r="E1314">
        <f t="shared" ca="1" si="211"/>
        <v>0</v>
      </c>
      <c r="H1314" t="str">
        <f t="shared" ca="1" si="206"/>
        <v>'LYNX PLYWOOD'!</v>
      </c>
      <c r="I1314">
        <f t="shared" ca="1" si="207"/>
        <v>0</v>
      </c>
      <c r="J1314" t="str">
        <f t="shared" ca="1" si="205"/>
        <v>'LYNX PLYWOOD'!</v>
      </c>
      <c r="K1314">
        <f t="shared" ca="1" si="205"/>
        <v>0</v>
      </c>
      <c r="L1314">
        <f t="shared" ca="1" si="205"/>
        <v>0</v>
      </c>
      <c r="M1314">
        <f t="shared" ca="1" si="205"/>
        <v>0</v>
      </c>
      <c r="N1314">
        <f t="shared" ca="1" si="205"/>
        <v>0</v>
      </c>
      <c r="O1314" t="str">
        <f t="shared" ca="1" si="212"/>
        <v>D:Aa</v>
      </c>
      <c r="P1314" t="str">
        <f t="shared" ca="1" si="213"/>
        <v>D9:Aa9</v>
      </c>
    </row>
    <row r="1315" spans="1:16">
      <c r="A1315" t="str">
        <f t="shared" si="208"/>
        <v>15</v>
      </c>
      <c r="B1315" t="str">
        <f t="shared" ca="1" si="209"/>
        <v>WOOD</v>
      </c>
      <c r="C1315" t="str">
        <f t="shared" si="210"/>
        <v>L21-W</v>
      </c>
      <c r="D1315" t="s">
        <v>1531</v>
      </c>
      <c r="E1315">
        <f t="shared" ca="1" si="211"/>
        <v>0</v>
      </c>
      <c r="H1315" t="str">
        <f t="shared" ca="1" si="206"/>
        <v>'LYNX PLYWOOD'!</v>
      </c>
      <c r="I1315">
        <f t="shared" ca="1" si="207"/>
        <v>0</v>
      </c>
      <c r="J1315" t="str">
        <f t="shared" ca="1" si="205"/>
        <v>'LYNX PLYWOOD'!</v>
      </c>
      <c r="K1315">
        <f t="shared" ca="1" si="205"/>
        <v>0</v>
      </c>
      <c r="L1315">
        <f t="shared" ref="J1315:N1366" ca="1" si="214">IF(IFERROR(VLOOKUP($C1315,INDIRECT(L$14&amp;"D:D"),1,FALSE),0)&lt;&gt;0,L$14,0)</f>
        <v>0</v>
      </c>
      <c r="M1315">
        <f t="shared" ca="1" si="214"/>
        <v>0</v>
      </c>
      <c r="N1315">
        <f t="shared" ca="1" si="214"/>
        <v>0</v>
      </c>
      <c r="O1315" t="str">
        <f t="shared" ca="1" si="212"/>
        <v>D:Aa</v>
      </c>
      <c r="P1315" t="str">
        <f t="shared" ca="1" si="213"/>
        <v>D9:Aa9</v>
      </c>
    </row>
    <row r="1316" spans="1:16">
      <c r="A1316" t="str">
        <f t="shared" si="208"/>
        <v>01</v>
      </c>
      <c r="B1316" t="str">
        <f t="shared" ca="1" si="209"/>
        <v>WH</v>
      </c>
      <c r="C1316" t="str">
        <f t="shared" si="210"/>
        <v>L21-WH-N-DT</v>
      </c>
      <c r="D1316" t="s">
        <v>1691</v>
      </c>
      <c r="E1316">
        <f t="shared" ca="1" si="211"/>
        <v>0</v>
      </c>
      <c r="H1316" t="str">
        <f t="shared" ca="1" si="206"/>
        <v>'Lynx WOODEN HOLDS'!</v>
      </c>
      <c r="I1316">
        <f t="shared" ca="1" si="207"/>
        <v>0</v>
      </c>
      <c r="J1316">
        <f t="shared" ca="1" si="214"/>
        <v>0</v>
      </c>
      <c r="K1316">
        <f t="shared" ca="1" si="214"/>
        <v>0</v>
      </c>
      <c r="L1316" t="str">
        <f t="shared" ca="1" si="214"/>
        <v>'Lynx WOODEN HOLDS'!</v>
      </c>
      <c r="M1316">
        <f t="shared" ca="1" si="214"/>
        <v>0</v>
      </c>
      <c r="N1316">
        <f t="shared" ca="1" si="214"/>
        <v>0</v>
      </c>
      <c r="O1316" t="str">
        <f t="shared" ca="1" si="212"/>
        <v>D:z</v>
      </c>
      <c r="P1316" t="str">
        <f t="shared" ca="1" si="213"/>
        <v>D9:Z9</v>
      </c>
    </row>
    <row r="1317" spans="1:16">
      <c r="A1317" t="str">
        <f t="shared" si="208"/>
        <v>02</v>
      </c>
      <c r="B1317" t="str">
        <f t="shared" ca="1" si="209"/>
        <v>WH</v>
      </c>
      <c r="C1317" t="str">
        <f t="shared" si="210"/>
        <v>L21-WH-N-DT</v>
      </c>
      <c r="D1317" t="s">
        <v>1714</v>
      </c>
      <c r="E1317">
        <f t="shared" ca="1" si="211"/>
        <v>0</v>
      </c>
      <c r="H1317" t="str">
        <f t="shared" ca="1" si="206"/>
        <v>'Lynx WOODEN HOLDS'!</v>
      </c>
      <c r="I1317">
        <f t="shared" ca="1" si="207"/>
        <v>0</v>
      </c>
      <c r="J1317">
        <f t="shared" ca="1" si="214"/>
        <v>0</v>
      </c>
      <c r="K1317">
        <f t="shared" ca="1" si="214"/>
        <v>0</v>
      </c>
      <c r="L1317" t="str">
        <f t="shared" ca="1" si="214"/>
        <v>'Lynx WOODEN HOLDS'!</v>
      </c>
      <c r="M1317">
        <f t="shared" ca="1" si="214"/>
        <v>0</v>
      </c>
      <c r="N1317">
        <f t="shared" ca="1" si="214"/>
        <v>0</v>
      </c>
      <c r="O1317" t="str">
        <f t="shared" ca="1" si="212"/>
        <v>D:z</v>
      </c>
      <c r="P1317" t="str">
        <f t="shared" ca="1" si="213"/>
        <v>D9:Z9</v>
      </c>
    </row>
    <row r="1318" spans="1:16">
      <c r="A1318" t="str">
        <f t="shared" si="208"/>
        <v>03</v>
      </c>
      <c r="B1318" t="str">
        <f t="shared" ca="1" si="209"/>
        <v>WH</v>
      </c>
      <c r="C1318" t="str">
        <f t="shared" si="210"/>
        <v>L21-WH-N-DT</v>
      </c>
      <c r="D1318" t="s">
        <v>1737</v>
      </c>
      <c r="E1318">
        <f t="shared" ca="1" si="211"/>
        <v>0</v>
      </c>
      <c r="H1318" t="str">
        <f t="shared" ca="1" si="206"/>
        <v>'Lynx WOODEN HOLDS'!</v>
      </c>
      <c r="I1318">
        <f t="shared" ca="1" si="207"/>
        <v>0</v>
      </c>
      <c r="J1318">
        <f t="shared" ca="1" si="214"/>
        <v>0</v>
      </c>
      <c r="K1318">
        <f t="shared" ca="1" si="214"/>
        <v>0</v>
      </c>
      <c r="L1318" t="str">
        <f t="shared" ca="1" si="214"/>
        <v>'Lynx WOODEN HOLDS'!</v>
      </c>
      <c r="M1318">
        <f t="shared" ca="1" si="214"/>
        <v>0</v>
      </c>
      <c r="N1318">
        <f t="shared" ca="1" si="214"/>
        <v>0</v>
      </c>
      <c r="O1318" t="str">
        <f t="shared" ca="1" si="212"/>
        <v>D:z</v>
      </c>
      <c r="P1318" t="str">
        <f t="shared" ca="1" si="213"/>
        <v>D9:Z9</v>
      </c>
    </row>
    <row r="1319" spans="1:16">
      <c r="A1319" t="str">
        <f t="shared" si="208"/>
        <v>04</v>
      </c>
      <c r="B1319" t="str">
        <f t="shared" ca="1" si="209"/>
        <v>WH</v>
      </c>
      <c r="C1319" t="str">
        <f t="shared" si="210"/>
        <v>L21-WH-N-DT</v>
      </c>
      <c r="D1319" t="s">
        <v>1760</v>
      </c>
      <c r="E1319">
        <f t="shared" ca="1" si="211"/>
        <v>0</v>
      </c>
      <c r="H1319" t="str">
        <f t="shared" ca="1" si="206"/>
        <v>'Lynx WOODEN HOLDS'!</v>
      </c>
      <c r="I1319">
        <f t="shared" ca="1" si="207"/>
        <v>0</v>
      </c>
      <c r="J1319">
        <f t="shared" ca="1" si="214"/>
        <v>0</v>
      </c>
      <c r="K1319">
        <f t="shared" ca="1" si="214"/>
        <v>0</v>
      </c>
      <c r="L1319" t="str">
        <f t="shared" ca="1" si="214"/>
        <v>'Lynx WOODEN HOLDS'!</v>
      </c>
      <c r="M1319">
        <f t="shared" ca="1" si="214"/>
        <v>0</v>
      </c>
      <c r="N1319">
        <f t="shared" ca="1" si="214"/>
        <v>0</v>
      </c>
      <c r="O1319" t="str">
        <f t="shared" ca="1" si="212"/>
        <v>D:z</v>
      </c>
      <c r="P1319" t="str">
        <f t="shared" ca="1" si="213"/>
        <v>D9:Z9</v>
      </c>
    </row>
    <row r="1320" spans="1:16">
      <c r="A1320" t="str">
        <f t="shared" si="208"/>
        <v>05</v>
      </c>
      <c r="B1320" t="str">
        <f t="shared" ca="1" si="209"/>
        <v>WH</v>
      </c>
      <c r="C1320" t="str">
        <f t="shared" si="210"/>
        <v>L21-WH-N-DT</v>
      </c>
      <c r="D1320" t="s">
        <v>1783</v>
      </c>
      <c r="E1320">
        <f t="shared" ca="1" si="211"/>
        <v>0</v>
      </c>
      <c r="H1320" t="str">
        <f t="shared" ca="1" si="206"/>
        <v>'Lynx WOODEN HOLDS'!</v>
      </c>
      <c r="I1320">
        <f t="shared" ca="1" si="207"/>
        <v>0</v>
      </c>
      <c r="J1320">
        <f t="shared" ca="1" si="214"/>
        <v>0</v>
      </c>
      <c r="K1320">
        <f t="shared" ca="1" si="214"/>
        <v>0</v>
      </c>
      <c r="L1320" t="str">
        <f t="shared" ca="1" si="214"/>
        <v>'Lynx WOODEN HOLDS'!</v>
      </c>
      <c r="M1320">
        <f t="shared" ca="1" si="214"/>
        <v>0</v>
      </c>
      <c r="N1320">
        <f t="shared" ca="1" si="214"/>
        <v>0</v>
      </c>
      <c r="O1320" t="str">
        <f t="shared" ca="1" si="212"/>
        <v>D:z</v>
      </c>
      <c r="P1320" t="str">
        <f t="shared" ca="1" si="213"/>
        <v>D9:Z9</v>
      </c>
    </row>
    <row r="1321" spans="1:16">
      <c r="A1321" t="str">
        <f t="shared" si="208"/>
        <v>06</v>
      </c>
      <c r="B1321" t="str">
        <f t="shared" ca="1" si="209"/>
        <v>WH</v>
      </c>
      <c r="C1321" t="str">
        <f t="shared" si="210"/>
        <v>L21-WH-N-DT</v>
      </c>
      <c r="D1321" t="s">
        <v>1806</v>
      </c>
      <c r="E1321">
        <f t="shared" ca="1" si="211"/>
        <v>0</v>
      </c>
      <c r="H1321" t="str">
        <f t="shared" ca="1" si="206"/>
        <v>'Lynx WOODEN HOLDS'!</v>
      </c>
      <c r="I1321">
        <f t="shared" ca="1" si="207"/>
        <v>0</v>
      </c>
      <c r="J1321">
        <f t="shared" ca="1" si="214"/>
        <v>0</v>
      </c>
      <c r="K1321">
        <f t="shared" ca="1" si="214"/>
        <v>0</v>
      </c>
      <c r="L1321" t="str">
        <f t="shared" ca="1" si="214"/>
        <v>'Lynx WOODEN HOLDS'!</v>
      </c>
      <c r="M1321">
        <f t="shared" ca="1" si="214"/>
        <v>0</v>
      </c>
      <c r="N1321">
        <f t="shared" ca="1" si="214"/>
        <v>0</v>
      </c>
      <c r="O1321" t="str">
        <f t="shared" ca="1" si="212"/>
        <v>D:z</v>
      </c>
      <c r="P1321" t="str">
        <f t="shared" ca="1" si="213"/>
        <v>D9:Z9</v>
      </c>
    </row>
    <row r="1322" spans="1:16">
      <c r="A1322" t="str">
        <f t="shared" si="208"/>
        <v>07</v>
      </c>
      <c r="B1322" t="str">
        <f t="shared" ca="1" si="209"/>
        <v>WH</v>
      </c>
      <c r="C1322" t="str">
        <f t="shared" si="210"/>
        <v>L21-WH-N-DT</v>
      </c>
      <c r="D1322" t="s">
        <v>1829</v>
      </c>
      <c r="E1322">
        <f t="shared" ca="1" si="211"/>
        <v>0</v>
      </c>
      <c r="H1322" t="str">
        <f t="shared" ca="1" si="206"/>
        <v>'Lynx WOODEN HOLDS'!</v>
      </c>
      <c r="I1322">
        <f t="shared" ca="1" si="207"/>
        <v>0</v>
      </c>
      <c r="J1322">
        <f t="shared" ca="1" si="214"/>
        <v>0</v>
      </c>
      <c r="K1322">
        <f t="shared" ca="1" si="214"/>
        <v>0</v>
      </c>
      <c r="L1322" t="str">
        <f t="shared" ca="1" si="214"/>
        <v>'Lynx WOODEN HOLDS'!</v>
      </c>
      <c r="M1322">
        <f t="shared" ca="1" si="214"/>
        <v>0</v>
      </c>
      <c r="N1322">
        <f t="shared" ca="1" si="214"/>
        <v>0</v>
      </c>
      <c r="O1322" t="str">
        <f t="shared" ca="1" si="212"/>
        <v>D:z</v>
      </c>
      <c r="P1322" t="str">
        <f t="shared" ca="1" si="213"/>
        <v>D9:Z9</v>
      </c>
    </row>
    <row r="1323" spans="1:16">
      <c r="A1323" t="str">
        <f t="shared" si="208"/>
        <v>08</v>
      </c>
      <c r="B1323" t="str">
        <f t="shared" ca="1" si="209"/>
        <v>WH</v>
      </c>
      <c r="C1323" t="str">
        <f t="shared" si="210"/>
        <v>L21-WH-N-DT</v>
      </c>
      <c r="D1323" t="s">
        <v>1852</v>
      </c>
      <c r="E1323">
        <f t="shared" ca="1" si="211"/>
        <v>0</v>
      </c>
      <c r="H1323" t="str">
        <f t="shared" ca="1" si="206"/>
        <v>'Lynx WOODEN HOLDS'!</v>
      </c>
      <c r="I1323">
        <f t="shared" ca="1" si="207"/>
        <v>0</v>
      </c>
      <c r="J1323">
        <f t="shared" ca="1" si="214"/>
        <v>0</v>
      </c>
      <c r="K1323">
        <f t="shared" ca="1" si="214"/>
        <v>0</v>
      </c>
      <c r="L1323" t="str">
        <f t="shared" ca="1" si="214"/>
        <v>'Lynx WOODEN HOLDS'!</v>
      </c>
      <c r="M1323">
        <f t="shared" ca="1" si="214"/>
        <v>0</v>
      </c>
      <c r="N1323">
        <f t="shared" ca="1" si="214"/>
        <v>0</v>
      </c>
      <c r="O1323" t="str">
        <f t="shared" ca="1" si="212"/>
        <v>D:z</v>
      </c>
      <c r="P1323" t="str">
        <f t="shared" ca="1" si="213"/>
        <v>D9:Z9</v>
      </c>
    </row>
    <row r="1324" spans="1:16">
      <c r="A1324" t="str">
        <f t="shared" si="208"/>
        <v>09</v>
      </c>
      <c r="B1324" t="str">
        <f t="shared" ca="1" si="209"/>
        <v>WH</v>
      </c>
      <c r="C1324" t="str">
        <f t="shared" si="210"/>
        <v>L21-WH-N-DT</v>
      </c>
      <c r="D1324" t="s">
        <v>1875</v>
      </c>
      <c r="E1324">
        <f t="shared" ca="1" si="211"/>
        <v>0</v>
      </c>
      <c r="H1324" t="str">
        <f t="shared" ca="1" si="206"/>
        <v>'Lynx WOODEN HOLDS'!</v>
      </c>
      <c r="I1324">
        <f t="shared" ca="1" si="207"/>
        <v>0</v>
      </c>
      <c r="J1324">
        <f t="shared" ca="1" si="214"/>
        <v>0</v>
      </c>
      <c r="K1324">
        <f t="shared" ca="1" si="214"/>
        <v>0</v>
      </c>
      <c r="L1324" t="str">
        <f t="shared" ca="1" si="214"/>
        <v>'Lynx WOODEN HOLDS'!</v>
      </c>
      <c r="M1324">
        <f t="shared" ca="1" si="214"/>
        <v>0</v>
      </c>
      <c r="N1324">
        <f t="shared" ca="1" si="214"/>
        <v>0</v>
      </c>
      <c r="O1324" t="str">
        <f t="shared" ca="1" si="212"/>
        <v>D:z</v>
      </c>
      <c r="P1324" t="str">
        <f t="shared" ca="1" si="213"/>
        <v>D9:Z9</v>
      </c>
    </row>
    <row r="1325" spans="1:16">
      <c r="A1325" t="str">
        <f t="shared" si="208"/>
        <v>10</v>
      </c>
      <c r="B1325" t="str">
        <f t="shared" ca="1" si="209"/>
        <v>WH</v>
      </c>
      <c r="C1325" t="str">
        <f t="shared" si="210"/>
        <v>L21-WH-N-DT</v>
      </c>
      <c r="D1325" t="s">
        <v>1898</v>
      </c>
      <c r="E1325">
        <f t="shared" ca="1" si="211"/>
        <v>0</v>
      </c>
      <c r="H1325" t="str">
        <f t="shared" ca="1" si="206"/>
        <v>'Lynx WOODEN HOLDS'!</v>
      </c>
      <c r="I1325">
        <f t="shared" ca="1" si="207"/>
        <v>0</v>
      </c>
      <c r="J1325">
        <f t="shared" ca="1" si="214"/>
        <v>0</v>
      </c>
      <c r="K1325">
        <f t="shared" ca="1" si="214"/>
        <v>0</v>
      </c>
      <c r="L1325" t="str">
        <f t="shared" ca="1" si="214"/>
        <v>'Lynx WOODEN HOLDS'!</v>
      </c>
      <c r="M1325">
        <f t="shared" ca="1" si="214"/>
        <v>0</v>
      </c>
      <c r="N1325">
        <f t="shared" ca="1" si="214"/>
        <v>0</v>
      </c>
      <c r="O1325" t="str">
        <f t="shared" ca="1" si="212"/>
        <v>D:z</v>
      </c>
      <c r="P1325" t="str">
        <f t="shared" ca="1" si="213"/>
        <v>D9:Z9</v>
      </c>
    </row>
    <row r="1326" spans="1:16">
      <c r="A1326" t="str">
        <f t="shared" si="208"/>
        <v>11</v>
      </c>
      <c r="B1326" t="str">
        <f t="shared" ca="1" si="209"/>
        <v>WH</v>
      </c>
      <c r="C1326" t="str">
        <f t="shared" si="210"/>
        <v>L21-WH-N-DT</v>
      </c>
      <c r="D1326" t="s">
        <v>1921</v>
      </c>
      <c r="E1326">
        <f t="shared" ca="1" si="211"/>
        <v>0</v>
      </c>
      <c r="H1326" t="str">
        <f t="shared" ca="1" si="206"/>
        <v>'Lynx WOODEN HOLDS'!</v>
      </c>
      <c r="I1326">
        <f t="shared" ca="1" si="207"/>
        <v>0</v>
      </c>
      <c r="J1326">
        <f t="shared" ca="1" si="214"/>
        <v>0</v>
      </c>
      <c r="K1326">
        <f t="shared" ca="1" si="214"/>
        <v>0</v>
      </c>
      <c r="L1326" t="str">
        <f t="shared" ca="1" si="214"/>
        <v>'Lynx WOODEN HOLDS'!</v>
      </c>
      <c r="M1326">
        <f t="shared" ca="1" si="214"/>
        <v>0</v>
      </c>
      <c r="N1326">
        <f t="shared" ca="1" si="214"/>
        <v>0</v>
      </c>
      <c r="O1326" t="str">
        <f t="shared" ca="1" si="212"/>
        <v>D:z</v>
      </c>
      <c r="P1326" t="str">
        <f t="shared" ca="1" si="213"/>
        <v>D9:Z9</v>
      </c>
    </row>
    <row r="1327" spans="1:16">
      <c r="A1327" t="str">
        <f t="shared" si="208"/>
        <v>12</v>
      </c>
      <c r="B1327" t="str">
        <f t="shared" ca="1" si="209"/>
        <v>WH</v>
      </c>
      <c r="C1327" t="str">
        <f t="shared" si="210"/>
        <v>L21-WH-N-DT</v>
      </c>
      <c r="D1327" t="s">
        <v>1944</v>
      </c>
      <c r="E1327">
        <f t="shared" ca="1" si="211"/>
        <v>0</v>
      </c>
      <c r="H1327" t="str">
        <f t="shared" ca="1" si="206"/>
        <v>'Lynx WOODEN HOLDS'!</v>
      </c>
      <c r="I1327">
        <f t="shared" ca="1" si="207"/>
        <v>0</v>
      </c>
      <c r="J1327">
        <f t="shared" ca="1" si="214"/>
        <v>0</v>
      </c>
      <c r="K1327">
        <f t="shared" ca="1" si="214"/>
        <v>0</v>
      </c>
      <c r="L1327" t="str">
        <f t="shared" ca="1" si="214"/>
        <v>'Lynx WOODEN HOLDS'!</v>
      </c>
      <c r="M1327">
        <f t="shared" ca="1" si="214"/>
        <v>0</v>
      </c>
      <c r="N1327">
        <f t="shared" ca="1" si="214"/>
        <v>0</v>
      </c>
      <c r="O1327" t="str">
        <f t="shared" ca="1" si="212"/>
        <v>D:z</v>
      </c>
      <c r="P1327" t="str">
        <f t="shared" ca="1" si="213"/>
        <v>D9:Z9</v>
      </c>
    </row>
    <row r="1328" spans="1:16">
      <c r="A1328" t="str">
        <f t="shared" si="208"/>
        <v>13</v>
      </c>
      <c r="B1328" t="str">
        <f t="shared" ca="1" si="209"/>
        <v>WH</v>
      </c>
      <c r="C1328" t="str">
        <f t="shared" si="210"/>
        <v>L21-WH-N-DT</v>
      </c>
      <c r="D1328" t="s">
        <v>1967</v>
      </c>
      <c r="E1328">
        <f t="shared" ca="1" si="211"/>
        <v>0</v>
      </c>
      <c r="H1328" t="str">
        <f t="shared" ca="1" si="206"/>
        <v>'Lynx WOODEN HOLDS'!</v>
      </c>
      <c r="I1328">
        <f t="shared" ca="1" si="207"/>
        <v>0</v>
      </c>
      <c r="J1328">
        <f t="shared" ca="1" si="214"/>
        <v>0</v>
      </c>
      <c r="K1328">
        <f t="shared" ca="1" si="214"/>
        <v>0</v>
      </c>
      <c r="L1328" t="str">
        <f t="shared" ca="1" si="214"/>
        <v>'Lynx WOODEN HOLDS'!</v>
      </c>
      <c r="M1328">
        <f t="shared" ca="1" si="214"/>
        <v>0</v>
      </c>
      <c r="N1328">
        <f t="shared" ca="1" si="214"/>
        <v>0</v>
      </c>
      <c r="O1328" t="str">
        <f t="shared" ca="1" si="212"/>
        <v>D:z</v>
      </c>
      <c r="P1328" t="str">
        <f t="shared" ca="1" si="213"/>
        <v>D9:Z9</v>
      </c>
    </row>
    <row r="1329" spans="1:16">
      <c r="A1329" t="str">
        <f t="shared" si="208"/>
        <v>15</v>
      </c>
      <c r="B1329" t="str">
        <f t="shared" ca="1" si="209"/>
        <v>WH</v>
      </c>
      <c r="C1329" t="str">
        <f t="shared" si="210"/>
        <v>L21-WH-N-DT</v>
      </c>
      <c r="D1329" t="s">
        <v>1990</v>
      </c>
      <c r="E1329">
        <f t="shared" ca="1" si="211"/>
        <v>0</v>
      </c>
      <c r="H1329" t="str">
        <f t="shared" ca="1" si="206"/>
        <v>'Lynx WOODEN HOLDS'!</v>
      </c>
      <c r="I1329">
        <f t="shared" ca="1" si="207"/>
        <v>0</v>
      </c>
      <c r="J1329">
        <f t="shared" ca="1" si="214"/>
        <v>0</v>
      </c>
      <c r="K1329">
        <f t="shared" ca="1" si="214"/>
        <v>0</v>
      </c>
      <c r="L1329" t="str">
        <f t="shared" ca="1" si="214"/>
        <v>'Lynx WOODEN HOLDS'!</v>
      </c>
      <c r="M1329">
        <f t="shared" ca="1" si="214"/>
        <v>0</v>
      </c>
      <c r="N1329">
        <f t="shared" ca="1" si="214"/>
        <v>0</v>
      </c>
      <c r="O1329" t="str">
        <f t="shared" ca="1" si="212"/>
        <v>D:z</v>
      </c>
      <c r="P1329" t="str">
        <f t="shared" ca="1" si="213"/>
        <v>D9:Z9</v>
      </c>
    </row>
    <row r="1330" spans="1:16">
      <c r="A1330" t="str">
        <f t="shared" si="208"/>
        <v>01</v>
      </c>
      <c r="B1330" t="str">
        <f t="shared" ca="1" si="209"/>
        <v>PE</v>
      </c>
      <c r="C1330" t="str">
        <f t="shared" si="210"/>
        <v>L22-PE</v>
      </c>
      <c r="D1330" t="s">
        <v>2126</v>
      </c>
      <c r="E1330">
        <f t="shared" ca="1" si="211"/>
        <v>0</v>
      </c>
      <c r="H1330" t="str">
        <f t="shared" ca="1" si="206"/>
        <v>'Lynx PE'!</v>
      </c>
      <c r="I1330">
        <f t="shared" ca="1" si="207"/>
        <v>0</v>
      </c>
      <c r="J1330">
        <f t="shared" ca="1" si="214"/>
        <v>0</v>
      </c>
      <c r="K1330">
        <f t="shared" ca="1" si="214"/>
        <v>0</v>
      </c>
      <c r="L1330">
        <f t="shared" ca="1" si="214"/>
        <v>0</v>
      </c>
      <c r="M1330" t="str">
        <f t="shared" ca="1" si="214"/>
        <v>'Lynx PE'!</v>
      </c>
      <c r="N1330">
        <f t="shared" ca="1" si="214"/>
        <v>0</v>
      </c>
      <c r="O1330" t="str">
        <f t="shared" ca="1" si="212"/>
        <v>D:AD</v>
      </c>
      <c r="P1330" t="str">
        <f t="shared" ca="1" si="213"/>
        <v>D9:AD9</v>
      </c>
    </row>
    <row r="1331" spans="1:16">
      <c r="A1331" t="str">
        <f t="shared" si="208"/>
        <v>02</v>
      </c>
      <c r="B1331" t="str">
        <f t="shared" ca="1" si="209"/>
        <v>PE</v>
      </c>
      <c r="C1331" t="str">
        <f t="shared" si="210"/>
        <v>L22-PE</v>
      </c>
      <c r="D1331" t="s">
        <v>2127</v>
      </c>
      <c r="E1331">
        <f t="shared" ca="1" si="211"/>
        <v>0</v>
      </c>
      <c r="H1331" t="str">
        <f t="shared" ca="1" si="206"/>
        <v>'Lynx PE'!</v>
      </c>
      <c r="I1331">
        <f t="shared" ca="1" si="207"/>
        <v>0</v>
      </c>
      <c r="J1331">
        <f t="shared" ca="1" si="214"/>
        <v>0</v>
      </c>
      <c r="K1331">
        <f t="shared" ca="1" si="214"/>
        <v>0</v>
      </c>
      <c r="L1331">
        <f t="shared" ca="1" si="214"/>
        <v>0</v>
      </c>
      <c r="M1331" t="str">
        <f t="shared" ca="1" si="214"/>
        <v>'Lynx PE'!</v>
      </c>
      <c r="N1331">
        <f t="shared" ca="1" si="214"/>
        <v>0</v>
      </c>
      <c r="O1331" t="str">
        <f t="shared" ca="1" si="212"/>
        <v>D:AD</v>
      </c>
      <c r="P1331" t="str">
        <f t="shared" ca="1" si="213"/>
        <v>D9:AD9</v>
      </c>
    </row>
    <row r="1332" spans="1:16">
      <c r="A1332" t="str">
        <f t="shared" si="208"/>
        <v>03</v>
      </c>
      <c r="B1332" t="str">
        <f t="shared" ca="1" si="209"/>
        <v>PE</v>
      </c>
      <c r="C1332" t="str">
        <f t="shared" si="210"/>
        <v>L22-PE</v>
      </c>
      <c r="D1332" t="s">
        <v>2128</v>
      </c>
      <c r="E1332">
        <f t="shared" ca="1" si="211"/>
        <v>0</v>
      </c>
      <c r="H1332" t="str">
        <f t="shared" ca="1" si="206"/>
        <v>'Lynx PE'!</v>
      </c>
      <c r="I1332">
        <f t="shared" ca="1" si="207"/>
        <v>0</v>
      </c>
      <c r="J1332">
        <f t="shared" ca="1" si="214"/>
        <v>0</v>
      </c>
      <c r="K1332">
        <f t="shared" ca="1" si="214"/>
        <v>0</v>
      </c>
      <c r="L1332">
        <f t="shared" ca="1" si="214"/>
        <v>0</v>
      </c>
      <c r="M1332" t="str">
        <f t="shared" ca="1" si="214"/>
        <v>'Lynx PE'!</v>
      </c>
      <c r="N1332">
        <f t="shared" ca="1" si="214"/>
        <v>0</v>
      </c>
      <c r="O1332" t="str">
        <f t="shared" ca="1" si="212"/>
        <v>D:AD</v>
      </c>
      <c r="P1332" t="str">
        <f t="shared" ca="1" si="213"/>
        <v>D9:AD9</v>
      </c>
    </row>
    <row r="1333" spans="1:16">
      <c r="A1333" t="str">
        <f t="shared" si="208"/>
        <v>04</v>
      </c>
      <c r="B1333" t="str">
        <f t="shared" ca="1" si="209"/>
        <v>PE</v>
      </c>
      <c r="C1333" t="str">
        <f t="shared" si="210"/>
        <v>L22-PE</v>
      </c>
      <c r="D1333" t="s">
        <v>2129</v>
      </c>
      <c r="E1333">
        <f t="shared" ca="1" si="211"/>
        <v>0</v>
      </c>
      <c r="H1333" t="str">
        <f t="shared" ref="H1333:H1396" ca="1" si="215">IF(I1333&lt;&gt;0,I1333,IF(J1333&lt;&gt;0,J1333,IF(K1333&lt;&gt;0,K1333,IF(L1333&lt;&gt;0,L1333,IF(M1333&lt;&gt;0,M1333,N1333)))))</f>
        <v>'Lynx PE'!</v>
      </c>
      <c r="I1333">
        <f t="shared" ref="I1333:I1396" ca="1" si="216">IF(IFERROR(VLOOKUP(C1333,INDIRECT($I$14&amp;"D:D"),1,FALSE),0)&lt;&gt;0,I$14,0)</f>
        <v>0</v>
      </c>
      <c r="J1333">
        <f t="shared" ca="1" si="214"/>
        <v>0</v>
      </c>
      <c r="K1333">
        <f t="shared" ca="1" si="214"/>
        <v>0</v>
      </c>
      <c r="L1333">
        <f t="shared" ca="1" si="214"/>
        <v>0</v>
      </c>
      <c r="M1333" t="str">
        <f t="shared" ca="1" si="214"/>
        <v>'Lynx PE'!</v>
      </c>
      <c r="N1333">
        <f t="shared" ca="1" si="214"/>
        <v>0</v>
      </c>
      <c r="O1333" t="str">
        <f t="shared" ca="1" si="212"/>
        <v>D:AD</v>
      </c>
      <c r="P1333" t="str">
        <f t="shared" ca="1" si="213"/>
        <v>D9:AD9</v>
      </c>
    </row>
    <row r="1334" spans="1:16">
      <c r="A1334" t="str">
        <f t="shared" si="208"/>
        <v>05</v>
      </c>
      <c r="B1334" t="str">
        <f t="shared" ca="1" si="209"/>
        <v>PE</v>
      </c>
      <c r="C1334" t="str">
        <f t="shared" si="210"/>
        <v>L22-PE</v>
      </c>
      <c r="D1334" t="s">
        <v>2130</v>
      </c>
      <c r="E1334">
        <f t="shared" ca="1" si="211"/>
        <v>0</v>
      </c>
      <c r="H1334" t="str">
        <f t="shared" ca="1" si="215"/>
        <v>'Lynx PE'!</v>
      </c>
      <c r="I1334">
        <f t="shared" ca="1" si="216"/>
        <v>0</v>
      </c>
      <c r="J1334">
        <f t="shared" ca="1" si="214"/>
        <v>0</v>
      </c>
      <c r="K1334">
        <f t="shared" ca="1" si="214"/>
        <v>0</v>
      </c>
      <c r="L1334">
        <f t="shared" ca="1" si="214"/>
        <v>0</v>
      </c>
      <c r="M1334" t="str">
        <f t="shared" ca="1" si="214"/>
        <v>'Lynx PE'!</v>
      </c>
      <c r="N1334">
        <f t="shared" ca="1" si="214"/>
        <v>0</v>
      </c>
      <c r="O1334" t="str">
        <f t="shared" ca="1" si="212"/>
        <v>D:AD</v>
      </c>
      <c r="P1334" t="str">
        <f t="shared" ca="1" si="213"/>
        <v>D9:AD9</v>
      </c>
    </row>
    <row r="1335" spans="1:16">
      <c r="A1335" t="str">
        <f t="shared" si="208"/>
        <v>06</v>
      </c>
      <c r="B1335" t="str">
        <f t="shared" ca="1" si="209"/>
        <v>PE</v>
      </c>
      <c r="C1335" t="str">
        <f t="shared" si="210"/>
        <v>L22-PE</v>
      </c>
      <c r="D1335" t="s">
        <v>2131</v>
      </c>
      <c r="E1335">
        <f t="shared" ca="1" si="211"/>
        <v>0</v>
      </c>
      <c r="H1335" t="str">
        <f t="shared" ca="1" si="215"/>
        <v>'Lynx PE'!</v>
      </c>
      <c r="I1335">
        <f t="shared" ca="1" si="216"/>
        <v>0</v>
      </c>
      <c r="J1335">
        <f t="shared" ca="1" si="214"/>
        <v>0</v>
      </c>
      <c r="K1335">
        <f t="shared" ca="1" si="214"/>
        <v>0</v>
      </c>
      <c r="L1335">
        <f t="shared" ca="1" si="214"/>
        <v>0</v>
      </c>
      <c r="M1335" t="str">
        <f t="shared" ca="1" si="214"/>
        <v>'Lynx PE'!</v>
      </c>
      <c r="N1335">
        <f t="shared" ca="1" si="214"/>
        <v>0</v>
      </c>
      <c r="O1335" t="str">
        <f t="shared" ca="1" si="212"/>
        <v>D:AD</v>
      </c>
      <c r="P1335" t="str">
        <f t="shared" ca="1" si="213"/>
        <v>D9:AD9</v>
      </c>
    </row>
    <row r="1336" spans="1:16">
      <c r="A1336" t="str">
        <f t="shared" si="208"/>
        <v>07</v>
      </c>
      <c r="B1336" t="str">
        <f t="shared" ca="1" si="209"/>
        <v>PE</v>
      </c>
      <c r="C1336" t="str">
        <f t="shared" si="210"/>
        <v>L22-PE</v>
      </c>
      <c r="D1336" t="s">
        <v>2132</v>
      </c>
      <c r="E1336">
        <f t="shared" ca="1" si="211"/>
        <v>0</v>
      </c>
      <c r="H1336" t="str">
        <f t="shared" ca="1" si="215"/>
        <v>'Lynx PE'!</v>
      </c>
      <c r="I1336">
        <f t="shared" ca="1" si="216"/>
        <v>0</v>
      </c>
      <c r="J1336">
        <f t="shared" ca="1" si="214"/>
        <v>0</v>
      </c>
      <c r="K1336">
        <f t="shared" ca="1" si="214"/>
        <v>0</v>
      </c>
      <c r="L1336">
        <f t="shared" ca="1" si="214"/>
        <v>0</v>
      </c>
      <c r="M1336" t="str">
        <f t="shared" ca="1" si="214"/>
        <v>'Lynx PE'!</v>
      </c>
      <c r="N1336">
        <f t="shared" ca="1" si="214"/>
        <v>0</v>
      </c>
      <c r="O1336" t="str">
        <f t="shared" ca="1" si="212"/>
        <v>D:AD</v>
      </c>
      <c r="P1336" t="str">
        <f t="shared" ca="1" si="213"/>
        <v>D9:AD9</v>
      </c>
    </row>
    <row r="1337" spans="1:16">
      <c r="A1337" t="str">
        <f t="shared" si="208"/>
        <v>08</v>
      </c>
      <c r="B1337" t="str">
        <f t="shared" ca="1" si="209"/>
        <v>PE</v>
      </c>
      <c r="C1337" t="str">
        <f t="shared" si="210"/>
        <v>L22-PE</v>
      </c>
      <c r="D1337" t="s">
        <v>2133</v>
      </c>
      <c r="E1337">
        <f t="shared" ca="1" si="211"/>
        <v>0</v>
      </c>
      <c r="H1337" t="str">
        <f t="shared" ca="1" si="215"/>
        <v>'Lynx PE'!</v>
      </c>
      <c r="I1337">
        <f t="shared" ca="1" si="216"/>
        <v>0</v>
      </c>
      <c r="J1337">
        <f t="shared" ca="1" si="214"/>
        <v>0</v>
      </c>
      <c r="K1337">
        <f t="shared" ca="1" si="214"/>
        <v>0</v>
      </c>
      <c r="L1337">
        <f t="shared" ca="1" si="214"/>
        <v>0</v>
      </c>
      <c r="M1337" t="str">
        <f t="shared" ca="1" si="214"/>
        <v>'Lynx PE'!</v>
      </c>
      <c r="N1337">
        <f t="shared" ca="1" si="214"/>
        <v>0</v>
      </c>
      <c r="O1337" t="str">
        <f t="shared" ca="1" si="212"/>
        <v>D:AD</v>
      </c>
      <c r="P1337" t="str">
        <f t="shared" ca="1" si="213"/>
        <v>D9:AD9</v>
      </c>
    </row>
    <row r="1338" spans="1:16">
      <c r="A1338" t="str">
        <f t="shared" si="208"/>
        <v>09</v>
      </c>
      <c r="B1338" t="str">
        <f t="shared" ca="1" si="209"/>
        <v>PE</v>
      </c>
      <c r="C1338" t="str">
        <f t="shared" si="210"/>
        <v>L22-PE</v>
      </c>
      <c r="D1338" t="s">
        <v>2134</v>
      </c>
      <c r="E1338">
        <f t="shared" ca="1" si="211"/>
        <v>0</v>
      </c>
      <c r="H1338" t="str">
        <f t="shared" ca="1" si="215"/>
        <v>'Lynx PE'!</v>
      </c>
      <c r="I1338">
        <f t="shared" ca="1" si="216"/>
        <v>0</v>
      </c>
      <c r="J1338">
        <f t="shared" ca="1" si="214"/>
        <v>0</v>
      </c>
      <c r="K1338">
        <f t="shared" ca="1" si="214"/>
        <v>0</v>
      </c>
      <c r="L1338">
        <f t="shared" ca="1" si="214"/>
        <v>0</v>
      </c>
      <c r="M1338" t="str">
        <f t="shared" ca="1" si="214"/>
        <v>'Lynx PE'!</v>
      </c>
      <c r="N1338">
        <f t="shared" ca="1" si="214"/>
        <v>0</v>
      </c>
      <c r="O1338" t="str">
        <f t="shared" ca="1" si="212"/>
        <v>D:AD</v>
      </c>
      <c r="P1338" t="str">
        <f t="shared" ca="1" si="213"/>
        <v>D9:AD9</v>
      </c>
    </row>
    <row r="1339" spans="1:16">
      <c r="A1339" t="str">
        <f t="shared" si="208"/>
        <v>10</v>
      </c>
      <c r="B1339" t="str">
        <f t="shared" ca="1" si="209"/>
        <v>PE</v>
      </c>
      <c r="C1339" t="str">
        <f t="shared" si="210"/>
        <v>L22-PE</v>
      </c>
      <c r="D1339" t="s">
        <v>2135</v>
      </c>
      <c r="E1339">
        <f t="shared" ca="1" si="211"/>
        <v>0</v>
      </c>
      <c r="H1339" t="str">
        <f t="shared" ca="1" si="215"/>
        <v>'Lynx PE'!</v>
      </c>
      <c r="I1339">
        <f t="shared" ca="1" si="216"/>
        <v>0</v>
      </c>
      <c r="J1339">
        <f t="shared" ca="1" si="214"/>
        <v>0</v>
      </c>
      <c r="K1339">
        <f t="shared" ca="1" si="214"/>
        <v>0</v>
      </c>
      <c r="L1339">
        <f t="shared" ca="1" si="214"/>
        <v>0</v>
      </c>
      <c r="M1339" t="str">
        <f t="shared" ca="1" si="214"/>
        <v>'Lynx PE'!</v>
      </c>
      <c r="N1339">
        <f t="shared" ca="1" si="214"/>
        <v>0</v>
      </c>
      <c r="O1339" t="str">
        <f t="shared" ca="1" si="212"/>
        <v>D:AD</v>
      </c>
      <c r="P1339" t="str">
        <f t="shared" ca="1" si="213"/>
        <v>D9:AD9</v>
      </c>
    </row>
    <row r="1340" spans="1:16">
      <c r="A1340" t="str">
        <f t="shared" si="208"/>
        <v>11</v>
      </c>
      <c r="B1340" t="str">
        <f t="shared" ca="1" si="209"/>
        <v>PE</v>
      </c>
      <c r="C1340" t="str">
        <f t="shared" si="210"/>
        <v>L22-PE</v>
      </c>
      <c r="D1340" t="s">
        <v>2136</v>
      </c>
      <c r="E1340">
        <f t="shared" ca="1" si="211"/>
        <v>0</v>
      </c>
      <c r="H1340" t="str">
        <f t="shared" ca="1" si="215"/>
        <v>'Lynx PE'!</v>
      </c>
      <c r="I1340">
        <f t="shared" ca="1" si="216"/>
        <v>0</v>
      </c>
      <c r="J1340">
        <f t="shared" ca="1" si="214"/>
        <v>0</v>
      </c>
      <c r="K1340">
        <f t="shared" ca="1" si="214"/>
        <v>0</v>
      </c>
      <c r="L1340">
        <f t="shared" ca="1" si="214"/>
        <v>0</v>
      </c>
      <c r="M1340" t="str">
        <f t="shared" ca="1" si="214"/>
        <v>'Lynx PE'!</v>
      </c>
      <c r="N1340">
        <f t="shared" ca="1" si="214"/>
        <v>0</v>
      </c>
      <c r="O1340" t="str">
        <f t="shared" ca="1" si="212"/>
        <v>D:AD</v>
      </c>
      <c r="P1340" t="str">
        <f t="shared" ca="1" si="213"/>
        <v>D9:AD9</v>
      </c>
    </row>
    <row r="1341" spans="1:16">
      <c r="A1341" t="str">
        <f t="shared" si="208"/>
        <v>12</v>
      </c>
      <c r="B1341" t="str">
        <f t="shared" ca="1" si="209"/>
        <v>PE</v>
      </c>
      <c r="C1341" t="str">
        <f t="shared" si="210"/>
        <v>L22-PE</v>
      </c>
      <c r="D1341" t="s">
        <v>2137</v>
      </c>
      <c r="E1341">
        <f t="shared" ca="1" si="211"/>
        <v>0</v>
      </c>
      <c r="H1341" t="str">
        <f t="shared" ca="1" si="215"/>
        <v>'Lynx PE'!</v>
      </c>
      <c r="I1341">
        <f t="shared" ca="1" si="216"/>
        <v>0</v>
      </c>
      <c r="J1341">
        <f t="shared" ca="1" si="214"/>
        <v>0</v>
      </c>
      <c r="K1341">
        <f t="shared" ca="1" si="214"/>
        <v>0</v>
      </c>
      <c r="L1341">
        <f t="shared" ca="1" si="214"/>
        <v>0</v>
      </c>
      <c r="M1341" t="str">
        <f t="shared" ca="1" si="214"/>
        <v>'Lynx PE'!</v>
      </c>
      <c r="N1341">
        <f t="shared" ca="1" si="214"/>
        <v>0</v>
      </c>
      <c r="O1341" t="str">
        <f t="shared" ca="1" si="212"/>
        <v>D:AD</v>
      </c>
      <c r="P1341" t="str">
        <f t="shared" ca="1" si="213"/>
        <v>D9:AD9</v>
      </c>
    </row>
    <row r="1342" spans="1:16">
      <c r="A1342" t="str">
        <f t="shared" si="208"/>
        <v>13</v>
      </c>
      <c r="B1342" t="str">
        <f t="shared" ca="1" si="209"/>
        <v>PE</v>
      </c>
      <c r="C1342" t="str">
        <f t="shared" si="210"/>
        <v>L22-PE</v>
      </c>
      <c r="D1342" t="s">
        <v>2138</v>
      </c>
      <c r="E1342">
        <f t="shared" ca="1" si="211"/>
        <v>0</v>
      </c>
      <c r="H1342" t="str">
        <f t="shared" ca="1" si="215"/>
        <v>'Lynx PE'!</v>
      </c>
      <c r="I1342">
        <f t="shared" ca="1" si="216"/>
        <v>0</v>
      </c>
      <c r="J1342">
        <f t="shared" ca="1" si="214"/>
        <v>0</v>
      </c>
      <c r="K1342">
        <f t="shared" ca="1" si="214"/>
        <v>0</v>
      </c>
      <c r="L1342">
        <f t="shared" ca="1" si="214"/>
        <v>0</v>
      </c>
      <c r="M1342" t="str">
        <f t="shared" ca="1" si="214"/>
        <v>'Lynx PE'!</v>
      </c>
      <c r="N1342">
        <f t="shared" ca="1" si="214"/>
        <v>0</v>
      </c>
      <c r="O1342" t="str">
        <f t="shared" ca="1" si="212"/>
        <v>D:AD</v>
      </c>
      <c r="P1342" t="str">
        <f t="shared" ca="1" si="213"/>
        <v>D9:AD9</v>
      </c>
    </row>
    <row r="1343" spans="1:16">
      <c r="A1343" t="str">
        <f t="shared" si="208"/>
        <v>14</v>
      </c>
      <c r="B1343" t="str">
        <f t="shared" ca="1" si="209"/>
        <v>PE</v>
      </c>
      <c r="C1343" t="str">
        <f t="shared" si="210"/>
        <v>L22-PE</v>
      </c>
      <c r="D1343" t="s">
        <v>2139</v>
      </c>
      <c r="E1343">
        <f t="shared" ca="1" si="211"/>
        <v>0</v>
      </c>
      <c r="H1343" t="str">
        <f t="shared" ca="1" si="215"/>
        <v>'Lynx PE'!</v>
      </c>
      <c r="I1343">
        <f t="shared" ca="1" si="216"/>
        <v>0</v>
      </c>
      <c r="J1343">
        <f t="shared" ca="1" si="214"/>
        <v>0</v>
      </c>
      <c r="K1343">
        <f t="shared" ca="1" si="214"/>
        <v>0</v>
      </c>
      <c r="L1343">
        <f t="shared" ca="1" si="214"/>
        <v>0</v>
      </c>
      <c r="M1343" t="str">
        <f t="shared" ca="1" si="214"/>
        <v>'Lynx PE'!</v>
      </c>
      <c r="N1343">
        <f t="shared" ca="1" si="214"/>
        <v>0</v>
      </c>
      <c r="O1343" t="str">
        <f t="shared" ca="1" si="212"/>
        <v>D:AD</v>
      </c>
      <c r="P1343" t="str">
        <f t="shared" ca="1" si="213"/>
        <v>D9:AD9</v>
      </c>
    </row>
    <row r="1344" spans="1:16">
      <c r="A1344" t="str">
        <f t="shared" si="208"/>
        <v>15</v>
      </c>
      <c r="B1344" t="str">
        <f t="shared" ca="1" si="209"/>
        <v>PE</v>
      </c>
      <c r="C1344" t="str">
        <f t="shared" si="210"/>
        <v>L22-PE</v>
      </c>
      <c r="D1344" t="s">
        <v>2140</v>
      </c>
      <c r="E1344">
        <f t="shared" ca="1" si="211"/>
        <v>0</v>
      </c>
      <c r="H1344" t="str">
        <f t="shared" ca="1" si="215"/>
        <v>'Lynx PE'!</v>
      </c>
      <c r="I1344">
        <f t="shared" ca="1" si="216"/>
        <v>0</v>
      </c>
      <c r="J1344">
        <f t="shared" ca="1" si="214"/>
        <v>0</v>
      </c>
      <c r="K1344">
        <f t="shared" ca="1" si="214"/>
        <v>0</v>
      </c>
      <c r="L1344">
        <f t="shared" ca="1" si="214"/>
        <v>0</v>
      </c>
      <c r="M1344" t="str">
        <f t="shared" ca="1" si="214"/>
        <v>'Lynx PE'!</v>
      </c>
      <c r="N1344">
        <f t="shared" ca="1" si="214"/>
        <v>0</v>
      </c>
      <c r="O1344" t="str">
        <f t="shared" ca="1" si="212"/>
        <v>D:AD</v>
      </c>
      <c r="P1344" t="str">
        <f t="shared" ca="1" si="213"/>
        <v>D9:AD9</v>
      </c>
    </row>
    <row r="1345" spans="1:16">
      <c r="A1345" t="str">
        <f t="shared" si="208"/>
        <v>19</v>
      </c>
      <c r="B1345" t="str">
        <f t="shared" ca="1" si="209"/>
        <v>PE</v>
      </c>
      <c r="C1345" t="str">
        <f t="shared" si="210"/>
        <v>L22-PE</v>
      </c>
      <c r="D1345" t="s">
        <v>2808</v>
      </c>
      <c r="E1345">
        <f t="shared" ca="1" si="211"/>
        <v>0</v>
      </c>
      <c r="H1345" t="str">
        <f t="shared" ca="1" si="215"/>
        <v>'Lynx PE'!</v>
      </c>
      <c r="I1345">
        <f t="shared" ca="1" si="216"/>
        <v>0</v>
      </c>
      <c r="J1345">
        <f t="shared" ca="1" si="214"/>
        <v>0</v>
      </c>
      <c r="K1345">
        <f t="shared" ca="1" si="214"/>
        <v>0</v>
      </c>
      <c r="L1345">
        <f t="shared" ca="1" si="214"/>
        <v>0</v>
      </c>
      <c r="M1345" t="str">
        <f t="shared" ca="1" si="214"/>
        <v>'Lynx PE'!</v>
      </c>
      <c r="N1345">
        <f t="shared" ca="1" si="214"/>
        <v>0</v>
      </c>
      <c r="O1345" t="str">
        <f t="shared" ca="1" si="212"/>
        <v>D:AD</v>
      </c>
      <c r="P1345" t="str">
        <f t="shared" ca="1" si="213"/>
        <v>D9:AD9</v>
      </c>
    </row>
    <row r="1346" spans="1:16">
      <c r="A1346" t="str">
        <f t="shared" si="208"/>
        <v>34</v>
      </c>
      <c r="B1346" t="str">
        <f t="shared" ca="1" si="209"/>
        <v>PE</v>
      </c>
      <c r="C1346" t="str">
        <f t="shared" si="210"/>
        <v>L22-PE</v>
      </c>
      <c r="D1346" t="s">
        <v>2809</v>
      </c>
      <c r="E1346">
        <f t="shared" ca="1" si="211"/>
        <v>0</v>
      </c>
      <c r="H1346" t="str">
        <f t="shared" ca="1" si="215"/>
        <v>'Lynx PE'!</v>
      </c>
      <c r="I1346">
        <f t="shared" ca="1" si="216"/>
        <v>0</v>
      </c>
      <c r="J1346">
        <f t="shared" ca="1" si="214"/>
        <v>0</v>
      </c>
      <c r="K1346">
        <f t="shared" ca="1" si="214"/>
        <v>0</v>
      </c>
      <c r="L1346">
        <f t="shared" ca="1" si="214"/>
        <v>0</v>
      </c>
      <c r="M1346" t="str">
        <f t="shared" ca="1" si="214"/>
        <v>'Lynx PE'!</v>
      </c>
      <c r="N1346">
        <f t="shared" ca="1" si="214"/>
        <v>0</v>
      </c>
      <c r="O1346" t="str">
        <f t="shared" ca="1" si="212"/>
        <v>D:AD</v>
      </c>
      <c r="P1346" t="str">
        <f t="shared" ca="1" si="213"/>
        <v>D9:AD9</v>
      </c>
    </row>
    <row r="1347" spans="1:16">
      <c r="A1347" t="str">
        <f t="shared" si="208"/>
        <v>35</v>
      </c>
      <c r="B1347" t="str">
        <f t="shared" ca="1" si="209"/>
        <v>PE</v>
      </c>
      <c r="C1347" t="str">
        <f t="shared" si="210"/>
        <v>L22-PE</v>
      </c>
      <c r="D1347" t="s">
        <v>2810</v>
      </c>
      <c r="E1347">
        <f t="shared" ca="1" si="211"/>
        <v>0</v>
      </c>
      <c r="H1347" t="str">
        <f t="shared" ca="1" si="215"/>
        <v>'Lynx PE'!</v>
      </c>
      <c r="I1347">
        <f t="shared" ca="1" si="216"/>
        <v>0</v>
      </c>
      <c r="J1347">
        <f t="shared" ca="1" si="214"/>
        <v>0</v>
      </c>
      <c r="K1347">
        <f t="shared" ca="1" si="214"/>
        <v>0</v>
      </c>
      <c r="L1347">
        <f t="shared" ca="1" si="214"/>
        <v>0</v>
      </c>
      <c r="M1347" t="str">
        <f t="shared" ca="1" si="214"/>
        <v>'Lynx PE'!</v>
      </c>
      <c r="N1347">
        <f t="shared" ca="1" si="214"/>
        <v>0</v>
      </c>
      <c r="O1347" t="str">
        <f t="shared" ca="1" si="212"/>
        <v>D:AD</v>
      </c>
      <c r="P1347" t="str">
        <f t="shared" ca="1" si="213"/>
        <v>D9:AD9</v>
      </c>
    </row>
    <row r="1348" spans="1:16">
      <c r="A1348" t="str">
        <f t="shared" si="208"/>
        <v>36</v>
      </c>
      <c r="B1348" t="str">
        <f t="shared" ca="1" si="209"/>
        <v>PE</v>
      </c>
      <c r="C1348" t="str">
        <f t="shared" si="210"/>
        <v>L22-PE</v>
      </c>
      <c r="D1348" t="s">
        <v>2811</v>
      </c>
      <c r="E1348">
        <f t="shared" ca="1" si="211"/>
        <v>0</v>
      </c>
      <c r="H1348" t="str">
        <f t="shared" ca="1" si="215"/>
        <v>'Lynx PE'!</v>
      </c>
      <c r="I1348">
        <f t="shared" ca="1" si="216"/>
        <v>0</v>
      </c>
      <c r="J1348">
        <f t="shared" ca="1" si="214"/>
        <v>0</v>
      </c>
      <c r="K1348">
        <f t="shared" ca="1" si="214"/>
        <v>0</v>
      </c>
      <c r="L1348">
        <f t="shared" ca="1" si="214"/>
        <v>0</v>
      </c>
      <c r="M1348" t="str">
        <f t="shared" ca="1" si="214"/>
        <v>'Lynx PE'!</v>
      </c>
      <c r="N1348">
        <f t="shared" ca="1" si="214"/>
        <v>0</v>
      </c>
      <c r="O1348" t="str">
        <f t="shared" ca="1" si="212"/>
        <v>D:AD</v>
      </c>
      <c r="P1348" t="str">
        <f t="shared" ca="1" si="213"/>
        <v>D9:AD9</v>
      </c>
    </row>
    <row r="1349" spans="1:16">
      <c r="A1349" t="str">
        <f t="shared" si="208"/>
        <v>01</v>
      </c>
      <c r="B1349" t="str">
        <f t="shared" ca="1" si="209"/>
        <v>WOOD</v>
      </c>
      <c r="C1349" t="str">
        <f t="shared" si="210"/>
        <v>L22-W</v>
      </c>
      <c r="D1349" t="s">
        <v>620</v>
      </c>
      <c r="E1349">
        <f t="shared" ca="1" si="211"/>
        <v>0</v>
      </c>
      <c r="H1349" t="str">
        <f t="shared" ca="1" si="215"/>
        <v>'LYNX PLYWOOD'!</v>
      </c>
      <c r="I1349">
        <f t="shared" ca="1" si="216"/>
        <v>0</v>
      </c>
      <c r="J1349" t="str">
        <f t="shared" ca="1" si="214"/>
        <v>'LYNX PLYWOOD'!</v>
      </c>
      <c r="K1349">
        <f t="shared" ca="1" si="214"/>
        <v>0</v>
      </c>
      <c r="L1349">
        <f t="shared" ca="1" si="214"/>
        <v>0</v>
      </c>
      <c r="M1349">
        <f t="shared" ca="1" si="214"/>
        <v>0</v>
      </c>
      <c r="N1349">
        <f t="shared" ca="1" si="214"/>
        <v>0</v>
      </c>
      <c r="O1349" t="str">
        <f t="shared" ca="1" si="212"/>
        <v>D:Aa</v>
      </c>
      <c r="P1349" t="str">
        <f t="shared" ca="1" si="213"/>
        <v>D9:Aa9</v>
      </c>
    </row>
    <row r="1350" spans="1:16">
      <c r="A1350" t="str">
        <f t="shared" si="208"/>
        <v>02</v>
      </c>
      <c r="B1350" t="str">
        <f t="shared" ca="1" si="209"/>
        <v>WOOD</v>
      </c>
      <c r="C1350" t="str">
        <f t="shared" si="210"/>
        <v>L22-W</v>
      </c>
      <c r="D1350" t="s">
        <v>621</v>
      </c>
      <c r="E1350">
        <f t="shared" ca="1" si="211"/>
        <v>0</v>
      </c>
      <c r="H1350" t="str">
        <f t="shared" ca="1" si="215"/>
        <v>'LYNX PLYWOOD'!</v>
      </c>
      <c r="I1350">
        <f t="shared" ca="1" si="216"/>
        <v>0</v>
      </c>
      <c r="J1350" t="str">
        <f t="shared" ca="1" si="214"/>
        <v>'LYNX PLYWOOD'!</v>
      </c>
      <c r="K1350">
        <f t="shared" ca="1" si="214"/>
        <v>0</v>
      </c>
      <c r="L1350">
        <f t="shared" ca="1" si="214"/>
        <v>0</v>
      </c>
      <c r="M1350">
        <f t="shared" ca="1" si="214"/>
        <v>0</v>
      </c>
      <c r="N1350">
        <f t="shared" ca="1" si="214"/>
        <v>0</v>
      </c>
      <c r="O1350" t="str">
        <f t="shared" ca="1" si="212"/>
        <v>D:Aa</v>
      </c>
      <c r="P1350" t="str">
        <f t="shared" ca="1" si="213"/>
        <v>D9:Aa9</v>
      </c>
    </row>
    <row r="1351" spans="1:16">
      <c r="A1351" t="str">
        <f t="shared" si="208"/>
        <v>03</v>
      </c>
      <c r="B1351" t="str">
        <f t="shared" ca="1" si="209"/>
        <v>WOOD</v>
      </c>
      <c r="C1351" t="str">
        <f t="shared" si="210"/>
        <v>L22-W</v>
      </c>
      <c r="D1351" t="s">
        <v>622</v>
      </c>
      <c r="E1351">
        <f t="shared" ca="1" si="211"/>
        <v>0</v>
      </c>
      <c r="H1351" t="str">
        <f t="shared" ca="1" si="215"/>
        <v>'LYNX PLYWOOD'!</v>
      </c>
      <c r="I1351">
        <f t="shared" ca="1" si="216"/>
        <v>0</v>
      </c>
      <c r="J1351" t="str">
        <f t="shared" ca="1" si="214"/>
        <v>'LYNX PLYWOOD'!</v>
      </c>
      <c r="K1351">
        <f t="shared" ca="1" si="214"/>
        <v>0</v>
      </c>
      <c r="L1351">
        <f t="shared" ca="1" si="214"/>
        <v>0</v>
      </c>
      <c r="M1351">
        <f t="shared" ca="1" si="214"/>
        <v>0</v>
      </c>
      <c r="N1351">
        <f t="shared" ca="1" si="214"/>
        <v>0</v>
      </c>
      <c r="O1351" t="str">
        <f t="shared" ca="1" si="212"/>
        <v>D:Aa</v>
      </c>
      <c r="P1351" t="str">
        <f t="shared" ca="1" si="213"/>
        <v>D9:Aa9</v>
      </c>
    </row>
    <row r="1352" spans="1:16">
      <c r="A1352" t="str">
        <f t="shared" si="208"/>
        <v>04</v>
      </c>
      <c r="B1352" t="str">
        <f t="shared" ca="1" si="209"/>
        <v>WOOD</v>
      </c>
      <c r="C1352" t="str">
        <f t="shared" si="210"/>
        <v>L22-W</v>
      </c>
      <c r="D1352" t="s">
        <v>623</v>
      </c>
      <c r="E1352">
        <f t="shared" ca="1" si="211"/>
        <v>0</v>
      </c>
      <c r="H1352" t="str">
        <f t="shared" ca="1" si="215"/>
        <v>'LYNX PLYWOOD'!</v>
      </c>
      <c r="I1352">
        <f t="shared" ca="1" si="216"/>
        <v>0</v>
      </c>
      <c r="J1352" t="str">
        <f t="shared" ca="1" si="214"/>
        <v>'LYNX PLYWOOD'!</v>
      </c>
      <c r="K1352">
        <f t="shared" ca="1" si="214"/>
        <v>0</v>
      </c>
      <c r="L1352">
        <f t="shared" ca="1" si="214"/>
        <v>0</v>
      </c>
      <c r="M1352">
        <f t="shared" ca="1" si="214"/>
        <v>0</v>
      </c>
      <c r="N1352">
        <f t="shared" ca="1" si="214"/>
        <v>0</v>
      </c>
      <c r="O1352" t="str">
        <f t="shared" ca="1" si="212"/>
        <v>D:Aa</v>
      </c>
      <c r="P1352" t="str">
        <f t="shared" ca="1" si="213"/>
        <v>D9:Aa9</v>
      </c>
    </row>
    <row r="1353" spans="1:16">
      <c r="A1353" t="str">
        <f t="shared" si="208"/>
        <v>05</v>
      </c>
      <c r="B1353" t="str">
        <f t="shared" ca="1" si="209"/>
        <v>WOOD</v>
      </c>
      <c r="C1353" t="str">
        <f t="shared" si="210"/>
        <v>L22-W</v>
      </c>
      <c r="D1353" t="s">
        <v>624</v>
      </c>
      <c r="E1353">
        <f t="shared" ca="1" si="211"/>
        <v>0</v>
      </c>
      <c r="H1353" t="str">
        <f t="shared" ca="1" si="215"/>
        <v>'LYNX PLYWOOD'!</v>
      </c>
      <c r="I1353">
        <f t="shared" ca="1" si="216"/>
        <v>0</v>
      </c>
      <c r="J1353" t="str">
        <f t="shared" ca="1" si="214"/>
        <v>'LYNX PLYWOOD'!</v>
      </c>
      <c r="K1353">
        <f t="shared" ca="1" si="214"/>
        <v>0</v>
      </c>
      <c r="L1353">
        <f t="shared" ca="1" si="214"/>
        <v>0</v>
      </c>
      <c r="M1353">
        <f t="shared" ca="1" si="214"/>
        <v>0</v>
      </c>
      <c r="N1353">
        <f t="shared" ca="1" si="214"/>
        <v>0</v>
      </c>
      <c r="O1353" t="str">
        <f t="shared" ca="1" si="212"/>
        <v>D:Aa</v>
      </c>
      <c r="P1353" t="str">
        <f t="shared" ca="1" si="213"/>
        <v>D9:Aa9</v>
      </c>
    </row>
    <row r="1354" spans="1:16">
      <c r="A1354" t="str">
        <f t="shared" si="208"/>
        <v>06</v>
      </c>
      <c r="B1354" t="str">
        <f t="shared" ca="1" si="209"/>
        <v>WOOD</v>
      </c>
      <c r="C1354" t="str">
        <f t="shared" si="210"/>
        <v>L22-W</v>
      </c>
      <c r="D1354" t="s">
        <v>625</v>
      </c>
      <c r="E1354">
        <f t="shared" ca="1" si="211"/>
        <v>0</v>
      </c>
      <c r="H1354" t="str">
        <f t="shared" ca="1" si="215"/>
        <v>'LYNX PLYWOOD'!</v>
      </c>
      <c r="I1354">
        <f t="shared" ca="1" si="216"/>
        <v>0</v>
      </c>
      <c r="J1354" t="str">
        <f t="shared" ca="1" si="214"/>
        <v>'LYNX PLYWOOD'!</v>
      </c>
      <c r="K1354">
        <f t="shared" ca="1" si="214"/>
        <v>0</v>
      </c>
      <c r="L1354">
        <f t="shared" ca="1" si="214"/>
        <v>0</v>
      </c>
      <c r="M1354">
        <f t="shared" ca="1" si="214"/>
        <v>0</v>
      </c>
      <c r="N1354">
        <f t="shared" ca="1" si="214"/>
        <v>0</v>
      </c>
      <c r="O1354" t="str">
        <f t="shared" ca="1" si="212"/>
        <v>D:Aa</v>
      </c>
      <c r="P1354" t="str">
        <f t="shared" ca="1" si="213"/>
        <v>D9:Aa9</v>
      </c>
    </row>
    <row r="1355" spans="1:16">
      <c r="A1355" t="str">
        <f t="shared" si="208"/>
        <v>07</v>
      </c>
      <c r="B1355" t="str">
        <f t="shared" ca="1" si="209"/>
        <v>WOOD</v>
      </c>
      <c r="C1355" t="str">
        <f t="shared" si="210"/>
        <v>L22-W</v>
      </c>
      <c r="D1355" t="s">
        <v>626</v>
      </c>
      <c r="E1355">
        <f t="shared" ca="1" si="211"/>
        <v>0</v>
      </c>
      <c r="H1355" t="str">
        <f t="shared" ca="1" si="215"/>
        <v>'LYNX PLYWOOD'!</v>
      </c>
      <c r="I1355">
        <f t="shared" ca="1" si="216"/>
        <v>0</v>
      </c>
      <c r="J1355" t="str">
        <f t="shared" ca="1" si="214"/>
        <v>'LYNX PLYWOOD'!</v>
      </c>
      <c r="K1355">
        <f t="shared" ca="1" si="214"/>
        <v>0</v>
      </c>
      <c r="L1355">
        <f t="shared" ca="1" si="214"/>
        <v>0</v>
      </c>
      <c r="M1355">
        <f t="shared" ca="1" si="214"/>
        <v>0</v>
      </c>
      <c r="N1355">
        <f t="shared" ca="1" si="214"/>
        <v>0</v>
      </c>
      <c r="O1355" t="str">
        <f t="shared" ca="1" si="212"/>
        <v>D:Aa</v>
      </c>
      <c r="P1355" t="str">
        <f t="shared" ca="1" si="213"/>
        <v>D9:Aa9</v>
      </c>
    </row>
    <row r="1356" spans="1:16">
      <c r="A1356" t="str">
        <f t="shared" si="208"/>
        <v>08</v>
      </c>
      <c r="B1356" t="str">
        <f t="shared" ca="1" si="209"/>
        <v>WOOD</v>
      </c>
      <c r="C1356" t="str">
        <f t="shared" si="210"/>
        <v>L22-W</v>
      </c>
      <c r="D1356" t="s">
        <v>627</v>
      </c>
      <c r="E1356">
        <f t="shared" ca="1" si="211"/>
        <v>0</v>
      </c>
      <c r="H1356" t="str">
        <f t="shared" ca="1" si="215"/>
        <v>'LYNX PLYWOOD'!</v>
      </c>
      <c r="I1356">
        <f t="shared" ca="1" si="216"/>
        <v>0</v>
      </c>
      <c r="J1356" t="str">
        <f t="shared" ca="1" si="214"/>
        <v>'LYNX PLYWOOD'!</v>
      </c>
      <c r="K1356">
        <f t="shared" ca="1" si="214"/>
        <v>0</v>
      </c>
      <c r="L1356">
        <f t="shared" ca="1" si="214"/>
        <v>0</v>
      </c>
      <c r="M1356">
        <f t="shared" ca="1" si="214"/>
        <v>0</v>
      </c>
      <c r="N1356">
        <f t="shared" ca="1" si="214"/>
        <v>0</v>
      </c>
      <c r="O1356" t="str">
        <f t="shared" ca="1" si="212"/>
        <v>D:Aa</v>
      </c>
      <c r="P1356" t="str">
        <f t="shared" ca="1" si="213"/>
        <v>D9:Aa9</v>
      </c>
    </row>
    <row r="1357" spans="1:16">
      <c r="A1357" t="str">
        <f t="shared" si="208"/>
        <v>09</v>
      </c>
      <c r="B1357" t="str">
        <f t="shared" ca="1" si="209"/>
        <v>WOOD</v>
      </c>
      <c r="C1357" t="str">
        <f t="shared" si="210"/>
        <v>L22-W</v>
      </c>
      <c r="D1357" t="s">
        <v>628</v>
      </c>
      <c r="E1357">
        <f t="shared" ca="1" si="211"/>
        <v>0</v>
      </c>
      <c r="H1357" t="str">
        <f t="shared" ca="1" si="215"/>
        <v>'LYNX PLYWOOD'!</v>
      </c>
      <c r="I1357">
        <f t="shared" ca="1" si="216"/>
        <v>0</v>
      </c>
      <c r="J1357" t="str">
        <f t="shared" ca="1" si="214"/>
        <v>'LYNX PLYWOOD'!</v>
      </c>
      <c r="K1357">
        <f t="shared" ca="1" si="214"/>
        <v>0</v>
      </c>
      <c r="L1357">
        <f t="shared" ca="1" si="214"/>
        <v>0</v>
      </c>
      <c r="M1357">
        <f t="shared" ca="1" si="214"/>
        <v>0</v>
      </c>
      <c r="N1357">
        <f t="shared" ca="1" si="214"/>
        <v>0</v>
      </c>
      <c r="O1357" t="str">
        <f t="shared" ca="1" si="212"/>
        <v>D:Aa</v>
      </c>
      <c r="P1357" t="str">
        <f t="shared" ca="1" si="213"/>
        <v>D9:Aa9</v>
      </c>
    </row>
    <row r="1358" spans="1:16">
      <c r="A1358" t="str">
        <f t="shared" si="208"/>
        <v>10</v>
      </c>
      <c r="B1358" t="str">
        <f t="shared" ca="1" si="209"/>
        <v>WOOD</v>
      </c>
      <c r="C1358" t="str">
        <f t="shared" si="210"/>
        <v>L22-W</v>
      </c>
      <c r="D1358" t="s">
        <v>629</v>
      </c>
      <c r="E1358">
        <f t="shared" ca="1" si="211"/>
        <v>0</v>
      </c>
      <c r="H1358" t="str">
        <f t="shared" ca="1" si="215"/>
        <v>'LYNX PLYWOOD'!</v>
      </c>
      <c r="I1358">
        <f t="shared" ca="1" si="216"/>
        <v>0</v>
      </c>
      <c r="J1358" t="str">
        <f t="shared" ca="1" si="214"/>
        <v>'LYNX PLYWOOD'!</v>
      </c>
      <c r="K1358">
        <f t="shared" ca="1" si="214"/>
        <v>0</v>
      </c>
      <c r="L1358">
        <f t="shared" ca="1" si="214"/>
        <v>0</v>
      </c>
      <c r="M1358">
        <f t="shared" ca="1" si="214"/>
        <v>0</v>
      </c>
      <c r="N1358">
        <f t="shared" ca="1" si="214"/>
        <v>0</v>
      </c>
      <c r="O1358" t="str">
        <f t="shared" ca="1" si="212"/>
        <v>D:Aa</v>
      </c>
      <c r="P1358" t="str">
        <f t="shared" ca="1" si="213"/>
        <v>D9:Aa9</v>
      </c>
    </row>
    <row r="1359" spans="1:16">
      <c r="A1359" t="str">
        <f t="shared" si="208"/>
        <v>100</v>
      </c>
      <c r="B1359" t="str">
        <f t="shared" ca="1" si="209"/>
        <v>WOOD</v>
      </c>
      <c r="C1359" t="str">
        <f t="shared" si="210"/>
        <v>L22-W</v>
      </c>
      <c r="D1359" t="s">
        <v>633</v>
      </c>
      <c r="E1359">
        <f t="shared" ca="1" si="211"/>
        <v>0</v>
      </c>
      <c r="H1359" t="str">
        <f t="shared" ca="1" si="215"/>
        <v>'LYNX PLYWOOD'!</v>
      </c>
      <c r="I1359">
        <f t="shared" ca="1" si="216"/>
        <v>0</v>
      </c>
      <c r="J1359" t="str">
        <f t="shared" ca="1" si="214"/>
        <v>'LYNX PLYWOOD'!</v>
      </c>
      <c r="K1359">
        <f t="shared" ca="1" si="214"/>
        <v>0</v>
      </c>
      <c r="L1359">
        <f t="shared" ca="1" si="214"/>
        <v>0</v>
      </c>
      <c r="M1359">
        <f t="shared" ca="1" si="214"/>
        <v>0</v>
      </c>
      <c r="N1359">
        <f t="shared" ca="1" si="214"/>
        <v>0</v>
      </c>
      <c r="O1359" t="str">
        <f t="shared" ca="1" si="212"/>
        <v>D:Aa</v>
      </c>
      <c r="P1359" t="str">
        <f t="shared" ca="1" si="213"/>
        <v>D9:Aa9</v>
      </c>
    </row>
    <row r="1360" spans="1:16">
      <c r="A1360" t="str">
        <f t="shared" ref="A1360:A1423" si="217">MID(D1360,LEN(C1360)+2,LEN(D1360)-LEN(C1360))</f>
        <v>11</v>
      </c>
      <c r="B1360" t="str">
        <f t="shared" ref="B1360:B1423" ca="1" si="218">VLOOKUP(H1360,$A$1:$K$6,11,FALSE)</f>
        <v>WOOD</v>
      </c>
      <c r="C1360" t="str">
        <f t="shared" ref="C1360:C1423" si="219">IF(RIGHT(LEFT(D1360,LEN(D1360)-3),1)="-",LEFT(D1360,LEN(D1360)-4),LEFT(D1360,LEN(D1360)-3))</f>
        <v>L22-W</v>
      </c>
      <c r="D1360" t="s">
        <v>630</v>
      </c>
      <c r="E1360">
        <f t="shared" ref="E1360:E1423" ca="1" si="220">IFERROR(VLOOKUP(C1360,INDIRECT($H1360&amp;$O1360),MATCH($A1360,INDIRECT($H1360&amp;$P1360),0),FALSE),0)</f>
        <v>0</v>
      </c>
      <c r="H1360" t="str">
        <f t="shared" ca="1" si="215"/>
        <v>'LYNX PLYWOOD'!</v>
      </c>
      <c r="I1360">
        <f t="shared" ca="1" si="216"/>
        <v>0</v>
      </c>
      <c r="J1360" t="str">
        <f t="shared" ca="1" si="214"/>
        <v>'LYNX PLYWOOD'!</v>
      </c>
      <c r="K1360">
        <f t="shared" ca="1" si="214"/>
        <v>0</v>
      </c>
      <c r="L1360">
        <f t="shared" ca="1" si="214"/>
        <v>0</v>
      </c>
      <c r="M1360">
        <f t="shared" ca="1" si="214"/>
        <v>0</v>
      </c>
      <c r="N1360">
        <f t="shared" ca="1" si="214"/>
        <v>0</v>
      </c>
      <c r="O1360" t="str">
        <f t="shared" ref="O1360:O1423" ca="1" si="221">VLOOKUP($H1360,$G$8:$I$13,2,FALSE)</f>
        <v>D:Aa</v>
      </c>
      <c r="P1360" t="str">
        <f t="shared" ref="P1360:P1423" ca="1" si="222">VLOOKUP($H1360,$G$8:$I$13,3,FALSE)</f>
        <v>D9:Aa9</v>
      </c>
    </row>
    <row r="1361" spans="1:16">
      <c r="A1361" t="str">
        <f t="shared" si="217"/>
        <v>12</v>
      </c>
      <c r="B1361" t="str">
        <f t="shared" ca="1" si="218"/>
        <v>WOOD</v>
      </c>
      <c r="C1361" t="str">
        <f t="shared" si="219"/>
        <v>L22-W</v>
      </c>
      <c r="D1361" t="s">
        <v>631</v>
      </c>
      <c r="E1361">
        <f t="shared" ca="1" si="220"/>
        <v>0</v>
      </c>
      <c r="H1361" t="str">
        <f t="shared" ca="1" si="215"/>
        <v>'LYNX PLYWOOD'!</v>
      </c>
      <c r="I1361">
        <f t="shared" ca="1" si="216"/>
        <v>0</v>
      </c>
      <c r="J1361" t="str">
        <f t="shared" ca="1" si="214"/>
        <v>'LYNX PLYWOOD'!</v>
      </c>
      <c r="K1361">
        <f t="shared" ca="1" si="214"/>
        <v>0</v>
      </c>
      <c r="L1361">
        <f t="shared" ca="1" si="214"/>
        <v>0</v>
      </c>
      <c r="M1361">
        <f t="shared" ca="1" si="214"/>
        <v>0</v>
      </c>
      <c r="N1361">
        <f t="shared" ca="1" si="214"/>
        <v>0</v>
      </c>
      <c r="O1361" t="str">
        <f t="shared" ca="1" si="221"/>
        <v>D:Aa</v>
      </c>
      <c r="P1361" t="str">
        <f t="shared" ca="1" si="222"/>
        <v>D9:Aa9</v>
      </c>
    </row>
    <row r="1362" spans="1:16">
      <c r="A1362" t="str">
        <f t="shared" si="217"/>
        <v>13</v>
      </c>
      <c r="B1362" t="str">
        <f t="shared" ca="1" si="218"/>
        <v>WOOD</v>
      </c>
      <c r="C1362" t="str">
        <f t="shared" si="219"/>
        <v>L22-W</v>
      </c>
      <c r="D1362" t="s">
        <v>632</v>
      </c>
      <c r="E1362">
        <f t="shared" ca="1" si="220"/>
        <v>0</v>
      </c>
      <c r="H1362" t="str">
        <f t="shared" ca="1" si="215"/>
        <v>'LYNX PLYWOOD'!</v>
      </c>
      <c r="I1362">
        <f t="shared" ca="1" si="216"/>
        <v>0</v>
      </c>
      <c r="J1362" t="str">
        <f t="shared" ca="1" si="214"/>
        <v>'LYNX PLYWOOD'!</v>
      </c>
      <c r="K1362">
        <f t="shared" ca="1" si="214"/>
        <v>0</v>
      </c>
      <c r="L1362">
        <f t="shared" ca="1" si="214"/>
        <v>0</v>
      </c>
      <c r="M1362">
        <f t="shared" ca="1" si="214"/>
        <v>0</v>
      </c>
      <c r="N1362">
        <f t="shared" ca="1" si="214"/>
        <v>0</v>
      </c>
      <c r="O1362" t="str">
        <f t="shared" ca="1" si="221"/>
        <v>D:Aa</v>
      </c>
      <c r="P1362" t="str">
        <f t="shared" ca="1" si="222"/>
        <v>D9:Aa9</v>
      </c>
    </row>
    <row r="1363" spans="1:16">
      <c r="A1363" t="str">
        <f t="shared" si="217"/>
        <v>15</v>
      </c>
      <c r="B1363" t="str">
        <f t="shared" ca="1" si="218"/>
        <v>WOOD</v>
      </c>
      <c r="C1363" t="str">
        <f t="shared" si="219"/>
        <v>L22-W</v>
      </c>
      <c r="D1363" t="s">
        <v>1532</v>
      </c>
      <c r="E1363">
        <f t="shared" ca="1" si="220"/>
        <v>0</v>
      </c>
      <c r="H1363" t="str">
        <f t="shared" ca="1" si="215"/>
        <v>'LYNX PLYWOOD'!</v>
      </c>
      <c r="I1363">
        <f t="shared" ca="1" si="216"/>
        <v>0</v>
      </c>
      <c r="J1363" t="str">
        <f t="shared" ca="1" si="214"/>
        <v>'LYNX PLYWOOD'!</v>
      </c>
      <c r="K1363">
        <f t="shared" ca="1" si="214"/>
        <v>0</v>
      </c>
      <c r="L1363">
        <f t="shared" ca="1" si="214"/>
        <v>0</v>
      </c>
      <c r="M1363">
        <f t="shared" ca="1" si="214"/>
        <v>0</v>
      </c>
      <c r="N1363">
        <f t="shared" ca="1" si="214"/>
        <v>0</v>
      </c>
      <c r="O1363" t="str">
        <f t="shared" ca="1" si="221"/>
        <v>D:Aa</v>
      </c>
      <c r="P1363" t="str">
        <f t="shared" ca="1" si="222"/>
        <v>D9:Aa9</v>
      </c>
    </row>
    <row r="1364" spans="1:16">
      <c r="A1364" t="str">
        <f t="shared" si="217"/>
        <v>01</v>
      </c>
      <c r="B1364" t="str">
        <f t="shared" ca="1" si="218"/>
        <v>WH</v>
      </c>
      <c r="C1364" t="str">
        <f t="shared" si="219"/>
        <v>L22-WH-N-DT</v>
      </c>
      <c r="D1364" t="s">
        <v>1692</v>
      </c>
      <c r="E1364">
        <f t="shared" ca="1" si="220"/>
        <v>0</v>
      </c>
      <c r="H1364" t="str">
        <f t="shared" ca="1" si="215"/>
        <v>'Lynx WOODEN HOLDS'!</v>
      </c>
      <c r="I1364">
        <f t="shared" ca="1" si="216"/>
        <v>0</v>
      </c>
      <c r="J1364">
        <f t="shared" ca="1" si="214"/>
        <v>0</v>
      </c>
      <c r="K1364">
        <f t="shared" ca="1" si="214"/>
        <v>0</v>
      </c>
      <c r="L1364" t="str">
        <f t="shared" ca="1" si="214"/>
        <v>'Lynx WOODEN HOLDS'!</v>
      </c>
      <c r="M1364">
        <f t="shared" ca="1" si="214"/>
        <v>0</v>
      </c>
      <c r="N1364">
        <f t="shared" ca="1" si="214"/>
        <v>0</v>
      </c>
      <c r="O1364" t="str">
        <f t="shared" ca="1" si="221"/>
        <v>D:z</v>
      </c>
      <c r="P1364" t="str">
        <f t="shared" ca="1" si="222"/>
        <v>D9:Z9</v>
      </c>
    </row>
    <row r="1365" spans="1:16">
      <c r="A1365" t="str">
        <f t="shared" si="217"/>
        <v>02</v>
      </c>
      <c r="B1365" t="str">
        <f t="shared" ca="1" si="218"/>
        <v>WH</v>
      </c>
      <c r="C1365" t="str">
        <f t="shared" si="219"/>
        <v>L22-WH-N-DT</v>
      </c>
      <c r="D1365" t="s">
        <v>1715</v>
      </c>
      <c r="E1365">
        <f t="shared" ca="1" si="220"/>
        <v>0</v>
      </c>
      <c r="H1365" t="str">
        <f t="shared" ca="1" si="215"/>
        <v>'Lynx WOODEN HOLDS'!</v>
      </c>
      <c r="I1365">
        <f t="shared" ca="1" si="216"/>
        <v>0</v>
      </c>
      <c r="J1365">
        <f t="shared" ca="1" si="214"/>
        <v>0</v>
      </c>
      <c r="K1365">
        <f t="shared" ca="1" si="214"/>
        <v>0</v>
      </c>
      <c r="L1365" t="str">
        <f t="shared" ca="1" si="214"/>
        <v>'Lynx WOODEN HOLDS'!</v>
      </c>
      <c r="M1365">
        <f t="shared" ca="1" si="214"/>
        <v>0</v>
      </c>
      <c r="N1365">
        <f t="shared" ca="1" si="214"/>
        <v>0</v>
      </c>
      <c r="O1365" t="str">
        <f t="shared" ca="1" si="221"/>
        <v>D:z</v>
      </c>
      <c r="P1365" t="str">
        <f t="shared" ca="1" si="222"/>
        <v>D9:Z9</v>
      </c>
    </row>
    <row r="1366" spans="1:16">
      <c r="A1366" t="str">
        <f t="shared" si="217"/>
        <v>03</v>
      </c>
      <c r="B1366" t="str">
        <f t="shared" ca="1" si="218"/>
        <v>WH</v>
      </c>
      <c r="C1366" t="str">
        <f t="shared" si="219"/>
        <v>L22-WH-N-DT</v>
      </c>
      <c r="D1366" t="s">
        <v>1738</v>
      </c>
      <c r="E1366">
        <f t="shared" ca="1" si="220"/>
        <v>0</v>
      </c>
      <c r="H1366" t="str">
        <f t="shared" ca="1" si="215"/>
        <v>'Lynx WOODEN HOLDS'!</v>
      </c>
      <c r="I1366">
        <f t="shared" ca="1" si="216"/>
        <v>0</v>
      </c>
      <c r="J1366">
        <f t="shared" ca="1" si="214"/>
        <v>0</v>
      </c>
      <c r="K1366">
        <f t="shared" ca="1" si="214"/>
        <v>0</v>
      </c>
      <c r="L1366" t="str">
        <f t="shared" ref="J1366:N1417" ca="1" si="223">IF(IFERROR(VLOOKUP($C1366,INDIRECT(L$14&amp;"D:D"),1,FALSE),0)&lt;&gt;0,L$14,0)</f>
        <v>'Lynx WOODEN HOLDS'!</v>
      </c>
      <c r="M1366">
        <f t="shared" ca="1" si="223"/>
        <v>0</v>
      </c>
      <c r="N1366">
        <f t="shared" ca="1" si="223"/>
        <v>0</v>
      </c>
      <c r="O1366" t="str">
        <f t="shared" ca="1" si="221"/>
        <v>D:z</v>
      </c>
      <c r="P1366" t="str">
        <f t="shared" ca="1" si="222"/>
        <v>D9:Z9</v>
      </c>
    </row>
    <row r="1367" spans="1:16">
      <c r="A1367" t="str">
        <f t="shared" si="217"/>
        <v>04</v>
      </c>
      <c r="B1367" t="str">
        <f t="shared" ca="1" si="218"/>
        <v>WH</v>
      </c>
      <c r="C1367" t="str">
        <f t="shared" si="219"/>
        <v>L22-WH-N-DT</v>
      </c>
      <c r="D1367" t="s">
        <v>1761</v>
      </c>
      <c r="E1367">
        <f t="shared" ca="1" si="220"/>
        <v>0</v>
      </c>
      <c r="H1367" t="str">
        <f t="shared" ca="1" si="215"/>
        <v>'Lynx WOODEN HOLDS'!</v>
      </c>
      <c r="I1367">
        <f t="shared" ca="1" si="216"/>
        <v>0</v>
      </c>
      <c r="J1367">
        <f t="shared" ca="1" si="223"/>
        <v>0</v>
      </c>
      <c r="K1367">
        <f t="shared" ca="1" si="223"/>
        <v>0</v>
      </c>
      <c r="L1367" t="str">
        <f t="shared" ca="1" si="223"/>
        <v>'Lynx WOODEN HOLDS'!</v>
      </c>
      <c r="M1367">
        <f t="shared" ca="1" si="223"/>
        <v>0</v>
      </c>
      <c r="N1367">
        <f t="shared" ca="1" si="223"/>
        <v>0</v>
      </c>
      <c r="O1367" t="str">
        <f t="shared" ca="1" si="221"/>
        <v>D:z</v>
      </c>
      <c r="P1367" t="str">
        <f t="shared" ca="1" si="222"/>
        <v>D9:Z9</v>
      </c>
    </row>
    <row r="1368" spans="1:16">
      <c r="A1368" t="str">
        <f t="shared" si="217"/>
        <v>05</v>
      </c>
      <c r="B1368" t="str">
        <f t="shared" ca="1" si="218"/>
        <v>WH</v>
      </c>
      <c r="C1368" t="str">
        <f t="shared" si="219"/>
        <v>L22-WH-N-DT</v>
      </c>
      <c r="D1368" t="s">
        <v>1784</v>
      </c>
      <c r="E1368">
        <f t="shared" ca="1" si="220"/>
        <v>0</v>
      </c>
      <c r="H1368" t="str">
        <f t="shared" ca="1" si="215"/>
        <v>'Lynx WOODEN HOLDS'!</v>
      </c>
      <c r="I1368">
        <f t="shared" ca="1" si="216"/>
        <v>0</v>
      </c>
      <c r="J1368">
        <f t="shared" ca="1" si="223"/>
        <v>0</v>
      </c>
      <c r="K1368">
        <f t="shared" ca="1" si="223"/>
        <v>0</v>
      </c>
      <c r="L1368" t="str">
        <f t="shared" ca="1" si="223"/>
        <v>'Lynx WOODEN HOLDS'!</v>
      </c>
      <c r="M1368">
        <f t="shared" ca="1" si="223"/>
        <v>0</v>
      </c>
      <c r="N1368">
        <f t="shared" ca="1" si="223"/>
        <v>0</v>
      </c>
      <c r="O1368" t="str">
        <f t="shared" ca="1" si="221"/>
        <v>D:z</v>
      </c>
      <c r="P1368" t="str">
        <f t="shared" ca="1" si="222"/>
        <v>D9:Z9</v>
      </c>
    </row>
    <row r="1369" spans="1:16">
      <c r="A1369" t="str">
        <f t="shared" si="217"/>
        <v>06</v>
      </c>
      <c r="B1369" t="str">
        <f t="shared" ca="1" si="218"/>
        <v>WH</v>
      </c>
      <c r="C1369" t="str">
        <f t="shared" si="219"/>
        <v>L22-WH-N-DT</v>
      </c>
      <c r="D1369" t="s">
        <v>1807</v>
      </c>
      <c r="E1369">
        <f t="shared" ca="1" si="220"/>
        <v>0</v>
      </c>
      <c r="H1369" t="str">
        <f t="shared" ca="1" si="215"/>
        <v>'Lynx WOODEN HOLDS'!</v>
      </c>
      <c r="I1369">
        <f t="shared" ca="1" si="216"/>
        <v>0</v>
      </c>
      <c r="J1369">
        <f t="shared" ca="1" si="223"/>
        <v>0</v>
      </c>
      <c r="K1369">
        <f t="shared" ca="1" si="223"/>
        <v>0</v>
      </c>
      <c r="L1369" t="str">
        <f t="shared" ca="1" si="223"/>
        <v>'Lynx WOODEN HOLDS'!</v>
      </c>
      <c r="M1369">
        <f t="shared" ca="1" si="223"/>
        <v>0</v>
      </c>
      <c r="N1369">
        <f t="shared" ca="1" si="223"/>
        <v>0</v>
      </c>
      <c r="O1369" t="str">
        <f t="shared" ca="1" si="221"/>
        <v>D:z</v>
      </c>
      <c r="P1369" t="str">
        <f t="shared" ca="1" si="222"/>
        <v>D9:Z9</v>
      </c>
    </row>
    <row r="1370" spans="1:16">
      <c r="A1370" t="str">
        <f t="shared" si="217"/>
        <v>07</v>
      </c>
      <c r="B1370" t="str">
        <f t="shared" ca="1" si="218"/>
        <v>WH</v>
      </c>
      <c r="C1370" t="str">
        <f t="shared" si="219"/>
        <v>L22-WH-N-DT</v>
      </c>
      <c r="D1370" t="s">
        <v>1830</v>
      </c>
      <c r="E1370">
        <f t="shared" ca="1" si="220"/>
        <v>0</v>
      </c>
      <c r="H1370" t="str">
        <f t="shared" ca="1" si="215"/>
        <v>'Lynx WOODEN HOLDS'!</v>
      </c>
      <c r="I1370">
        <f t="shared" ca="1" si="216"/>
        <v>0</v>
      </c>
      <c r="J1370">
        <f t="shared" ca="1" si="223"/>
        <v>0</v>
      </c>
      <c r="K1370">
        <f t="shared" ca="1" si="223"/>
        <v>0</v>
      </c>
      <c r="L1370" t="str">
        <f t="shared" ca="1" si="223"/>
        <v>'Lynx WOODEN HOLDS'!</v>
      </c>
      <c r="M1370">
        <f t="shared" ca="1" si="223"/>
        <v>0</v>
      </c>
      <c r="N1370">
        <f t="shared" ca="1" si="223"/>
        <v>0</v>
      </c>
      <c r="O1370" t="str">
        <f t="shared" ca="1" si="221"/>
        <v>D:z</v>
      </c>
      <c r="P1370" t="str">
        <f t="shared" ca="1" si="222"/>
        <v>D9:Z9</v>
      </c>
    </row>
    <row r="1371" spans="1:16">
      <c r="A1371" t="str">
        <f t="shared" si="217"/>
        <v>08</v>
      </c>
      <c r="B1371" t="str">
        <f t="shared" ca="1" si="218"/>
        <v>WH</v>
      </c>
      <c r="C1371" t="str">
        <f t="shared" si="219"/>
        <v>L22-WH-N-DT</v>
      </c>
      <c r="D1371" t="s">
        <v>1853</v>
      </c>
      <c r="E1371">
        <f t="shared" ca="1" si="220"/>
        <v>0</v>
      </c>
      <c r="H1371" t="str">
        <f t="shared" ca="1" si="215"/>
        <v>'Lynx WOODEN HOLDS'!</v>
      </c>
      <c r="I1371">
        <f t="shared" ca="1" si="216"/>
        <v>0</v>
      </c>
      <c r="J1371">
        <f t="shared" ca="1" si="223"/>
        <v>0</v>
      </c>
      <c r="K1371">
        <f t="shared" ca="1" si="223"/>
        <v>0</v>
      </c>
      <c r="L1371" t="str">
        <f t="shared" ca="1" si="223"/>
        <v>'Lynx WOODEN HOLDS'!</v>
      </c>
      <c r="M1371">
        <f t="shared" ca="1" si="223"/>
        <v>0</v>
      </c>
      <c r="N1371">
        <f t="shared" ca="1" si="223"/>
        <v>0</v>
      </c>
      <c r="O1371" t="str">
        <f t="shared" ca="1" si="221"/>
        <v>D:z</v>
      </c>
      <c r="P1371" t="str">
        <f t="shared" ca="1" si="222"/>
        <v>D9:Z9</v>
      </c>
    </row>
    <row r="1372" spans="1:16">
      <c r="A1372" t="str">
        <f t="shared" si="217"/>
        <v>09</v>
      </c>
      <c r="B1372" t="str">
        <f t="shared" ca="1" si="218"/>
        <v>WH</v>
      </c>
      <c r="C1372" t="str">
        <f t="shared" si="219"/>
        <v>L22-WH-N-DT</v>
      </c>
      <c r="D1372" t="s">
        <v>1876</v>
      </c>
      <c r="E1372">
        <f t="shared" ca="1" si="220"/>
        <v>0</v>
      </c>
      <c r="H1372" t="str">
        <f t="shared" ca="1" si="215"/>
        <v>'Lynx WOODEN HOLDS'!</v>
      </c>
      <c r="I1372">
        <f t="shared" ca="1" si="216"/>
        <v>0</v>
      </c>
      <c r="J1372">
        <f t="shared" ca="1" si="223"/>
        <v>0</v>
      </c>
      <c r="K1372">
        <f t="shared" ca="1" si="223"/>
        <v>0</v>
      </c>
      <c r="L1372" t="str">
        <f t="shared" ca="1" si="223"/>
        <v>'Lynx WOODEN HOLDS'!</v>
      </c>
      <c r="M1372">
        <f t="shared" ca="1" si="223"/>
        <v>0</v>
      </c>
      <c r="N1372">
        <f t="shared" ca="1" si="223"/>
        <v>0</v>
      </c>
      <c r="O1372" t="str">
        <f t="shared" ca="1" si="221"/>
        <v>D:z</v>
      </c>
      <c r="P1372" t="str">
        <f t="shared" ca="1" si="222"/>
        <v>D9:Z9</v>
      </c>
    </row>
    <row r="1373" spans="1:16">
      <c r="A1373" t="str">
        <f t="shared" si="217"/>
        <v>10</v>
      </c>
      <c r="B1373" t="str">
        <f t="shared" ca="1" si="218"/>
        <v>WH</v>
      </c>
      <c r="C1373" t="str">
        <f t="shared" si="219"/>
        <v>L22-WH-N-DT</v>
      </c>
      <c r="D1373" t="s">
        <v>1899</v>
      </c>
      <c r="E1373">
        <f t="shared" ca="1" si="220"/>
        <v>0</v>
      </c>
      <c r="H1373" t="str">
        <f t="shared" ca="1" si="215"/>
        <v>'Lynx WOODEN HOLDS'!</v>
      </c>
      <c r="I1373">
        <f t="shared" ca="1" si="216"/>
        <v>0</v>
      </c>
      <c r="J1373">
        <f t="shared" ca="1" si="223"/>
        <v>0</v>
      </c>
      <c r="K1373">
        <f t="shared" ca="1" si="223"/>
        <v>0</v>
      </c>
      <c r="L1373" t="str">
        <f t="shared" ca="1" si="223"/>
        <v>'Lynx WOODEN HOLDS'!</v>
      </c>
      <c r="M1373">
        <f t="shared" ca="1" si="223"/>
        <v>0</v>
      </c>
      <c r="N1373">
        <f t="shared" ca="1" si="223"/>
        <v>0</v>
      </c>
      <c r="O1373" t="str">
        <f t="shared" ca="1" si="221"/>
        <v>D:z</v>
      </c>
      <c r="P1373" t="str">
        <f t="shared" ca="1" si="222"/>
        <v>D9:Z9</v>
      </c>
    </row>
    <row r="1374" spans="1:16">
      <c r="A1374" t="str">
        <f t="shared" si="217"/>
        <v>11</v>
      </c>
      <c r="B1374" t="str">
        <f t="shared" ca="1" si="218"/>
        <v>WH</v>
      </c>
      <c r="C1374" t="str">
        <f t="shared" si="219"/>
        <v>L22-WH-N-DT</v>
      </c>
      <c r="D1374" t="s">
        <v>1922</v>
      </c>
      <c r="E1374">
        <f t="shared" ca="1" si="220"/>
        <v>0</v>
      </c>
      <c r="H1374" t="str">
        <f t="shared" ca="1" si="215"/>
        <v>'Lynx WOODEN HOLDS'!</v>
      </c>
      <c r="I1374">
        <f t="shared" ca="1" si="216"/>
        <v>0</v>
      </c>
      <c r="J1374">
        <f t="shared" ca="1" si="223"/>
        <v>0</v>
      </c>
      <c r="K1374">
        <f t="shared" ca="1" si="223"/>
        <v>0</v>
      </c>
      <c r="L1374" t="str">
        <f t="shared" ca="1" si="223"/>
        <v>'Lynx WOODEN HOLDS'!</v>
      </c>
      <c r="M1374">
        <f t="shared" ca="1" si="223"/>
        <v>0</v>
      </c>
      <c r="N1374">
        <f t="shared" ca="1" si="223"/>
        <v>0</v>
      </c>
      <c r="O1374" t="str">
        <f t="shared" ca="1" si="221"/>
        <v>D:z</v>
      </c>
      <c r="P1374" t="str">
        <f t="shared" ca="1" si="222"/>
        <v>D9:Z9</v>
      </c>
    </row>
    <row r="1375" spans="1:16">
      <c r="A1375" t="str">
        <f t="shared" si="217"/>
        <v>12</v>
      </c>
      <c r="B1375" t="str">
        <f t="shared" ca="1" si="218"/>
        <v>WH</v>
      </c>
      <c r="C1375" t="str">
        <f t="shared" si="219"/>
        <v>L22-WH-N-DT</v>
      </c>
      <c r="D1375" t="s">
        <v>1945</v>
      </c>
      <c r="E1375">
        <f t="shared" ca="1" si="220"/>
        <v>0</v>
      </c>
      <c r="H1375" t="str">
        <f t="shared" ca="1" si="215"/>
        <v>'Lynx WOODEN HOLDS'!</v>
      </c>
      <c r="I1375">
        <f t="shared" ca="1" si="216"/>
        <v>0</v>
      </c>
      <c r="J1375">
        <f t="shared" ca="1" si="223"/>
        <v>0</v>
      </c>
      <c r="K1375">
        <f t="shared" ca="1" si="223"/>
        <v>0</v>
      </c>
      <c r="L1375" t="str">
        <f t="shared" ca="1" si="223"/>
        <v>'Lynx WOODEN HOLDS'!</v>
      </c>
      <c r="M1375">
        <f t="shared" ca="1" si="223"/>
        <v>0</v>
      </c>
      <c r="N1375">
        <f t="shared" ca="1" si="223"/>
        <v>0</v>
      </c>
      <c r="O1375" t="str">
        <f t="shared" ca="1" si="221"/>
        <v>D:z</v>
      </c>
      <c r="P1375" t="str">
        <f t="shared" ca="1" si="222"/>
        <v>D9:Z9</v>
      </c>
    </row>
    <row r="1376" spans="1:16">
      <c r="A1376" t="str">
        <f t="shared" si="217"/>
        <v>13</v>
      </c>
      <c r="B1376" t="str">
        <f t="shared" ca="1" si="218"/>
        <v>WH</v>
      </c>
      <c r="C1376" t="str">
        <f t="shared" si="219"/>
        <v>L22-WH-N-DT</v>
      </c>
      <c r="D1376" t="s">
        <v>1968</v>
      </c>
      <c r="E1376">
        <f t="shared" ca="1" si="220"/>
        <v>0</v>
      </c>
      <c r="H1376" t="str">
        <f t="shared" ca="1" si="215"/>
        <v>'Lynx WOODEN HOLDS'!</v>
      </c>
      <c r="I1376">
        <f t="shared" ca="1" si="216"/>
        <v>0</v>
      </c>
      <c r="J1376">
        <f t="shared" ca="1" si="223"/>
        <v>0</v>
      </c>
      <c r="K1376">
        <f t="shared" ca="1" si="223"/>
        <v>0</v>
      </c>
      <c r="L1376" t="str">
        <f t="shared" ca="1" si="223"/>
        <v>'Lynx WOODEN HOLDS'!</v>
      </c>
      <c r="M1376">
        <f t="shared" ca="1" si="223"/>
        <v>0</v>
      </c>
      <c r="N1376">
        <f t="shared" ca="1" si="223"/>
        <v>0</v>
      </c>
      <c r="O1376" t="str">
        <f t="shared" ca="1" si="221"/>
        <v>D:z</v>
      </c>
      <c r="P1376" t="str">
        <f t="shared" ca="1" si="222"/>
        <v>D9:Z9</v>
      </c>
    </row>
    <row r="1377" spans="1:16">
      <c r="A1377" t="str">
        <f t="shared" si="217"/>
        <v>15</v>
      </c>
      <c r="B1377" t="str">
        <f t="shared" ca="1" si="218"/>
        <v>WH</v>
      </c>
      <c r="C1377" t="str">
        <f t="shared" si="219"/>
        <v>L22-WH-N-DT</v>
      </c>
      <c r="D1377" t="s">
        <v>1991</v>
      </c>
      <c r="E1377">
        <f t="shared" ca="1" si="220"/>
        <v>0</v>
      </c>
      <c r="H1377" t="str">
        <f t="shared" ca="1" si="215"/>
        <v>'Lynx WOODEN HOLDS'!</v>
      </c>
      <c r="I1377">
        <f t="shared" ca="1" si="216"/>
        <v>0</v>
      </c>
      <c r="J1377">
        <f t="shared" ca="1" si="223"/>
        <v>0</v>
      </c>
      <c r="K1377">
        <f t="shared" ca="1" si="223"/>
        <v>0</v>
      </c>
      <c r="L1377" t="str">
        <f t="shared" ca="1" si="223"/>
        <v>'Lynx WOODEN HOLDS'!</v>
      </c>
      <c r="M1377">
        <f t="shared" ca="1" si="223"/>
        <v>0</v>
      </c>
      <c r="N1377">
        <f t="shared" ca="1" si="223"/>
        <v>0</v>
      </c>
      <c r="O1377" t="str">
        <f t="shared" ca="1" si="221"/>
        <v>D:z</v>
      </c>
      <c r="P1377" t="str">
        <f t="shared" ca="1" si="222"/>
        <v>D9:Z9</v>
      </c>
    </row>
    <row r="1378" spans="1:16">
      <c r="A1378" t="str">
        <f t="shared" si="217"/>
        <v>01</v>
      </c>
      <c r="B1378" t="str">
        <f t="shared" ca="1" si="218"/>
        <v>PE</v>
      </c>
      <c r="C1378" t="str">
        <f t="shared" si="219"/>
        <v>L23-PE</v>
      </c>
      <c r="D1378" t="s">
        <v>2141</v>
      </c>
      <c r="E1378">
        <f t="shared" ca="1" si="220"/>
        <v>0</v>
      </c>
      <c r="H1378" t="str">
        <f t="shared" ca="1" si="215"/>
        <v>'Lynx PE'!</v>
      </c>
      <c r="I1378">
        <f t="shared" ca="1" si="216"/>
        <v>0</v>
      </c>
      <c r="J1378">
        <f t="shared" ca="1" si="223"/>
        <v>0</v>
      </c>
      <c r="K1378">
        <f t="shared" ca="1" si="223"/>
        <v>0</v>
      </c>
      <c r="L1378">
        <f t="shared" ca="1" si="223"/>
        <v>0</v>
      </c>
      <c r="M1378" t="str">
        <f t="shared" ca="1" si="223"/>
        <v>'Lynx PE'!</v>
      </c>
      <c r="N1378">
        <f t="shared" ca="1" si="223"/>
        <v>0</v>
      </c>
      <c r="O1378" t="str">
        <f t="shared" ca="1" si="221"/>
        <v>D:AD</v>
      </c>
      <c r="P1378" t="str">
        <f t="shared" ca="1" si="222"/>
        <v>D9:AD9</v>
      </c>
    </row>
    <row r="1379" spans="1:16">
      <c r="A1379" t="str">
        <f t="shared" si="217"/>
        <v>02</v>
      </c>
      <c r="B1379" t="str">
        <f t="shared" ca="1" si="218"/>
        <v>PE</v>
      </c>
      <c r="C1379" t="str">
        <f t="shared" si="219"/>
        <v>L23-PE</v>
      </c>
      <c r="D1379" t="s">
        <v>2142</v>
      </c>
      <c r="E1379">
        <f t="shared" ca="1" si="220"/>
        <v>0</v>
      </c>
      <c r="H1379" t="str">
        <f t="shared" ca="1" si="215"/>
        <v>'Lynx PE'!</v>
      </c>
      <c r="I1379">
        <f t="shared" ca="1" si="216"/>
        <v>0</v>
      </c>
      <c r="J1379">
        <f t="shared" ca="1" si="223"/>
        <v>0</v>
      </c>
      <c r="K1379">
        <f t="shared" ca="1" si="223"/>
        <v>0</v>
      </c>
      <c r="L1379">
        <f t="shared" ca="1" si="223"/>
        <v>0</v>
      </c>
      <c r="M1379" t="str">
        <f t="shared" ca="1" si="223"/>
        <v>'Lynx PE'!</v>
      </c>
      <c r="N1379">
        <f t="shared" ca="1" si="223"/>
        <v>0</v>
      </c>
      <c r="O1379" t="str">
        <f t="shared" ca="1" si="221"/>
        <v>D:AD</v>
      </c>
      <c r="P1379" t="str">
        <f t="shared" ca="1" si="222"/>
        <v>D9:AD9</v>
      </c>
    </row>
    <row r="1380" spans="1:16">
      <c r="A1380" t="str">
        <f t="shared" si="217"/>
        <v>03</v>
      </c>
      <c r="B1380" t="str">
        <f t="shared" ca="1" si="218"/>
        <v>PE</v>
      </c>
      <c r="C1380" t="str">
        <f t="shared" si="219"/>
        <v>L23-PE</v>
      </c>
      <c r="D1380" t="s">
        <v>2143</v>
      </c>
      <c r="E1380">
        <f t="shared" ca="1" si="220"/>
        <v>0</v>
      </c>
      <c r="H1380" t="str">
        <f t="shared" ca="1" si="215"/>
        <v>'Lynx PE'!</v>
      </c>
      <c r="I1380">
        <f t="shared" ca="1" si="216"/>
        <v>0</v>
      </c>
      <c r="J1380">
        <f t="shared" ca="1" si="223"/>
        <v>0</v>
      </c>
      <c r="K1380">
        <f t="shared" ca="1" si="223"/>
        <v>0</v>
      </c>
      <c r="L1380">
        <f t="shared" ca="1" si="223"/>
        <v>0</v>
      </c>
      <c r="M1380" t="str">
        <f t="shared" ca="1" si="223"/>
        <v>'Lynx PE'!</v>
      </c>
      <c r="N1380">
        <f t="shared" ca="1" si="223"/>
        <v>0</v>
      </c>
      <c r="O1380" t="str">
        <f t="shared" ca="1" si="221"/>
        <v>D:AD</v>
      </c>
      <c r="P1380" t="str">
        <f t="shared" ca="1" si="222"/>
        <v>D9:AD9</v>
      </c>
    </row>
    <row r="1381" spans="1:16">
      <c r="A1381" t="str">
        <f t="shared" si="217"/>
        <v>04</v>
      </c>
      <c r="B1381" t="str">
        <f t="shared" ca="1" si="218"/>
        <v>PE</v>
      </c>
      <c r="C1381" t="str">
        <f t="shared" si="219"/>
        <v>L23-PE</v>
      </c>
      <c r="D1381" t="s">
        <v>2144</v>
      </c>
      <c r="E1381">
        <f t="shared" ca="1" si="220"/>
        <v>0</v>
      </c>
      <c r="H1381" t="str">
        <f t="shared" ca="1" si="215"/>
        <v>'Lynx PE'!</v>
      </c>
      <c r="I1381">
        <f t="shared" ca="1" si="216"/>
        <v>0</v>
      </c>
      <c r="J1381">
        <f t="shared" ca="1" si="223"/>
        <v>0</v>
      </c>
      <c r="K1381">
        <f t="shared" ca="1" si="223"/>
        <v>0</v>
      </c>
      <c r="L1381">
        <f t="shared" ca="1" si="223"/>
        <v>0</v>
      </c>
      <c r="M1381" t="str">
        <f t="shared" ca="1" si="223"/>
        <v>'Lynx PE'!</v>
      </c>
      <c r="N1381">
        <f t="shared" ca="1" si="223"/>
        <v>0</v>
      </c>
      <c r="O1381" t="str">
        <f t="shared" ca="1" si="221"/>
        <v>D:AD</v>
      </c>
      <c r="P1381" t="str">
        <f t="shared" ca="1" si="222"/>
        <v>D9:AD9</v>
      </c>
    </row>
    <row r="1382" spans="1:16">
      <c r="A1382" t="str">
        <f t="shared" si="217"/>
        <v>05</v>
      </c>
      <c r="B1382" t="str">
        <f t="shared" ca="1" si="218"/>
        <v>PE</v>
      </c>
      <c r="C1382" t="str">
        <f t="shared" si="219"/>
        <v>L23-PE</v>
      </c>
      <c r="D1382" t="s">
        <v>2145</v>
      </c>
      <c r="E1382">
        <f t="shared" ca="1" si="220"/>
        <v>0</v>
      </c>
      <c r="H1382" t="str">
        <f t="shared" ca="1" si="215"/>
        <v>'Lynx PE'!</v>
      </c>
      <c r="I1382">
        <f t="shared" ca="1" si="216"/>
        <v>0</v>
      </c>
      <c r="J1382">
        <f t="shared" ca="1" si="223"/>
        <v>0</v>
      </c>
      <c r="K1382">
        <f t="shared" ca="1" si="223"/>
        <v>0</v>
      </c>
      <c r="L1382">
        <f t="shared" ca="1" si="223"/>
        <v>0</v>
      </c>
      <c r="M1382" t="str">
        <f t="shared" ca="1" si="223"/>
        <v>'Lynx PE'!</v>
      </c>
      <c r="N1382">
        <f t="shared" ca="1" si="223"/>
        <v>0</v>
      </c>
      <c r="O1382" t="str">
        <f t="shared" ca="1" si="221"/>
        <v>D:AD</v>
      </c>
      <c r="P1382" t="str">
        <f t="shared" ca="1" si="222"/>
        <v>D9:AD9</v>
      </c>
    </row>
    <row r="1383" spans="1:16">
      <c r="A1383" t="str">
        <f t="shared" si="217"/>
        <v>06</v>
      </c>
      <c r="B1383" t="str">
        <f t="shared" ca="1" si="218"/>
        <v>PE</v>
      </c>
      <c r="C1383" t="str">
        <f t="shared" si="219"/>
        <v>L23-PE</v>
      </c>
      <c r="D1383" t="s">
        <v>2146</v>
      </c>
      <c r="E1383">
        <f t="shared" ca="1" si="220"/>
        <v>0</v>
      </c>
      <c r="H1383" t="str">
        <f t="shared" ca="1" si="215"/>
        <v>'Lynx PE'!</v>
      </c>
      <c r="I1383">
        <f t="shared" ca="1" si="216"/>
        <v>0</v>
      </c>
      <c r="J1383">
        <f t="shared" ca="1" si="223"/>
        <v>0</v>
      </c>
      <c r="K1383">
        <f t="shared" ca="1" si="223"/>
        <v>0</v>
      </c>
      <c r="L1383">
        <f t="shared" ca="1" si="223"/>
        <v>0</v>
      </c>
      <c r="M1383" t="str">
        <f t="shared" ca="1" si="223"/>
        <v>'Lynx PE'!</v>
      </c>
      <c r="N1383">
        <f t="shared" ca="1" si="223"/>
        <v>0</v>
      </c>
      <c r="O1383" t="str">
        <f t="shared" ca="1" si="221"/>
        <v>D:AD</v>
      </c>
      <c r="P1383" t="str">
        <f t="shared" ca="1" si="222"/>
        <v>D9:AD9</v>
      </c>
    </row>
    <row r="1384" spans="1:16">
      <c r="A1384" t="str">
        <f t="shared" si="217"/>
        <v>07</v>
      </c>
      <c r="B1384" t="str">
        <f t="shared" ca="1" si="218"/>
        <v>PE</v>
      </c>
      <c r="C1384" t="str">
        <f t="shared" si="219"/>
        <v>L23-PE</v>
      </c>
      <c r="D1384" t="s">
        <v>2147</v>
      </c>
      <c r="E1384">
        <f t="shared" ca="1" si="220"/>
        <v>0</v>
      </c>
      <c r="H1384" t="str">
        <f t="shared" ca="1" si="215"/>
        <v>'Lynx PE'!</v>
      </c>
      <c r="I1384">
        <f t="shared" ca="1" si="216"/>
        <v>0</v>
      </c>
      <c r="J1384">
        <f t="shared" ca="1" si="223"/>
        <v>0</v>
      </c>
      <c r="K1384">
        <f t="shared" ca="1" si="223"/>
        <v>0</v>
      </c>
      <c r="L1384">
        <f t="shared" ca="1" si="223"/>
        <v>0</v>
      </c>
      <c r="M1384" t="str">
        <f t="shared" ca="1" si="223"/>
        <v>'Lynx PE'!</v>
      </c>
      <c r="N1384">
        <f t="shared" ca="1" si="223"/>
        <v>0</v>
      </c>
      <c r="O1384" t="str">
        <f t="shared" ca="1" si="221"/>
        <v>D:AD</v>
      </c>
      <c r="P1384" t="str">
        <f t="shared" ca="1" si="222"/>
        <v>D9:AD9</v>
      </c>
    </row>
    <row r="1385" spans="1:16">
      <c r="A1385" t="str">
        <f t="shared" si="217"/>
        <v>08</v>
      </c>
      <c r="B1385" t="str">
        <f t="shared" ca="1" si="218"/>
        <v>PE</v>
      </c>
      <c r="C1385" t="str">
        <f t="shared" si="219"/>
        <v>L23-PE</v>
      </c>
      <c r="D1385" t="s">
        <v>2148</v>
      </c>
      <c r="E1385">
        <f t="shared" ca="1" si="220"/>
        <v>0</v>
      </c>
      <c r="H1385" t="str">
        <f t="shared" ca="1" si="215"/>
        <v>'Lynx PE'!</v>
      </c>
      <c r="I1385">
        <f t="shared" ca="1" si="216"/>
        <v>0</v>
      </c>
      <c r="J1385">
        <f t="shared" ca="1" si="223"/>
        <v>0</v>
      </c>
      <c r="K1385">
        <f t="shared" ca="1" si="223"/>
        <v>0</v>
      </c>
      <c r="L1385">
        <f t="shared" ca="1" si="223"/>
        <v>0</v>
      </c>
      <c r="M1385" t="str">
        <f t="shared" ca="1" si="223"/>
        <v>'Lynx PE'!</v>
      </c>
      <c r="N1385">
        <f t="shared" ca="1" si="223"/>
        <v>0</v>
      </c>
      <c r="O1385" t="str">
        <f t="shared" ca="1" si="221"/>
        <v>D:AD</v>
      </c>
      <c r="P1385" t="str">
        <f t="shared" ca="1" si="222"/>
        <v>D9:AD9</v>
      </c>
    </row>
    <row r="1386" spans="1:16">
      <c r="A1386" t="str">
        <f t="shared" si="217"/>
        <v>09</v>
      </c>
      <c r="B1386" t="str">
        <f t="shared" ca="1" si="218"/>
        <v>PE</v>
      </c>
      <c r="C1386" t="str">
        <f t="shared" si="219"/>
        <v>L23-PE</v>
      </c>
      <c r="D1386" t="s">
        <v>2149</v>
      </c>
      <c r="E1386">
        <f t="shared" ca="1" si="220"/>
        <v>0</v>
      </c>
      <c r="H1386" t="str">
        <f t="shared" ca="1" si="215"/>
        <v>'Lynx PE'!</v>
      </c>
      <c r="I1386">
        <f t="shared" ca="1" si="216"/>
        <v>0</v>
      </c>
      <c r="J1386">
        <f t="shared" ca="1" si="223"/>
        <v>0</v>
      </c>
      <c r="K1386">
        <f t="shared" ca="1" si="223"/>
        <v>0</v>
      </c>
      <c r="L1386">
        <f t="shared" ca="1" si="223"/>
        <v>0</v>
      </c>
      <c r="M1386" t="str">
        <f t="shared" ca="1" si="223"/>
        <v>'Lynx PE'!</v>
      </c>
      <c r="N1386">
        <f t="shared" ca="1" si="223"/>
        <v>0</v>
      </c>
      <c r="O1386" t="str">
        <f t="shared" ca="1" si="221"/>
        <v>D:AD</v>
      </c>
      <c r="P1386" t="str">
        <f t="shared" ca="1" si="222"/>
        <v>D9:AD9</v>
      </c>
    </row>
    <row r="1387" spans="1:16">
      <c r="A1387" t="str">
        <f t="shared" si="217"/>
        <v>10</v>
      </c>
      <c r="B1387" t="str">
        <f t="shared" ca="1" si="218"/>
        <v>PE</v>
      </c>
      <c r="C1387" t="str">
        <f t="shared" si="219"/>
        <v>L23-PE</v>
      </c>
      <c r="D1387" t="s">
        <v>2150</v>
      </c>
      <c r="E1387">
        <f t="shared" ca="1" si="220"/>
        <v>0</v>
      </c>
      <c r="H1387" t="str">
        <f t="shared" ca="1" si="215"/>
        <v>'Lynx PE'!</v>
      </c>
      <c r="I1387">
        <f t="shared" ca="1" si="216"/>
        <v>0</v>
      </c>
      <c r="J1387">
        <f t="shared" ca="1" si="223"/>
        <v>0</v>
      </c>
      <c r="K1387">
        <f t="shared" ca="1" si="223"/>
        <v>0</v>
      </c>
      <c r="L1387">
        <f t="shared" ca="1" si="223"/>
        <v>0</v>
      </c>
      <c r="M1387" t="str">
        <f t="shared" ca="1" si="223"/>
        <v>'Lynx PE'!</v>
      </c>
      <c r="N1387">
        <f t="shared" ca="1" si="223"/>
        <v>0</v>
      </c>
      <c r="O1387" t="str">
        <f t="shared" ca="1" si="221"/>
        <v>D:AD</v>
      </c>
      <c r="P1387" t="str">
        <f t="shared" ca="1" si="222"/>
        <v>D9:AD9</v>
      </c>
    </row>
    <row r="1388" spans="1:16">
      <c r="A1388" t="str">
        <f t="shared" si="217"/>
        <v>11</v>
      </c>
      <c r="B1388" t="str">
        <f t="shared" ca="1" si="218"/>
        <v>PE</v>
      </c>
      <c r="C1388" t="str">
        <f t="shared" si="219"/>
        <v>L23-PE</v>
      </c>
      <c r="D1388" t="s">
        <v>2151</v>
      </c>
      <c r="E1388">
        <f t="shared" ca="1" si="220"/>
        <v>0</v>
      </c>
      <c r="H1388" t="str">
        <f t="shared" ca="1" si="215"/>
        <v>'Lynx PE'!</v>
      </c>
      <c r="I1388">
        <f t="shared" ca="1" si="216"/>
        <v>0</v>
      </c>
      <c r="J1388">
        <f t="shared" ca="1" si="223"/>
        <v>0</v>
      </c>
      <c r="K1388">
        <f t="shared" ca="1" si="223"/>
        <v>0</v>
      </c>
      <c r="L1388">
        <f t="shared" ca="1" si="223"/>
        <v>0</v>
      </c>
      <c r="M1388" t="str">
        <f t="shared" ca="1" si="223"/>
        <v>'Lynx PE'!</v>
      </c>
      <c r="N1388">
        <f t="shared" ca="1" si="223"/>
        <v>0</v>
      </c>
      <c r="O1388" t="str">
        <f t="shared" ca="1" si="221"/>
        <v>D:AD</v>
      </c>
      <c r="P1388" t="str">
        <f t="shared" ca="1" si="222"/>
        <v>D9:AD9</v>
      </c>
    </row>
    <row r="1389" spans="1:16">
      <c r="A1389" t="str">
        <f t="shared" si="217"/>
        <v>12</v>
      </c>
      <c r="B1389" t="str">
        <f t="shared" ca="1" si="218"/>
        <v>PE</v>
      </c>
      <c r="C1389" t="str">
        <f t="shared" si="219"/>
        <v>L23-PE</v>
      </c>
      <c r="D1389" t="s">
        <v>2152</v>
      </c>
      <c r="E1389">
        <f t="shared" ca="1" si="220"/>
        <v>0</v>
      </c>
      <c r="H1389" t="str">
        <f t="shared" ca="1" si="215"/>
        <v>'Lynx PE'!</v>
      </c>
      <c r="I1389">
        <f t="shared" ca="1" si="216"/>
        <v>0</v>
      </c>
      <c r="J1389">
        <f t="shared" ca="1" si="223"/>
        <v>0</v>
      </c>
      <c r="K1389">
        <f t="shared" ca="1" si="223"/>
        <v>0</v>
      </c>
      <c r="L1389">
        <f t="shared" ca="1" si="223"/>
        <v>0</v>
      </c>
      <c r="M1389" t="str">
        <f t="shared" ca="1" si="223"/>
        <v>'Lynx PE'!</v>
      </c>
      <c r="N1389">
        <f t="shared" ca="1" si="223"/>
        <v>0</v>
      </c>
      <c r="O1389" t="str">
        <f t="shared" ca="1" si="221"/>
        <v>D:AD</v>
      </c>
      <c r="P1389" t="str">
        <f t="shared" ca="1" si="222"/>
        <v>D9:AD9</v>
      </c>
    </row>
    <row r="1390" spans="1:16">
      <c r="A1390" t="str">
        <f t="shared" si="217"/>
        <v>13</v>
      </c>
      <c r="B1390" t="str">
        <f t="shared" ca="1" si="218"/>
        <v>PE</v>
      </c>
      <c r="C1390" t="str">
        <f t="shared" si="219"/>
        <v>L23-PE</v>
      </c>
      <c r="D1390" t="s">
        <v>2153</v>
      </c>
      <c r="E1390">
        <f t="shared" ca="1" si="220"/>
        <v>0</v>
      </c>
      <c r="H1390" t="str">
        <f t="shared" ca="1" si="215"/>
        <v>'Lynx PE'!</v>
      </c>
      <c r="I1390">
        <f t="shared" ca="1" si="216"/>
        <v>0</v>
      </c>
      <c r="J1390">
        <f t="shared" ca="1" si="223"/>
        <v>0</v>
      </c>
      <c r="K1390">
        <f t="shared" ca="1" si="223"/>
        <v>0</v>
      </c>
      <c r="L1390">
        <f t="shared" ca="1" si="223"/>
        <v>0</v>
      </c>
      <c r="M1390" t="str">
        <f t="shared" ca="1" si="223"/>
        <v>'Lynx PE'!</v>
      </c>
      <c r="N1390">
        <f t="shared" ca="1" si="223"/>
        <v>0</v>
      </c>
      <c r="O1390" t="str">
        <f t="shared" ca="1" si="221"/>
        <v>D:AD</v>
      </c>
      <c r="P1390" t="str">
        <f t="shared" ca="1" si="222"/>
        <v>D9:AD9</v>
      </c>
    </row>
    <row r="1391" spans="1:16">
      <c r="A1391" t="str">
        <f t="shared" si="217"/>
        <v>14</v>
      </c>
      <c r="B1391" t="str">
        <f t="shared" ca="1" si="218"/>
        <v>PE</v>
      </c>
      <c r="C1391" t="str">
        <f t="shared" si="219"/>
        <v>L23-PE</v>
      </c>
      <c r="D1391" t="s">
        <v>2154</v>
      </c>
      <c r="E1391">
        <f t="shared" ca="1" si="220"/>
        <v>0</v>
      </c>
      <c r="H1391" t="str">
        <f t="shared" ca="1" si="215"/>
        <v>'Lynx PE'!</v>
      </c>
      <c r="I1391">
        <f t="shared" ca="1" si="216"/>
        <v>0</v>
      </c>
      <c r="J1391">
        <f t="shared" ca="1" si="223"/>
        <v>0</v>
      </c>
      <c r="K1391">
        <f t="shared" ca="1" si="223"/>
        <v>0</v>
      </c>
      <c r="L1391">
        <f t="shared" ca="1" si="223"/>
        <v>0</v>
      </c>
      <c r="M1391" t="str">
        <f t="shared" ca="1" si="223"/>
        <v>'Lynx PE'!</v>
      </c>
      <c r="N1391">
        <f t="shared" ca="1" si="223"/>
        <v>0</v>
      </c>
      <c r="O1391" t="str">
        <f t="shared" ca="1" si="221"/>
        <v>D:AD</v>
      </c>
      <c r="P1391" t="str">
        <f t="shared" ca="1" si="222"/>
        <v>D9:AD9</v>
      </c>
    </row>
    <row r="1392" spans="1:16">
      <c r="A1392" t="str">
        <f t="shared" si="217"/>
        <v>15</v>
      </c>
      <c r="B1392" t="str">
        <f t="shared" ca="1" si="218"/>
        <v>PE</v>
      </c>
      <c r="C1392" t="str">
        <f t="shared" si="219"/>
        <v>L23-PE</v>
      </c>
      <c r="D1392" t="s">
        <v>2155</v>
      </c>
      <c r="E1392">
        <f t="shared" ca="1" si="220"/>
        <v>0</v>
      </c>
      <c r="H1392" t="str">
        <f t="shared" ca="1" si="215"/>
        <v>'Lynx PE'!</v>
      </c>
      <c r="I1392">
        <f t="shared" ca="1" si="216"/>
        <v>0</v>
      </c>
      <c r="J1392">
        <f t="shared" ca="1" si="223"/>
        <v>0</v>
      </c>
      <c r="K1392">
        <f t="shared" ca="1" si="223"/>
        <v>0</v>
      </c>
      <c r="L1392">
        <f t="shared" ca="1" si="223"/>
        <v>0</v>
      </c>
      <c r="M1392" t="str">
        <f t="shared" ca="1" si="223"/>
        <v>'Lynx PE'!</v>
      </c>
      <c r="N1392">
        <f t="shared" ca="1" si="223"/>
        <v>0</v>
      </c>
      <c r="O1392" t="str">
        <f t="shared" ca="1" si="221"/>
        <v>D:AD</v>
      </c>
      <c r="P1392" t="str">
        <f t="shared" ca="1" si="222"/>
        <v>D9:AD9</v>
      </c>
    </row>
    <row r="1393" spans="1:16">
      <c r="A1393" t="str">
        <f t="shared" si="217"/>
        <v>19</v>
      </c>
      <c r="B1393" t="str">
        <f t="shared" ca="1" si="218"/>
        <v>PE</v>
      </c>
      <c r="C1393" t="str">
        <f t="shared" si="219"/>
        <v>L23-PE</v>
      </c>
      <c r="D1393" t="s">
        <v>2812</v>
      </c>
      <c r="E1393">
        <f t="shared" ca="1" si="220"/>
        <v>0</v>
      </c>
      <c r="H1393" t="str">
        <f t="shared" ca="1" si="215"/>
        <v>'Lynx PE'!</v>
      </c>
      <c r="I1393">
        <f t="shared" ca="1" si="216"/>
        <v>0</v>
      </c>
      <c r="J1393">
        <f t="shared" ca="1" si="223"/>
        <v>0</v>
      </c>
      <c r="K1393">
        <f t="shared" ca="1" si="223"/>
        <v>0</v>
      </c>
      <c r="L1393">
        <f t="shared" ca="1" si="223"/>
        <v>0</v>
      </c>
      <c r="M1393" t="str">
        <f t="shared" ca="1" si="223"/>
        <v>'Lynx PE'!</v>
      </c>
      <c r="N1393">
        <f t="shared" ca="1" si="223"/>
        <v>0</v>
      </c>
      <c r="O1393" t="str">
        <f t="shared" ca="1" si="221"/>
        <v>D:AD</v>
      </c>
      <c r="P1393" t="str">
        <f t="shared" ca="1" si="222"/>
        <v>D9:AD9</v>
      </c>
    </row>
    <row r="1394" spans="1:16">
      <c r="A1394" t="str">
        <f t="shared" si="217"/>
        <v>34</v>
      </c>
      <c r="B1394" t="str">
        <f t="shared" ca="1" si="218"/>
        <v>PE</v>
      </c>
      <c r="C1394" t="str">
        <f t="shared" si="219"/>
        <v>L23-PE</v>
      </c>
      <c r="D1394" t="s">
        <v>2813</v>
      </c>
      <c r="E1394">
        <f t="shared" ca="1" si="220"/>
        <v>0</v>
      </c>
      <c r="H1394" t="str">
        <f t="shared" ca="1" si="215"/>
        <v>'Lynx PE'!</v>
      </c>
      <c r="I1394">
        <f t="shared" ca="1" si="216"/>
        <v>0</v>
      </c>
      <c r="J1394">
        <f t="shared" ca="1" si="223"/>
        <v>0</v>
      </c>
      <c r="K1394">
        <f t="shared" ca="1" si="223"/>
        <v>0</v>
      </c>
      <c r="L1394">
        <f t="shared" ca="1" si="223"/>
        <v>0</v>
      </c>
      <c r="M1394" t="str">
        <f t="shared" ca="1" si="223"/>
        <v>'Lynx PE'!</v>
      </c>
      <c r="N1394">
        <f t="shared" ca="1" si="223"/>
        <v>0</v>
      </c>
      <c r="O1394" t="str">
        <f t="shared" ca="1" si="221"/>
        <v>D:AD</v>
      </c>
      <c r="P1394" t="str">
        <f t="shared" ca="1" si="222"/>
        <v>D9:AD9</v>
      </c>
    </row>
    <row r="1395" spans="1:16">
      <c r="A1395" t="str">
        <f t="shared" si="217"/>
        <v>35</v>
      </c>
      <c r="B1395" t="str">
        <f t="shared" ca="1" si="218"/>
        <v>PE</v>
      </c>
      <c r="C1395" t="str">
        <f t="shared" si="219"/>
        <v>L23-PE</v>
      </c>
      <c r="D1395" t="s">
        <v>2814</v>
      </c>
      <c r="E1395">
        <f t="shared" ca="1" si="220"/>
        <v>0</v>
      </c>
      <c r="H1395" t="str">
        <f t="shared" ca="1" si="215"/>
        <v>'Lynx PE'!</v>
      </c>
      <c r="I1395">
        <f t="shared" ca="1" si="216"/>
        <v>0</v>
      </c>
      <c r="J1395">
        <f t="shared" ca="1" si="223"/>
        <v>0</v>
      </c>
      <c r="K1395">
        <f t="shared" ca="1" si="223"/>
        <v>0</v>
      </c>
      <c r="L1395">
        <f t="shared" ca="1" si="223"/>
        <v>0</v>
      </c>
      <c r="M1395" t="str">
        <f t="shared" ca="1" si="223"/>
        <v>'Lynx PE'!</v>
      </c>
      <c r="N1395">
        <f t="shared" ca="1" si="223"/>
        <v>0</v>
      </c>
      <c r="O1395" t="str">
        <f t="shared" ca="1" si="221"/>
        <v>D:AD</v>
      </c>
      <c r="P1395" t="str">
        <f t="shared" ca="1" si="222"/>
        <v>D9:AD9</v>
      </c>
    </row>
    <row r="1396" spans="1:16">
      <c r="A1396" t="str">
        <f t="shared" si="217"/>
        <v>36</v>
      </c>
      <c r="B1396" t="str">
        <f t="shared" ca="1" si="218"/>
        <v>PE</v>
      </c>
      <c r="C1396" t="str">
        <f t="shared" si="219"/>
        <v>L23-PE</v>
      </c>
      <c r="D1396" t="s">
        <v>2815</v>
      </c>
      <c r="E1396">
        <f t="shared" ca="1" si="220"/>
        <v>0</v>
      </c>
      <c r="H1396" t="str">
        <f t="shared" ca="1" si="215"/>
        <v>'Lynx PE'!</v>
      </c>
      <c r="I1396">
        <f t="shared" ca="1" si="216"/>
        <v>0</v>
      </c>
      <c r="J1396">
        <f t="shared" ca="1" si="223"/>
        <v>0</v>
      </c>
      <c r="K1396">
        <f t="shared" ca="1" si="223"/>
        <v>0</v>
      </c>
      <c r="L1396">
        <f t="shared" ca="1" si="223"/>
        <v>0</v>
      </c>
      <c r="M1396" t="str">
        <f t="shared" ca="1" si="223"/>
        <v>'Lynx PE'!</v>
      </c>
      <c r="N1396">
        <f t="shared" ca="1" si="223"/>
        <v>0</v>
      </c>
      <c r="O1396" t="str">
        <f t="shared" ca="1" si="221"/>
        <v>D:AD</v>
      </c>
      <c r="P1396" t="str">
        <f t="shared" ca="1" si="222"/>
        <v>D9:AD9</v>
      </c>
    </row>
    <row r="1397" spans="1:16">
      <c r="A1397" t="str">
        <f t="shared" si="217"/>
        <v>01</v>
      </c>
      <c r="B1397" t="str">
        <f t="shared" ca="1" si="218"/>
        <v>WOOD</v>
      </c>
      <c r="C1397" t="str">
        <f t="shared" si="219"/>
        <v>L23-W</v>
      </c>
      <c r="D1397" t="s">
        <v>634</v>
      </c>
      <c r="E1397">
        <f t="shared" ca="1" si="220"/>
        <v>0</v>
      </c>
      <c r="H1397" t="str">
        <f t="shared" ref="H1397:H1460" ca="1" si="224">IF(I1397&lt;&gt;0,I1397,IF(J1397&lt;&gt;0,J1397,IF(K1397&lt;&gt;0,K1397,IF(L1397&lt;&gt;0,L1397,IF(M1397&lt;&gt;0,M1397,N1397)))))</f>
        <v>'LYNX PLYWOOD'!</v>
      </c>
      <c r="I1397">
        <f t="shared" ref="I1397:I1460" ca="1" si="225">IF(IFERROR(VLOOKUP(C1397,INDIRECT($I$14&amp;"D:D"),1,FALSE),0)&lt;&gt;0,I$14,0)</f>
        <v>0</v>
      </c>
      <c r="J1397" t="str">
        <f t="shared" ca="1" si="223"/>
        <v>'LYNX PLYWOOD'!</v>
      </c>
      <c r="K1397">
        <f t="shared" ca="1" si="223"/>
        <v>0</v>
      </c>
      <c r="L1397">
        <f t="shared" ca="1" si="223"/>
        <v>0</v>
      </c>
      <c r="M1397">
        <f t="shared" ca="1" si="223"/>
        <v>0</v>
      </c>
      <c r="N1397">
        <f t="shared" ca="1" si="223"/>
        <v>0</v>
      </c>
      <c r="O1397" t="str">
        <f t="shared" ca="1" si="221"/>
        <v>D:Aa</v>
      </c>
      <c r="P1397" t="str">
        <f t="shared" ca="1" si="222"/>
        <v>D9:Aa9</v>
      </c>
    </row>
    <row r="1398" spans="1:16">
      <c r="A1398" t="str">
        <f t="shared" si="217"/>
        <v>02</v>
      </c>
      <c r="B1398" t="str">
        <f t="shared" ca="1" si="218"/>
        <v>WOOD</v>
      </c>
      <c r="C1398" t="str">
        <f t="shared" si="219"/>
        <v>L23-W</v>
      </c>
      <c r="D1398" t="s">
        <v>635</v>
      </c>
      <c r="E1398">
        <f t="shared" ca="1" si="220"/>
        <v>0</v>
      </c>
      <c r="H1398" t="str">
        <f t="shared" ca="1" si="224"/>
        <v>'LYNX PLYWOOD'!</v>
      </c>
      <c r="I1398">
        <f t="shared" ca="1" si="225"/>
        <v>0</v>
      </c>
      <c r="J1398" t="str">
        <f t="shared" ca="1" si="223"/>
        <v>'LYNX PLYWOOD'!</v>
      </c>
      <c r="K1398">
        <f t="shared" ca="1" si="223"/>
        <v>0</v>
      </c>
      <c r="L1398">
        <f t="shared" ca="1" si="223"/>
        <v>0</v>
      </c>
      <c r="M1398">
        <f t="shared" ca="1" si="223"/>
        <v>0</v>
      </c>
      <c r="N1398">
        <f t="shared" ca="1" si="223"/>
        <v>0</v>
      </c>
      <c r="O1398" t="str">
        <f t="shared" ca="1" si="221"/>
        <v>D:Aa</v>
      </c>
      <c r="P1398" t="str">
        <f t="shared" ca="1" si="222"/>
        <v>D9:Aa9</v>
      </c>
    </row>
    <row r="1399" spans="1:16">
      <c r="A1399" t="str">
        <f t="shared" si="217"/>
        <v>03</v>
      </c>
      <c r="B1399" t="str">
        <f t="shared" ca="1" si="218"/>
        <v>WOOD</v>
      </c>
      <c r="C1399" t="str">
        <f t="shared" si="219"/>
        <v>L23-W</v>
      </c>
      <c r="D1399" t="s">
        <v>636</v>
      </c>
      <c r="E1399">
        <f t="shared" ca="1" si="220"/>
        <v>0</v>
      </c>
      <c r="H1399" t="str">
        <f t="shared" ca="1" si="224"/>
        <v>'LYNX PLYWOOD'!</v>
      </c>
      <c r="I1399">
        <f t="shared" ca="1" si="225"/>
        <v>0</v>
      </c>
      <c r="J1399" t="str">
        <f t="shared" ca="1" si="223"/>
        <v>'LYNX PLYWOOD'!</v>
      </c>
      <c r="K1399">
        <f t="shared" ca="1" si="223"/>
        <v>0</v>
      </c>
      <c r="L1399">
        <f t="shared" ca="1" si="223"/>
        <v>0</v>
      </c>
      <c r="M1399">
        <f t="shared" ca="1" si="223"/>
        <v>0</v>
      </c>
      <c r="N1399">
        <f t="shared" ca="1" si="223"/>
        <v>0</v>
      </c>
      <c r="O1399" t="str">
        <f t="shared" ca="1" si="221"/>
        <v>D:Aa</v>
      </c>
      <c r="P1399" t="str">
        <f t="shared" ca="1" si="222"/>
        <v>D9:Aa9</v>
      </c>
    </row>
    <row r="1400" spans="1:16">
      <c r="A1400" t="str">
        <f t="shared" si="217"/>
        <v>04</v>
      </c>
      <c r="B1400" t="str">
        <f t="shared" ca="1" si="218"/>
        <v>WOOD</v>
      </c>
      <c r="C1400" t="str">
        <f t="shared" si="219"/>
        <v>L23-W</v>
      </c>
      <c r="D1400" t="s">
        <v>637</v>
      </c>
      <c r="E1400">
        <f t="shared" ca="1" si="220"/>
        <v>0</v>
      </c>
      <c r="H1400" t="str">
        <f t="shared" ca="1" si="224"/>
        <v>'LYNX PLYWOOD'!</v>
      </c>
      <c r="I1400">
        <f t="shared" ca="1" si="225"/>
        <v>0</v>
      </c>
      <c r="J1400" t="str">
        <f t="shared" ca="1" si="223"/>
        <v>'LYNX PLYWOOD'!</v>
      </c>
      <c r="K1400">
        <f t="shared" ca="1" si="223"/>
        <v>0</v>
      </c>
      <c r="L1400">
        <f t="shared" ca="1" si="223"/>
        <v>0</v>
      </c>
      <c r="M1400">
        <f t="shared" ca="1" si="223"/>
        <v>0</v>
      </c>
      <c r="N1400">
        <f t="shared" ca="1" si="223"/>
        <v>0</v>
      </c>
      <c r="O1400" t="str">
        <f t="shared" ca="1" si="221"/>
        <v>D:Aa</v>
      </c>
      <c r="P1400" t="str">
        <f t="shared" ca="1" si="222"/>
        <v>D9:Aa9</v>
      </c>
    </row>
    <row r="1401" spans="1:16">
      <c r="A1401" t="str">
        <f t="shared" si="217"/>
        <v>05</v>
      </c>
      <c r="B1401" t="str">
        <f t="shared" ca="1" si="218"/>
        <v>WOOD</v>
      </c>
      <c r="C1401" t="str">
        <f t="shared" si="219"/>
        <v>L23-W</v>
      </c>
      <c r="D1401" t="s">
        <v>638</v>
      </c>
      <c r="E1401">
        <f t="shared" ca="1" si="220"/>
        <v>0</v>
      </c>
      <c r="H1401" t="str">
        <f t="shared" ca="1" si="224"/>
        <v>'LYNX PLYWOOD'!</v>
      </c>
      <c r="I1401">
        <f t="shared" ca="1" si="225"/>
        <v>0</v>
      </c>
      <c r="J1401" t="str">
        <f t="shared" ca="1" si="223"/>
        <v>'LYNX PLYWOOD'!</v>
      </c>
      <c r="K1401">
        <f t="shared" ca="1" si="223"/>
        <v>0</v>
      </c>
      <c r="L1401">
        <f t="shared" ca="1" si="223"/>
        <v>0</v>
      </c>
      <c r="M1401">
        <f t="shared" ca="1" si="223"/>
        <v>0</v>
      </c>
      <c r="N1401">
        <f t="shared" ca="1" si="223"/>
        <v>0</v>
      </c>
      <c r="O1401" t="str">
        <f t="shared" ca="1" si="221"/>
        <v>D:Aa</v>
      </c>
      <c r="P1401" t="str">
        <f t="shared" ca="1" si="222"/>
        <v>D9:Aa9</v>
      </c>
    </row>
    <row r="1402" spans="1:16">
      <c r="A1402" t="str">
        <f t="shared" si="217"/>
        <v>06</v>
      </c>
      <c r="B1402" t="str">
        <f t="shared" ca="1" si="218"/>
        <v>WOOD</v>
      </c>
      <c r="C1402" t="str">
        <f t="shared" si="219"/>
        <v>L23-W</v>
      </c>
      <c r="D1402" t="s">
        <v>639</v>
      </c>
      <c r="E1402">
        <f t="shared" ca="1" si="220"/>
        <v>0</v>
      </c>
      <c r="H1402" t="str">
        <f t="shared" ca="1" si="224"/>
        <v>'LYNX PLYWOOD'!</v>
      </c>
      <c r="I1402">
        <f t="shared" ca="1" si="225"/>
        <v>0</v>
      </c>
      <c r="J1402" t="str">
        <f t="shared" ca="1" si="223"/>
        <v>'LYNX PLYWOOD'!</v>
      </c>
      <c r="K1402">
        <f t="shared" ca="1" si="223"/>
        <v>0</v>
      </c>
      <c r="L1402">
        <f t="shared" ca="1" si="223"/>
        <v>0</v>
      </c>
      <c r="M1402">
        <f t="shared" ca="1" si="223"/>
        <v>0</v>
      </c>
      <c r="N1402">
        <f t="shared" ca="1" si="223"/>
        <v>0</v>
      </c>
      <c r="O1402" t="str">
        <f t="shared" ca="1" si="221"/>
        <v>D:Aa</v>
      </c>
      <c r="P1402" t="str">
        <f t="shared" ca="1" si="222"/>
        <v>D9:Aa9</v>
      </c>
    </row>
    <row r="1403" spans="1:16">
      <c r="A1403" t="str">
        <f t="shared" si="217"/>
        <v>07</v>
      </c>
      <c r="B1403" t="str">
        <f t="shared" ca="1" si="218"/>
        <v>WOOD</v>
      </c>
      <c r="C1403" t="str">
        <f t="shared" si="219"/>
        <v>L23-W</v>
      </c>
      <c r="D1403" t="s">
        <v>640</v>
      </c>
      <c r="E1403">
        <f t="shared" ca="1" si="220"/>
        <v>0</v>
      </c>
      <c r="H1403" t="str">
        <f t="shared" ca="1" si="224"/>
        <v>'LYNX PLYWOOD'!</v>
      </c>
      <c r="I1403">
        <f t="shared" ca="1" si="225"/>
        <v>0</v>
      </c>
      <c r="J1403" t="str">
        <f t="shared" ca="1" si="223"/>
        <v>'LYNX PLYWOOD'!</v>
      </c>
      <c r="K1403">
        <f t="shared" ca="1" si="223"/>
        <v>0</v>
      </c>
      <c r="L1403">
        <f t="shared" ca="1" si="223"/>
        <v>0</v>
      </c>
      <c r="M1403">
        <f t="shared" ca="1" si="223"/>
        <v>0</v>
      </c>
      <c r="N1403">
        <f t="shared" ca="1" si="223"/>
        <v>0</v>
      </c>
      <c r="O1403" t="str">
        <f t="shared" ca="1" si="221"/>
        <v>D:Aa</v>
      </c>
      <c r="P1403" t="str">
        <f t="shared" ca="1" si="222"/>
        <v>D9:Aa9</v>
      </c>
    </row>
    <row r="1404" spans="1:16">
      <c r="A1404" t="str">
        <f t="shared" si="217"/>
        <v>08</v>
      </c>
      <c r="B1404" t="str">
        <f t="shared" ca="1" si="218"/>
        <v>WOOD</v>
      </c>
      <c r="C1404" t="str">
        <f t="shared" si="219"/>
        <v>L23-W</v>
      </c>
      <c r="D1404" t="s">
        <v>641</v>
      </c>
      <c r="E1404">
        <f t="shared" ca="1" si="220"/>
        <v>0</v>
      </c>
      <c r="H1404" t="str">
        <f t="shared" ca="1" si="224"/>
        <v>'LYNX PLYWOOD'!</v>
      </c>
      <c r="I1404">
        <f t="shared" ca="1" si="225"/>
        <v>0</v>
      </c>
      <c r="J1404" t="str">
        <f t="shared" ca="1" si="223"/>
        <v>'LYNX PLYWOOD'!</v>
      </c>
      <c r="K1404">
        <f t="shared" ca="1" si="223"/>
        <v>0</v>
      </c>
      <c r="L1404">
        <f t="shared" ca="1" si="223"/>
        <v>0</v>
      </c>
      <c r="M1404">
        <f t="shared" ca="1" si="223"/>
        <v>0</v>
      </c>
      <c r="N1404">
        <f t="shared" ca="1" si="223"/>
        <v>0</v>
      </c>
      <c r="O1404" t="str">
        <f t="shared" ca="1" si="221"/>
        <v>D:Aa</v>
      </c>
      <c r="P1404" t="str">
        <f t="shared" ca="1" si="222"/>
        <v>D9:Aa9</v>
      </c>
    </row>
    <row r="1405" spans="1:16">
      <c r="A1405" t="str">
        <f t="shared" si="217"/>
        <v>09</v>
      </c>
      <c r="B1405" t="str">
        <f t="shared" ca="1" si="218"/>
        <v>WOOD</v>
      </c>
      <c r="C1405" t="str">
        <f t="shared" si="219"/>
        <v>L23-W</v>
      </c>
      <c r="D1405" t="s">
        <v>642</v>
      </c>
      <c r="E1405">
        <f t="shared" ca="1" si="220"/>
        <v>0</v>
      </c>
      <c r="H1405" t="str">
        <f t="shared" ca="1" si="224"/>
        <v>'LYNX PLYWOOD'!</v>
      </c>
      <c r="I1405">
        <f t="shared" ca="1" si="225"/>
        <v>0</v>
      </c>
      <c r="J1405" t="str">
        <f t="shared" ca="1" si="223"/>
        <v>'LYNX PLYWOOD'!</v>
      </c>
      <c r="K1405">
        <f t="shared" ca="1" si="223"/>
        <v>0</v>
      </c>
      <c r="L1405">
        <f t="shared" ca="1" si="223"/>
        <v>0</v>
      </c>
      <c r="M1405">
        <f t="shared" ca="1" si="223"/>
        <v>0</v>
      </c>
      <c r="N1405">
        <f t="shared" ca="1" si="223"/>
        <v>0</v>
      </c>
      <c r="O1405" t="str">
        <f t="shared" ca="1" si="221"/>
        <v>D:Aa</v>
      </c>
      <c r="P1405" t="str">
        <f t="shared" ca="1" si="222"/>
        <v>D9:Aa9</v>
      </c>
    </row>
    <row r="1406" spans="1:16">
      <c r="A1406" t="str">
        <f t="shared" si="217"/>
        <v>10</v>
      </c>
      <c r="B1406" t="str">
        <f t="shared" ca="1" si="218"/>
        <v>WOOD</v>
      </c>
      <c r="C1406" t="str">
        <f t="shared" si="219"/>
        <v>L23-W</v>
      </c>
      <c r="D1406" t="s">
        <v>643</v>
      </c>
      <c r="E1406">
        <f t="shared" ca="1" si="220"/>
        <v>0</v>
      </c>
      <c r="H1406" t="str">
        <f t="shared" ca="1" si="224"/>
        <v>'LYNX PLYWOOD'!</v>
      </c>
      <c r="I1406">
        <f t="shared" ca="1" si="225"/>
        <v>0</v>
      </c>
      <c r="J1406" t="str">
        <f t="shared" ca="1" si="223"/>
        <v>'LYNX PLYWOOD'!</v>
      </c>
      <c r="K1406">
        <f t="shared" ca="1" si="223"/>
        <v>0</v>
      </c>
      <c r="L1406">
        <f t="shared" ca="1" si="223"/>
        <v>0</v>
      </c>
      <c r="M1406">
        <f t="shared" ca="1" si="223"/>
        <v>0</v>
      </c>
      <c r="N1406">
        <f t="shared" ca="1" si="223"/>
        <v>0</v>
      </c>
      <c r="O1406" t="str">
        <f t="shared" ca="1" si="221"/>
        <v>D:Aa</v>
      </c>
      <c r="P1406" t="str">
        <f t="shared" ca="1" si="222"/>
        <v>D9:Aa9</v>
      </c>
    </row>
    <row r="1407" spans="1:16">
      <c r="A1407" t="str">
        <f t="shared" si="217"/>
        <v>100</v>
      </c>
      <c r="B1407" t="str">
        <f t="shared" ca="1" si="218"/>
        <v>WOOD</v>
      </c>
      <c r="C1407" t="str">
        <f t="shared" si="219"/>
        <v>L23-W</v>
      </c>
      <c r="D1407" t="s">
        <v>647</v>
      </c>
      <c r="E1407">
        <f t="shared" ca="1" si="220"/>
        <v>0</v>
      </c>
      <c r="H1407" t="str">
        <f t="shared" ca="1" si="224"/>
        <v>'LYNX PLYWOOD'!</v>
      </c>
      <c r="I1407">
        <f t="shared" ca="1" si="225"/>
        <v>0</v>
      </c>
      <c r="J1407" t="str">
        <f t="shared" ca="1" si="223"/>
        <v>'LYNX PLYWOOD'!</v>
      </c>
      <c r="K1407">
        <f t="shared" ca="1" si="223"/>
        <v>0</v>
      </c>
      <c r="L1407">
        <f t="shared" ca="1" si="223"/>
        <v>0</v>
      </c>
      <c r="M1407">
        <f t="shared" ca="1" si="223"/>
        <v>0</v>
      </c>
      <c r="N1407">
        <f t="shared" ca="1" si="223"/>
        <v>0</v>
      </c>
      <c r="O1407" t="str">
        <f t="shared" ca="1" si="221"/>
        <v>D:Aa</v>
      </c>
      <c r="P1407" t="str">
        <f t="shared" ca="1" si="222"/>
        <v>D9:Aa9</v>
      </c>
    </row>
    <row r="1408" spans="1:16">
      <c r="A1408" t="str">
        <f t="shared" si="217"/>
        <v>11</v>
      </c>
      <c r="B1408" t="str">
        <f t="shared" ca="1" si="218"/>
        <v>WOOD</v>
      </c>
      <c r="C1408" t="str">
        <f t="shared" si="219"/>
        <v>L23-W</v>
      </c>
      <c r="D1408" t="s">
        <v>644</v>
      </c>
      <c r="E1408">
        <f t="shared" ca="1" si="220"/>
        <v>0</v>
      </c>
      <c r="H1408" t="str">
        <f t="shared" ca="1" si="224"/>
        <v>'LYNX PLYWOOD'!</v>
      </c>
      <c r="I1408">
        <f t="shared" ca="1" si="225"/>
        <v>0</v>
      </c>
      <c r="J1408" t="str">
        <f t="shared" ca="1" si="223"/>
        <v>'LYNX PLYWOOD'!</v>
      </c>
      <c r="K1408">
        <f t="shared" ca="1" si="223"/>
        <v>0</v>
      </c>
      <c r="L1408">
        <f t="shared" ca="1" si="223"/>
        <v>0</v>
      </c>
      <c r="M1408">
        <f t="shared" ca="1" si="223"/>
        <v>0</v>
      </c>
      <c r="N1408">
        <f t="shared" ca="1" si="223"/>
        <v>0</v>
      </c>
      <c r="O1408" t="str">
        <f t="shared" ca="1" si="221"/>
        <v>D:Aa</v>
      </c>
      <c r="P1408" t="str">
        <f t="shared" ca="1" si="222"/>
        <v>D9:Aa9</v>
      </c>
    </row>
    <row r="1409" spans="1:16">
      <c r="A1409" t="str">
        <f t="shared" si="217"/>
        <v>12</v>
      </c>
      <c r="B1409" t="str">
        <f t="shared" ca="1" si="218"/>
        <v>WOOD</v>
      </c>
      <c r="C1409" t="str">
        <f t="shared" si="219"/>
        <v>L23-W</v>
      </c>
      <c r="D1409" t="s">
        <v>645</v>
      </c>
      <c r="E1409">
        <f t="shared" ca="1" si="220"/>
        <v>0</v>
      </c>
      <c r="H1409" t="str">
        <f t="shared" ca="1" si="224"/>
        <v>'LYNX PLYWOOD'!</v>
      </c>
      <c r="I1409">
        <f t="shared" ca="1" si="225"/>
        <v>0</v>
      </c>
      <c r="J1409" t="str">
        <f t="shared" ca="1" si="223"/>
        <v>'LYNX PLYWOOD'!</v>
      </c>
      <c r="K1409">
        <f t="shared" ca="1" si="223"/>
        <v>0</v>
      </c>
      <c r="L1409">
        <f t="shared" ca="1" si="223"/>
        <v>0</v>
      </c>
      <c r="M1409">
        <f t="shared" ca="1" si="223"/>
        <v>0</v>
      </c>
      <c r="N1409">
        <f t="shared" ca="1" si="223"/>
        <v>0</v>
      </c>
      <c r="O1409" t="str">
        <f t="shared" ca="1" si="221"/>
        <v>D:Aa</v>
      </c>
      <c r="P1409" t="str">
        <f t="shared" ca="1" si="222"/>
        <v>D9:Aa9</v>
      </c>
    </row>
    <row r="1410" spans="1:16">
      <c r="A1410" t="str">
        <f t="shared" si="217"/>
        <v>13</v>
      </c>
      <c r="B1410" t="str">
        <f t="shared" ca="1" si="218"/>
        <v>WOOD</v>
      </c>
      <c r="C1410" t="str">
        <f t="shared" si="219"/>
        <v>L23-W</v>
      </c>
      <c r="D1410" t="s">
        <v>646</v>
      </c>
      <c r="E1410">
        <f t="shared" ca="1" si="220"/>
        <v>0</v>
      </c>
      <c r="H1410" t="str">
        <f t="shared" ca="1" si="224"/>
        <v>'LYNX PLYWOOD'!</v>
      </c>
      <c r="I1410">
        <f t="shared" ca="1" si="225"/>
        <v>0</v>
      </c>
      <c r="J1410" t="str">
        <f t="shared" ca="1" si="223"/>
        <v>'LYNX PLYWOOD'!</v>
      </c>
      <c r="K1410">
        <f t="shared" ca="1" si="223"/>
        <v>0</v>
      </c>
      <c r="L1410">
        <f t="shared" ca="1" si="223"/>
        <v>0</v>
      </c>
      <c r="M1410">
        <f t="shared" ca="1" si="223"/>
        <v>0</v>
      </c>
      <c r="N1410">
        <f t="shared" ca="1" si="223"/>
        <v>0</v>
      </c>
      <c r="O1410" t="str">
        <f t="shared" ca="1" si="221"/>
        <v>D:Aa</v>
      </c>
      <c r="P1410" t="str">
        <f t="shared" ca="1" si="222"/>
        <v>D9:Aa9</v>
      </c>
    </row>
    <row r="1411" spans="1:16">
      <c r="A1411" t="str">
        <f t="shared" si="217"/>
        <v>15</v>
      </c>
      <c r="B1411" t="str">
        <f t="shared" ca="1" si="218"/>
        <v>WOOD</v>
      </c>
      <c r="C1411" t="str">
        <f t="shared" si="219"/>
        <v>L23-W</v>
      </c>
      <c r="D1411" t="s">
        <v>1533</v>
      </c>
      <c r="E1411">
        <f t="shared" ca="1" si="220"/>
        <v>0</v>
      </c>
      <c r="H1411" t="str">
        <f t="shared" ca="1" si="224"/>
        <v>'LYNX PLYWOOD'!</v>
      </c>
      <c r="I1411">
        <f t="shared" ca="1" si="225"/>
        <v>0</v>
      </c>
      <c r="J1411" t="str">
        <f t="shared" ca="1" si="223"/>
        <v>'LYNX PLYWOOD'!</v>
      </c>
      <c r="K1411">
        <f t="shared" ca="1" si="223"/>
        <v>0</v>
      </c>
      <c r="L1411">
        <f t="shared" ca="1" si="223"/>
        <v>0</v>
      </c>
      <c r="M1411">
        <f t="shared" ca="1" si="223"/>
        <v>0</v>
      </c>
      <c r="N1411">
        <f t="shared" ca="1" si="223"/>
        <v>0</v>
      </c>
      <c r="O1411" t="str">
        <f t="shared" ca="1" si="221"/>
        <v>D:Aa</v>
      </c>
      <c r="P1411" t="str">
        <f t="shared" ca="1" si="222"/>
        <v>D9:Aa9</v>
      </c>
    </row>
    <row r="1412" spans="1:16">
      <c r="A1412" t="str">
        <f t="shared" si="217"/>
        <v>01</v>
      </c>
      <c r="B1412" t="str">
        <f t="shared" ca="1" si="218"/>
        <v>WH</v>
      </c>
      <c r="C1412" t="str">
        <f t="shared" si="219"/>
        <v>L23-WH-N-DT</v>
      </c>
      <c r="D1412" t="s">
        <v>1693</v>
      </c>
      <c r="E1412">
        <f t="shared" ca="1" si="220"/>
        <v>0</v>
      </c>
      <c r="H1412" t="str">
        <f t="shared" ca="1" si="224"/>
        <v>'Lynx WOODEN HOLDS'!</v>
      </c>
      <c r="I1412">
        <f t="shared" ca="1" si="225"/>
        <v>0</v>
      </c>
      <c r="J1412">
        <f t="shared" ca="1" si="223"/>
        <v>0</v>
      </c>
      <c r="K1412">
        <f t="shared" ca="1" si="223"/>
        <v>0</v>
      </c>
      <c r="L1412" t="str">
        <f t="shared" ca="1" si="223"/>
        <v>'Lynx WOODEN HOLDS'!</v>
      </c>
      <c r="M1412">
        <f t="shared" ca="1" si="223"/>
        <v>0</v>
      </c>
      <c r="N1412">
        <f t="shared" ca="1" si="223"/>
        <v>0</v>
      </c>
      <c r="O1412" t="str">
        <f t="shared" ca="1" si="221"/>
        <v>D:z</v>
      </c>
      <c r="P1412" t="str">
        <f t="shared" ca="1" si="222"/>
        <v>D9:Z9</v>
      </c>
    </row>
    <row r="1413" spans="1:16">
      <c r="A1413" t="str">
        <f t="shared" si="217"/>
        <v>02</v>
      </c>
      <c r="B1413" t="str">
        <f t="shared" ca="1" si="218"/>
        <v>WH</v>
      </c>
      <c r="C1413" t="str">
        <f t="shared" si="219"/>
        <v>L23-WH-N-DT</v>
      </c>
      <c r="D1413" t="s">
        <v>1716</v>
      </c>
      <c r="E1413">
        <f t="shared" ca="1" si="220"/>
        <v>0</v>
      </c>
      <c r="H1413" t="str">
        <f t="shared" ca="1" si="224"/>
        <v>'Lynx WOODEN HOLDS'!</v>
      </c>
      <c r="I1413">
        <f t="shared" ca="1" si="225"/>
        <v>0</v>
      </c>
      <c r="J1413">
        <f t="shared" ca="1" si="223"/>
        <v>0</v>
      </c>
      <c r="K1413">
        <f t="shared" ca="1" si="223"/>
        <v>0</v>
      </c>
      <c r="L1413" t="str">
        <f t="shared" ca="1" si="223"/>
        <v>'Lynx WOODEN HOLDS'!</v>
      </c>
      <c r="M1413">
        <f t="shared" ca="1" si="223"/>
        <v>0</v>
      </c>
      <c r="N1413">
        <f t="shared" ca="1" si="223"/>
        <v>0</v>
      </c>
      <c r="O1413" t="str">
        <f t="shared" ca="1" si="221"/>
        <v>D:z</v>
      </c>
      <c r="P1413" t="str">
        <f t="shared" ca="1" si="222"/>
        <v>D9:Z9</v>
      </c>
    </row>
    <row r="1414" spans="1:16">
      <c r="A1414" t="str">
        <f t="shared" si="217"/>
        <v>03</v>
      </c>
      <c r="B1414" t="str">
        <f t="shared" ca="1" si="218"/>
        <v>WH</v>
      </c>
      <c r="C1414" t="str">
        <f t="shared" si="219"/>
        <v>L23-WH-N-DT</v>
      </c>
      <c r="D1414" t="s">
        <v>1739</v>
      </c>
      <c r="E1414">
        <f t="shared" ca="1" si="220"/>
        <v>0</v>
      </c>
      <c r="H1414" t="str">
        <f t="shared" ca="1" si="224"/>
        <v>'Lynx WOODEN HOLDS'!</v>
      </c>
      <c r="I1414">
        <f t="shared" ca="1" si="225"/>
        <v>0</v>
      </c>
      <c r="J1414">
        <f t="shared" ca="1" si="223"/>
        <v>0</v>
      </c>
      <c r="K1414">
        <f t="shared" ca="1" si="223"/>
        <v>0</v>
      </c>
      <c r="L1414" t="str">
        <f t="shared" ca="1" si="223"/>
        <v>'Lynx WOODEN HOLDS'!</v>
      </c>
      <c r="M1414">
        <f t="shared" ca="1" si="223"/>
        <v>0</v>
      </c>
      <c r="N1414">
        <f t="shared" ca="1" si="223"/>
        <v>0</v>
      </c>
      <c r="O1414" t="str">
        <f t="shared" ca="1" si="221"/>
        <v>D:z</v>
      </c>
      <c r="P1414" t="str">
        <f t="shared" ca="1" si="222"/>
        <v>D9:Z9</v>
      </c>
    </row>
    <row r="1415" spans="1:16">
      <c r="A1415" t="str">
        <f t="shared" si="217"/>
        <v>04</v>
      </c>
      <c r="B1415" t="str">
        <f t="shared" ca="1" si="218"/>
        <v>WH</v>
      </c>
      <c r="C1415" t="str">
        <f t="shared" si="219"/>
        <v>L23-WH-N-DT</v>
      </c>
      <c r="D1415" t="s">
        <v>1762</v>
      </c>
      <c r="E1415">
        <f t="shared" ca="1" si="220"/>
        <v>0</v>
      </c>
      <c r="H1415" t="str">
        <f t="shared" ca="1" si="224"/>
        <v>'Lynx WOODEN HOLDS'!</v>
      </c>
      <c r="I1415">
        <f t="shared" ca="1" si="225"/>
        <v>0</v>
      </c>
      <c r="J1415">
        <f t="shared" ca="1" si="223"/>
        <v>0</v>
      </c>
      <c r="K1415">
        <f t="shared" ca="1" si="223"/>
        <v>0</v>
      </c>
      <c r="L1415" t="str">
        <f t="shared" ca="1" si="223"/>
        <v>'Lynx WOODEN HOLDS'!</v>
      </c>
      <c r="M1415">
        <f t="shared" ca="1" si="223"/>
        <v>0</v>
      </c>
      <c r="N1415">
        <f t="shared" ca="1" si="223"/>
        <v>0</v>
      </c>
      <c r="O1415" t="str">
        <f t="shared" ca="1" si="221"/>
        <v>D:z</v>
      </c>
      <c r="P1415" t="str">
        <f t="shared" ca="1" si="222"/>
        <v>D9:Z9</v>
      </c>
    </row>
    <row r="1416" spans="1:16">
      <c r="A1416" t="str">
        <f t="shared" si="217"/>
        <v>05</v>
      </c>
      <c r="B1416" t="str">
        <f t="shared" ca="1" si="218"/>
        <v>WH</v>
      </c>
      <c r="C1416" t="str">
        <f t="shared" si="219"/>
        <v>L23-WH-N-DT</v>
      </c>
      <c r="D1416" t="s">
        <v>1785</v>
      </c>
      <c r="E1416">
        <f t="shared" ca="1" si="220"/>
        <v>0</v>
      </c>
      <c r="H1416" t="str">
        <f t="shared" ca="1" si="224"/>
        <v>'Lynx WOODEN HOLDS'!</v>
      </c>
      <c r="I1416">
        <f t="shared" ca="1" si="225"/>
        <v>0</v>
      </c>
      <c r="J1416">
        <f t="shared" ca="1" si="223"/>
        <v>0</v>
      </c>
      <c r="K1416">
        <f t="shared" ca="1" si="223"/>
        <v>0</v>
      </c>
      <c r="L1416" t="str">
        <f t="shared" ca="1" si="223"/>
        <v>'Lynx WOODEN HOLDS'!</v>
      </c>
      <c r="M1416">
        <f t="shared" ca="1" si="223"/>
        <v>0</v>
      </c>
      <c r="N1416">
        <f t="shared" ca="1" si="223"/>
        <v>0</v>
      </c>
      <c r="O1416" t="str">
        <f t="shared" ca="1" si="221"/>
        <v>D:z</v>
      </c>
      <c r="P1416" t="str">
        <f t="shared" ca="1" si="222"/>
        <v>D9:Z9</v>
      </c>
    </row>
    <row r="1417" spans="1:16">
      <c r="A1417" t="str">
        <f t="shared" si="217"/>
        <v>06</v>
      </c>
      <c r="B1417" t="str">
        <f t="shared" ca="1" si="218"/>
        <v>WH</v>
      </c>
      <c r="C1417" t="str">
        <f t="shared" si="219"/>
        <v>L23-WH-N-DT</v>
      </c>
      <c r="D1417" t="s">
        <v>1808</v>
      </c>
      <c r="E1417">
        <f t="shared" ca="1" si="220"/>
        <v>0</v>
      </c>
      <c r="H1417" t="str">
        <f t="shared" ca="1" si="224"/>
        <v>'Lynx WOODEN HOLDS'!</v>
      </c>
      <c r="I1417">
        <f t="shared" ca="1" si="225"/>
        <v>0</v>
      </c>
      <c r="J1417">
        <f t="shared" ca="1" si="223"/>
        <v>0</v>
      </c>
      <c r="K1417">
        <f t="shared" ca="1" si="223"/>
        <v>0</v>
      </c>
      <c r="L1417" t="str">
        <f t="shared" ref="J1417:N1468" ca="1" si="226">IF(IFERROR(VLOOKUP($C1417,INDIRECT(L$14&amp;"D:D"),1,FALSE),0)&lt;&gt;0,L$14,0)</f>
        <v>'Lynx WOODEN HOLDS'!</v>
      </c>
      <c r="M1417">
        <f t="shared" ca="1" si="226"/>
        <v>0</v>
      </c>
      <c r="N1417">
        <f t="shared" ca="1" si="226"/>
        <v>0</v>
      </c>
      <c r="O1417" t="str">
        <f t="shared" ca="1" si="221"/>
        <v>D:z</v>
      </c>
      <c r="P1417" t="str">
        <f t="shared" ca="1" si="222"/>
        <v>D9:Z9</v>
      </c>
    </row>
    <row r="1418" spans="1:16">
      <c r="A1418" t="str">
        <f t="shared" si="217"/>
        <v>07</v>
      </c>
      <c r="B1418" t="str">
        <f t="shared" ca="1" si="218"/>
        <v>WH</v>
      </c>
      <c r="C1418" t="str">
        <f t="shared" si="219"/>
        <v>L23-WH-N-DT</v>
      </c>
      <c r="D1418" t="s">
        <v>1831</v>
      </c>
      <c r="E1418">
        <f t="shared" ca="1" si="220"/>
        <v>0</v>
      </c>
      <c r="H1418" t="str">
        <f t="shared" ca="1" si="224"/>
        <v>'Lynx WOODEN HOLDS'!</v>
      </c>
      <c r="I1418">
        <f t="shared" ca="1" si="225"/>
        <v>0</v>
      </c>
      <c r="J1418">
        <f t="shared" ca="1" si="226"/>
        <v>0</v>
      </c>
      <c r="K1418">
        <f t="shared" ca="1" si="226"/>
        <v>0</v>
      </c>
      <c r="L1418" t="str">
        <f t="shared" ca="1" si="226"/>
        <v>'Lynx WOODEN HOLDS'!</v>
      </c>
      <c r="M1418">
        <f t="shared" ca="1" si="226"/>
        <v>0</v>
      </c>
      <c r="N1418">
        <f t="shared" ca="1" si="226"/>
        <v>0</v>
      </c>
      <c r="O1418" t="str">
        <f t="shared" ca="1" si="221"/>
        <v>D:z</v>
      </c>
      <c r="P1418" t="str">
        <f t="shared" ca="1" si="222"/>
        <v>D9:Z9</v>
      </c>
    </row>
    <row r="1419" spans="1:16">
      <c r="A1419" t="str">
        <f t="shared" si="217"/>
        <v>08</v>
      </c>
      <c r="B1419" t="str">
        <f t="shared" ca="1" si="218"/>
        <v>WH</v>
      </c>
      <c r="C1419" t="str">
        <f t="shared" si="219"/>
        <v>L23-WH-N-DT</v>
      </c>
      <c r="D1419" t="s">
        <v>1854</v>
      </c>
      <c r="E1419">
        <f t="shared" ca="1" si="220"/>
        <v>0</v>
      </c>
      <c r="H1419" t="str">
        <f t="shared" ca="1" si="224"/>
        <v>'Lynx WOODEN HOLDS'!</v>
      </c>
      <c r="I1419">
        <f t="shared" ca="1" si="225"/>
        <v>0</v>
      </c>
      <c r="J1419">
        <f t="shared" ca="1" si="226"/>
        <v>0</v>
      </c>
      <c r="K1419">
        <f t="shared" ca="1" si="226"/>
        <v>0</v>
      </c>
      <c r="L1419" t="str">
        <f t="shared" ca="1" si="226"/>
        <v>'Lynx WOODEN HOLDS'!</v>
      </c>
      <c r="M1419">
        <f t="shared" ca="1" si="226"/>
        <v>0</v>
      </c>
      <c r="N1419">
        <f t="shared" ca="1" si="226"/>
        <v>0</v>
      </c>
      <c r="O1419" t="str">
        <f t="shared" ca="1" si="221"/>
        <v>D:z</v>
      </c>
      <c r="P1419" t="str">
        <f t="shared" ca="1" si="222"/>
        <v>D9:Z9</v>
      </c>
    </row>
    <row r="1420" spans="1:16">
      <c r="A1420" t="str">
        <f t="shared" si="217"/>
        <v>09</v>
      </c>
      <c r="B1420" t="str">
        <f t="shared" ca="1" si="218"/>
        <v>WH</v>
      </c>
      <c r="C1420" t="str">
        <f t="shared" si="219"/>
        <v>L23-WH-N-DT</v>
      </c>
      <c r="D1420" t="s">
        <v>1877</v>
      </c>
      <c r="E1420">
        <f t="shared" ca="1" si="220"/>
        <v>0</v>
      </c>
      <c r="H1420" t="str">
        <f t="shared" ca="1" si="224"/>
        <v>'Lynx WOODEN HOLDS'!</v>
      </c>
      <c r="I1420">
        <f t="shared" ca="1" si="225"/>
        <v>0</v>
      </c>
      <c r="J1420">
        <f t="shared" ca="1" si="226"/>
        <v>0</v>
      </c>
      <c r="K1420">
        <f t="shared" ca="1" si="226"/>
        <v>0</v>
      </c>
      <c r="L1420" t="str">
        <f t="shared" ca="1" si="226"/>
        <v>'Lynx WOODEN HOLDS'!</v>
      </c>
      <c r="M1420">
        <f t="shared" ca="1" si="226"/>
        <v>0</v>
      </c>
      <c r="N1420">
        <f t="shared" ca="1" si="226"/>
        <v>0</v>
      </c>
      <c r="O1420" t="str">
        <f t="shared" ca="1" si="221"/>
        <v>D:z</v>
      </c>
      <c r="P1420" t="str">
        <f t="shared" ca="1" si="222"/>
        <v>D9:Z9</v>
      </c>
    </row>
    <row r="1421" spans="1:16">
      <c r="A1421" t="str">
        <f t="shared" si="217"/>
        <v>10</v>
      </c>
      <c r="B1421" t="str">
        <f t="shared" ca="1" si="218"/>
        <v>WH</v>
      </c>
      <c r="C1421" t="str">
        <f t="shared" si="219"/>
        <v>L23-WH-N-DT</v>
      </c>
      <c r="D1421" t="s">
        <v>1900</v>
      </c>
      <c r="E1421">
        <f t="shared" ca="1" si="220"/>
        <v>0</v>
      </c>
      <c r="H1421" t="str">
        <f t="shared" ca="1" si="224"/>
        <v>'Lynx WOODEN HOLDS'!</v>
      </c>
      <c r="I1421">
        <f t="shared" ca="1" si="225"/>
        <v>0</v>
      </c>
      <c r="J1421">
        <f t="shared" ca="1" si="226"/>
        <v>0</v>
      </c>
      <c r="K1421">
        <f t="shared" ca="1" si="226"/>
        <v>0</v>
      </c>
      <c r="L1421" t="str">
        <f t="shared" ca="1" si="226"/>
        <v>'Lynx WOODEN HOLDS'!</v>
      </c>
      <c r="M1421">
        <f t="shared" ca="1" si="226"/>
        <v>0</v>
      </c>
      <c r="N1421">
        <f t="shared" ca="1" si="226"/>
        <v>0</v>
      </c>
      <c r="O1421" t="str">
        <f t="shared" ca="1" si="221"/>
        <v>D:z</v>
      </c>
      <c r="P1421" t="str">
        <f t="shared" ca="1" si="222"/>
        <v>D9:Z9</v>
      </c>
    </row>
    <row r="1422" spans="1:16">
      <c r="A1422" t="str">
        <f t="shared" si="217"/>
        <v>11</v>
      </c>
      <c r="B1422" t="str">
        <f t="shared" ca="1" si="218"/>
        <v>WH</v>
      </c>
      <c r="C1422" t="str">
        <f t="shared" si="219"/>
        <v>L23-WH-N-DT</v>
      </c>
      <c r="D1422" t="s">
        <v>1923</v>
      </c>
      <c r="E1422">
        <f t="shared" ca="1" si="220"/>
        <v>0</v>
      </c>
      <c r="H1422" t="str">
        <f t="shared" ca="1" si="224"/>
        <v>'Lynx WOODEN HOLDS'!</v>
      </c>
      <c r="I1422">
        <f t="shared" ca="1" si="225"/>
        <v>0</v>
      </c>
      <c r="J1422">
        <f t="shared" ca="1" si="226"/>
        <v>0</v>
      </c>
      <c r="K1422">
        <f t="shared" ca="1" si="226"/>
        <v>0</v>
      </c>
      <c r="L1422" t="str">
        <f t="shared" ca="1" si="226"/>
        <v>'Lynx WOODEN HOLDS'!</v>
      </c>
      <c r="M1422">
        <f t="shared" ca="1" si="226"/>
        <v>0</v>
      </c>
      <c r="N1422">
        <f t="shared" ca="1" si="226"/>
        <v>0</v>
      </c>
      <c r="O1422" t="str">
        <f t="shared" ca="1" si="221"/>
        <v>D:z</v>
      </c>
      <c r="P1422" t="str">
        <f t="shared" ca="1" si="222"/>
        <v>D9:Z9</v>
      </c>
    </row>
    <row r="1423" spans="1:16">
      <c r="A1423" t="str">
        <f t="shared" si="217"/>
        <v>12</v>
      </c>
      <c r="B1423" t="str">
        <f t="shared" ca="1" si="218"/>
        <v>WH</v>
      </c>
      <c r="C1423" t="str">
        <f t="shared" si="219"/>
        <v>L23-WH-N-DT</v>
      </c>
      <c r="D1423" t="s">
        <v>1946</v>
      </c>
      <c r="E1423">
        <f t="shared" ca="1" si="220"/>
        <v>0</v>
      </c>
      <c r="H1423" t="str">
        <f t="shared" ca="1" si="224"/>
        <v>'Lynx WOODEN HOLDS'!</v>
      </c>
      <c r="I1423">
        <f t="shared" ca="1" si="225"/>
        <v>0</v>
      </c>
      <c r="J1423">
        <f t="shared" ca="1" si="226"/>
        <v>0</v>
      </c>
      <c r="K1423">
        <f t="shared" ca="1" si="226"/>
        <v>0</v>
      </c>
      <c r="L1423" t="str">
        <f t="shared" ca="1" si="226"/>
        <v>'Lynx WOODEN HOLDS'!</v>
      </c>
      <c r="M1423">
        <f t="shared" ca="1" si="226"/>
        <v>0</v>
      </c>
      <c r="N1423">
        <f t="shared" ca="1" si="226"/>
        <v>0</v>
      </c>
      <c r="O1423" t="str">
        <f t="shared" ca="1" si="221"/>
        <v>D:z</v>
      </c>
      <c r="P1423" t="str">
        <f t="shared" ca="1" si="222"/>
        <v>D9:Z9</v>
      </c>
    </row>
    <row r="1424" spans="1:16">
      <c r="A1424" t="str">
        <f t="shared" ref="A1424:A1487" si="227">MID(D1424,LEN(C1424)+2,LEN(D1424)-LEN(C1424))</f>
        <v>13</v>
      </c>
      <c r="B1424" t="str">
        <f t="shared" ref="B1424:B1487" ca="1" si="228">VLOOKUP(H1424,$A$1:$K$6,11,FALSE)</f>
        <v>WH</v>
      </c>
      <c r="C1424" t="str">
        <f t="shared" ref="C1424:C1487" si="229">IF(RIGHT(LEFT(D1424,LEN(D1424)-3),1)="-",LEFT(D1424,LEN(D1424)-4),LEFT(D1424,LEN(D1424)-3))</f>
        <v>L23-WH-N-DT</v>
      </c>
      <c r="D1424" t="s">
        <v>1969</v>
      </c>
      <c r="E1424">
        <f t="shared" ref="E1424:E1487" ca="1" si="230">IFERROR(VLOOKUP(C1424,INDIRECT($H1424&amp;$O1424),MATCH($A1424,INDIRECT($H1424&amp;$P1424),0),FALSE),0)</f>
        <v>0</v>
      </c>
      <c r="H1424" t="str">
        <f t="shared" ca="1" si="224"/>
        <v>'Lynx WOODEN HOLDS'!</v>
      </c>
      <c r="I1424">
        <f t="shared" ca="1" si="225"/>
        <v>0</v>
      </c>
      <c r="J1424">
        <f t="shared" ca="1" si="226"/>
        <v>0</v>
      </c>
      <c r="K1424">
        <f t="shared" ca="1" si="226"/>
        <v>0</v>
      </c>
      <c r="L1424" t="str">
        <f t="shared" ca="1" si="226"/>
        <v>'Lynx WOODEN HOLDS'!</v>
      </c>
      <c r="M1424">
        <f t="shared" ca="1" si="226"/>
        <v>0</v>
      </c>
      <c r="N1424">
        <f t="shared" ca="1" si="226"/>
        <v>0</v>
      </c>
      <c r="O1424" t="str">
        <f t="shared" ref="O1424:O1487" ca="1" si="231">VLOOKUP($H1424,$G$8:$I$13,2,FALSE)</f>
        <v>D:z</v>
      </c>
      <c r="P1424" t="str">
        <f t="shared" ref="P1424:P1487" ca="1" si="232">VLOOKUP($H1424,$G$8:$I$13,3,FALSE)</f>
        <v>D9:Z9</v>
      </c>
    </row>
    <row r="1425" spans="1:16">
      <c r="A1425" t="str">
        <f t="shared" si="227"/>
        <v>15</v>
      </c>
      <c r="B1425" t="str">
        <f t="shared" ca="1" si="228"/>
        <v>WH</v>
      </c>
      <c r="C1425" t="str">
        <f t="shared" si="229"/>
        <v>L23-WH-N-DT</v>
      </c>
      <c r="D1425" t="s">
        <v>1992</v>
      </c>
      <c r="E1425">
        <f t="shared" ca="1" si="230"/>
        <v>0</v>
      </c>
      <c r="H1425" t="str">
        <f t="shared" ca="1" si="224"/>
        <v>'Lynx WOODEN HOLDS'!</v>
      </c>
      <c r="I1425">
        <f t="shared" ca="1" si="225"/>
        <v>0</v>
      </c>
      <c r="J1425">
        <f t="shared" ca="1" si="226"/>
        <v>0</v>
      </c>
      <c r="K1425">
        <f t="shared" ca="1" si="226"/>
        <v>0</v>
      </c>
      <c r="L1425" t="str">
        <f t="shared" ca="1" si="226"/>
        <v>'Lynx WOODEN HOLDS'!</v>
      </c>
      <c r="M1425">
        <f t="shared" ca="1" si="226"/>
        <v>0</v>
      </c>
      <c r="N1425">
        <f t="shared" ca="1" si="226"/>
        <v>0</v>
      </c>
      <c r="O1425" t="str">
        <f t="shared" ca="1" si="231"/>
        <v>D:z</v>
      </c>
      <c r="P1425" t="str">
        <f t="shared" ca="1" si="232"/>
        <v>D9:Z9</v>
      </c>
    </row>
    <row r="1426" spans="1:16">
      <c r="A1426" t="str">
        <f t="shared" si="227"/>
        <v>01</v>
      </c>
      <c r="B1426" t="str">
        <f t="shared" ca="1" si="228"/>
        <v>PE</v>
      </c>
      <c r="C1426" t="str">
        <f t="shared" si="229"/>
        <v>L24-PE</v>
      </c>
      <c r="D1426" t="s">
        <v>2156</v>
      </c>
      <c r="E1426">
        <f t="shared" ca="1" si="230"/>
        <v>0</v>
      </c>
      <c r="H1426" t="str">
        <f t="shared" ca="1" si="224"/>
        <v>'Lynx PE'!</v>
      </c>
      <c r="I1426">
        <f t="shared" ca="1" si="225"/>
        <v>0</v>
      </c>
      <c r="J1426">
        <f t="shared" ca="1" si="226"/>
        <v>0</v>
      </c>
      <c r="K1426">
        <f t="shared" ca="1" si="226"/>
        <v>0</v>
      </c>
      <c r="L1426">
        <f t="shared" ca="1" si="226"/>
        <v>0</v>
      </c>
      <c r="M1426" t="str">
        <f t="shared" ca="1" si="226"/>
        <v>'Lynx PE'!</v>
      </c>
      <c r="N1426">
        <f t="shared" ca="1" si="226"/>
        <v>0</v>
      </c>
      <c r="O1426" t="str">
        <f t="shared" ca="1" si="231"/>
        <v>D:AD</v>
      </c>
      <c r="P1426" t="str">
        <f t="shared" ca="1" si="232"/>
        <v>D9:AD9</v>
      </c>
    </row>
    <row r="1427" spans="1:16">
      <c r="A1427" t="str">
        <f t="shared" si="227"/>
        <v>02</v>
      </c>
      <c r="B1427" t="str">
        <f t="shared" ca="1" si="228"/>
        <v>PE</v>
      </c>
      <c r="C1427" t="str">
        <f t="shared" si="229"/>
        <v>L24-PE</v>
      </c>
      <c r="D1427" t="s">
        <v>2157</v>
      </c>
      <c r="E1427">
        <f t="shared" ca="1" si="230"/>
        <v>0</v>
      </c>
      <c r="H1427" t="str">
        <f t="shared" ca="1" si="224"/>
        <v>'Lynx PE'!</v>
      </c>
      <c r="I1427">
        <f t="shared" ca="1" si="225"/>
        <v>0</v>
      </c>
      <c r="J1427">
        <f t="shared" ca="1" si="226"/>
        <v>0</v>
      </c>
      <c r="K1427">
        <f t="shared" ca="1" si="226"/>
        <v>0</v>
      </c>
      <c r="L1427">
        <f t="shared" ca="1" si="226"/>
        <v>0</v>
      </c>
      <c r="M1427" t="str">
        <f t="shared" ca="1" si="226"/>
        <v>'Lynx PE'!</v>
      </c>
      <c r="N1427">
        <f t="shared" ca="1" si="226"/>
        <v>0</v>
      </c>
      <c r="O1427" t="str">
        <f t="shared" ca="1" si="231"/>
        <v>D:AD</v>
      </c>
      <c r="P1427" t="str">
        <f t="shared" ca="1" si="232"/>
        <v>D9:AD9</v>
      </c>
    </row>
    <row r="1428" spans="1:16">
      <c r="A1428" t="str">
        <f t="shared" si="227"/>
        <v>03</v>
      </c>
      <c r="B1428" t="str">
        <f t="shared" ca="1" si="228"/>
        <v>PE</v>
      </c>
      <c r="C1428" t="str">
        <f t="shared" si="229"/>
        <v>L24-PE</v>
      </c>
      <c r="D1428" t="s">
        <v>2158</v>
      </c>
      <c r="E1428">
        <f t="shared" ca="1" si="230"/>
        <v>0</v>
      </c>
      <c r="H1428" t="str">
        <f t="shared" ca="1" si="224"/>
        <v>'Lynx PE'!</v>
      </c>
      <c r="I1428">
        <f t="shared" ca="1" si="225"/>
        <v>0</v>
      </c>
      <c r="J1428">
        <f t="shared" ca="1" si="226"/>
        <v>0</v>
      </c>
      <c r="K1428">
        <f t="shared" ca="1" si="226"/>
        <v>0</v>
      </c>
      <c r="L1428">
        <f t="shared" ca="1" si="226"/>
        <v>0</v>
      </c>
      <c r="M1428" t="str">
        <f t="shared" ca="1" si="226"/>
        <v>'Lynx PE'!</v>
      </c>
      <c r="N1428">
        <f t="shared" ca="1" si="226"/>
        <v>0</v>
      </c>
      <c r="O1428" t="str">
        <f t="shared" ca="1" si="231"/>
        <v>D:AD</v>
      </c>
      <c r="P1428" t="str">
        <f t="shared" ca="1" si="232"/>
        <v>D9:AD9</v>
      </c>
    </row>
    <row r="1429" spans="1:16">
      <c r="A1429" t="str">
        <f t="shared" si="227"/>
        <v>04</v>
      </c>
      <c r="B1429" t="str">
        <f t="shared" ca="1" si="228"/>
        <v>PE</v>
      </c>
      <c r="C1429" t="str">
        <f t="shared" si="229"/>
        <v>L24-PE</v>
      </c>
      <c r="D1429" t="s">
        <v>2159</v>
      </c>
      <c r="E1429">
        <f t="shared" ca="1" si="230"/>
        <v>0</v>
      </c>
      <c r="H1429" t="str">
        <f t="shared" ca="1" si="224"/>
        <v>'Lynx PE'!</v>
      </c>
      <c r="I1429">
        <f t="shared" ca="1" si="225"/>
        <v>0</v>
      </c>
      <c r="J1429">
        <f t="shared" ca="1" si="226"/>
        <v>0</v>
      </c>
      <c r="K1429">
        <f t="shared" ca="1" si="226"/>
        <v>0</v>
      </c>
      <c r="L1429">
        <f t="shared" ca="1" si="226"/>
        <v>0</v>
      </c>
      <c r="M1429" t="str">
        <f t="shared" ca="1" si="226"/>
        <v>'Lynx PE'!</v>
      </c>
      <c r="N1429">
        <f t="shared" ca="1" si="226"/>
        <v>0</v>
      </c>
      <c r="O1429" t="str">
        <f t="shared" ca="1" si="231"/>
        <v>D:AD</v>
      </c>
      <c r="P1429" t="str">
        <f t="shared" ca="1" si="232"/>
        <v>D9:AD9</v>
      </c>
    </row>
    <row r="1430" spans="1:16">
      <c r="A1430" t="str">
        <f t="shared" si="227"/>
        <v>05</v>
      </c>
      <c r="B1430" t="str">
        <f t="shared" ca="1" si="228"/>
        <v>PE</v>
      </c>
      <c r="C1430" t="str">
        <f t="shared" si="229"/>
        <v>L24-PE</v>
      </c>
      <c r="D1430" t="s">
        <v>2160</v>
      </c>
      <c r="E1430">
        <f t="shared" ca="1" si="230"/>
        <v>0</v>
      </c>
      <c r="H1430" t="str">
        <f t="shared" ca="1" si="224"/>
        <v>'Lynx PE'!</v>
      </c>
      <c r="I1430">
        <f t="shared" ca="1" si="225"/>
        <v>0</v>
      </c>
      <c r="J1430">
        <f t="shared" ca="1" si="226"/>
        <v>0</v>
      </c>
      <c r="K1430">
        <f t="shared" ca="1" si="226"/>
        <v>0</v>
      </c>
      <c r="L1430">
        <f t="shared" ca="1" si="226"/>
        <v>0</v>
      </c>
      <c r="M1430" t="str">
        <f t="shared" ca="1" si="226"/>
        <v>'Lynx PE'!</v>
      </c>
      <c r="N1430">
        <f t="shared" ca="1" si="226"/>
        <v>0</v>
      </c>
      <c r="O1430" t="str">
        <f t="shared" ca="1" si="231"/>
        <v>D:AD</v>
      </c>
      <c r="P1430" t="str">
        <f t="shared" ca="1" si="232"/>
        <v>D9:AD9</v>
      </c>
    </row>
    <row r="1431" spans="1:16">
      <c r="A1431" t="str">
        <f t="shared" si="227"/>
        <v>06</v>
      </c>
      <c r="B1431" t="str">
        <f t="shared" ca="1" si="228"/>
        <v>PE</v>
      </c>
      <c r="C1431" t="str">
        <f t="shared" si="229"/>
        <v>L24-PE</v>
      </c>
      <c r="D1431" t="s">
        <v>2161</v>
      </c>
      <c r="E1431">
        <f t="shared" ca="1" si="230"/>
        <v>0</v>
      </c>
      <c r="H1431" t="str">
        <f t="shared" ca="1" si="224"/>
        <v>'Lynx PE'!</v>
      </c>
      <c r="I1431">
        <f t="shared" ca="1" si="225"/>
        <v>0</v>
      </c>
      <c r="J1431">
        <f t="shared" ca="1" si="226"/>
        <v>0</v>
      </c>
      <c r="K1431">
        <f t="shared" ca="1" si="226"/>
        <v>0</v>
      </c>
      <c r="L1431">
        <f t="shared" ca="1" si="226"/>
        <v>0</v>
      </c>
      <c r="M1431" t="str">
        <f t="shared" ca="1" si="226"/>
        <v>'Lynx PE'!</v>
      </c>
      <c r="N1431">
        <f t="shared" ca="1" si="226"/>
        <v>0</v>
      </c>
      <c r="O1431" t="str">
        <f t="shared" ca="1" si="231"/>
        <v>D:AD</v>
      </c>
      <c r="P1431" t="str">
        <f t="shared" ca="1" si="232"/>
        <v>D9:AD9</v>
      </c>
    </row>
    <row r="1432" spans="1:16">
      <c r="A1432" t="str">
        <f t="shared" si="227"/>
        <v>07</v>
      </c>
      <c r="B1432" t="str">
        <f t="shared" ca="1" si="228"/>
        <v>PE</v>
      </c>
      <c r="C1432" t="str">
        <f t="shared" si="229"/>
        <v>L24-PE</v>
      </c>
      <c r="D1432" t="s">
        <v>2162</v>
      </c>
      <c r="E1432">
        <f t="shared" ca="1" si="230"/>
        <v>0</v>
      </c>
      <c r="H1432" t="str">
        <f t="shared" ca="1" si="224"/>
        <v>'Lynx PE'!</v>
      </c>
      <c r="I1432">
        <f t="shared" ca="1" si="225"/>
        <v>0</v>
      </c>
      <c r="J1432">
        <f t="shared" ca="1" si="226"/>
        <v>0</v>
      </c>
      <c r="K1432">
        <f t="shared" ca="1" si="226"/>
        <v>0</v>
      </c>
      <c r="L1432">
        <f t="shared" ca="1" si="226"/>
        <v>0</v>
      </c>
      <c r="M1432" t="str">
        <f t="shared" ca="1" si="226"/>
        <v>'Lynx PE'!</v>
      </c>
      <c r="N1432">
        <f t="shared" ca="1" si="226"/>
        <v>0</v>
      </c>
      <c r="O1432" t="str">
        <f t="shared" ca="1" si="231"/>
        <v>D:AD</v>
      </c>
      <c r="P1432" t="str">
        <f t="shared" ca="1" si="232"/>
        <v>D9:AD9</v>
      </c>
    </row>
    <row r="1433" spans="1:16">
      <c r="A1433" t="str">
        <f t="shared" si="227"/>
        <v>08</v>
      </c>
      <c r="B1433" t="str">
        <f t="shared" ca="1" si="228"/>
        <v>PE</v>
      </c>
      <c r="C1433" t="str">
        <f t="shared" si="229"/>
        <v>L24-PE</v>
      </c>
      <c r="D1433" t="s">
        <v>2163</v>
      </c>
      <c r="E1433">
        <f t="shared" ca="1" si="230"/>
        <v>0</v>
      </c>
      <c r="H1433" t="str">
        <f t="shared" ca="1" si="224"/>
        <v>'Lynx PE'!</v>
      </c>
      <c r="I1433">
        <f t="shared" ca="1" si="225"/>
        <v>0</v>
      </c>
      <c r="J1433">
        <f t="shared" ca="1" si="226"/>
        <v>0</v>
      </c>
      <c r="K1433">
        <f t="shared" ca="1" si="226"/>
        <v>0</v>
      </c>
      <c r="L1433">
        <f t="shared" ca="1" si="226"/>
        <v>0</v>
      </c>
      <c r="M1433" t="str">
        <f t="shared" ca="1" si="226"/>
        <v>'Lynx PE'!</v>
      </c>
      <c r="N1433">
        <f t="shared" ca="1" si="226"/>
        <v>0</v>
      </c>
      <c r="O1433" t="str">
        <f t="shared" ca="1" si="231"/>
        <v>D:AD</v>
      </c>
      <c r="P1433" t="str">
        <f t="shared" ca="1" si="232"/>
        <v>D9:AD9</v>
      </c>
    </row>
    <row r="1434" spans="1:16">
      <c r="A1434" t="str">
        <f t="shared" si="227"/>
        <v>09</v>
      </c>
      <c r="B1434" t="str">
        <f t="shared" ca="1" si="228"/>
        <v>PE</v>
      </c>
      <c r="C1434" t="str">
        <f t="shared" si="229"/>
        <v>L24-PE</v>
      </c>
      <c r="D1434" t="s">
        <v>2164</v>
      </c>
      <c r="E1434">
        <f t="shared" ca="1" si="230"/>
        <v>0</v>
      </c>
      <c r="H1434" t="str">
        <f t="shared" ca="1" si="224"/>
        <v>'Lynx PE'!</v>
      </c>
      <c r="I1434">
        <f t="shared" ca="1" si="225"/>
        <v>0</v>
      </c>
      <c r="J1434">
        <f t="shared" ca="1" si="226"/>
        <v>0</v>
      </c>
      <c r="K1434">
        <f t="shared" ca="1" si="226"/>
        <v>0</v>
      </c>
      <c r="L1434">
        <f t="shared" ca="1" si="226"/>
        <v>0</v>
      </c>
      <c r="M1434" t="str">
        <f t="shared" ca="1" si="226"/>
        <v>'Lynx PE'!</v>
      </c>
      <c r="N1434">
        <f t="shared" ca="1" si="226"/>
        <v>0</v>
      </c>
      <c r="O1434" t="str">
        <f t="shared" ca="1" si="231"/>
        <v>D:AD</v>
      </c>
      <c r="P1434" t="str">
        <f t="shared" ca="1" si="232"/>
        <v>D9:AD9</v>
      </c>
    </row>
    <row r="1435" spans="1:16">
      <c r="A1435" t="str">
        <f t="shared" si="227"/>
        <v>10</v>
      </c>
      <c r="B1435" t="str">
        <f t="shared" ca="1" si="228"/>
        <v>PE</v>
      </c>
      <c r="C1435" t="str">
        <f t="shared" si="229"/>
        <v>L24-PE</v>
      </c>
      <c r="D1435" t="s">
        <v>2165</v>
      </c>
      <c r="E1435">
        <f t="shared" ca="1" si="230"/>
        <v>0</v>
      </c>
      <c r="H1435" t="str">
        <f t="shared" ca="1" si="224"/>
        <v>'Lynx PE'!</v>
      </c>
      <c r="I1435">
        <f t="shared" ca="1" si="225"/>
        <v>0</v>
      </c>
      <c r="J1435">
        <f t="shared" ca="1" si="226"/>
        <v>0</v>
      </c>
      <c r="K1435">
        <f t="shared" ca="1" si="226"/>
        <v>0</v>
      </c>
      <c r="L1435">
        <f t="shared" ca="1" si="226"/>
        <v>0</v>
      </c>
      <c r="M1435" t="str">
        <f t="shared" ca="1" si="226"/>
        <v>'Lynx PE'!</v>
      </c>
      <c r="N1435">
        <f t="shared" ca="1" si="226"/>
        <v>0</v>
      </c>
      <c r="O1435" t="str">
        <f t="shared" ca="1" si="231"/>
        <v>D:AD</v>
      </c>
      <c r="P1435" t="str">
        <f t="shared" ca="1" si="232"/>
        <v>D9:AD9</v>
      </c>
    </row>
    <row r="1436" spans="1:16">
      <c r="A1436" t="str">
        <f t="shared" si="227"/>
        <v>11</v>
      </c>
      <c r="B1436" t="str">
        <f t="shared" ca="1" si="228"/>
        <v>PE</v>
      </c>
      <c r="C1436" t="str">
        <f t="shared" si="229"/>
        <v>L24-PE</v>
      </c>
      <c r="D1436" t="s">
        <v>2166</v>
      </c>
      <c r="E1436">
        <f t="shared" ca="1" si="230"/>
        <v>0</v>
      </c>
      <c r="H1436" t="str">
        <f t="shared" ca="1" si="224"/>
        <v>'Lynx PE'!</v>
      </c>
      <c r="I1436">
        <f t="shared" ca="1" si="225"/>
        <v>0</v>
      </c>
      <c r="J1436">
        <f t="shared" ca="1" si="226"/>
        <v>0</v>
      </c>
      <c r="K1436">
        <f t="shared" ca="1" si="226"/>
        <v>0</v>
      </c>
      <c r="L1436">
        <f t="shared" ca="1" si="226"/>
        <v>0</v>
      </c>
      <c r="M1436" t="str">
        <f t="shared" ca="1" si="226"/>
        <v>'Lynx PE'!</v>
      </c>
      <c r="N1436">
        <f t="shared" ca="1" si="226"/>
        <v>0</v>
      </c>
      <c r="O1436" t="str">
        <f t="shared" ca="1" si="231"/>
        <v>D:AD</v>
      </c>
      <c r="P1436" t="str">
        <f t="shared" ca="1" si="232"/>
        <v>D9:AD9</v>
      </c>
    </row>
    <row r="1437" spans="1:16">
      <c r="A1437" t="str">
        <f t="shared" si="227"/>
        <v>12</v>
      </c>
      <c r="B1437" t="str">
        <f t="shared" ca="1" si="228"/>
        <v>PE</v>
      </c>
      <c r="C1437" t="str">
        <f t="shared" si="229"/>
        <v>L24-PE</v>
      </c>
      <c r="D1437" t="s">
        <v>2167</v>
      </c>
      <c r="E1437">
        <f t="shared" ca="1" si="230"/>
        <v>0</v>
      </c>
      <c r="H1437" t="str">
        <f t="shared" ca="1" si="224"/>
        <v>'Lynx PE'!</v>
      </c>
      <c r="I1437">
        <f t="shared" ca="1" si="225"/>
        <v>0</v>
      </c>
      <c r="J1437">
        <f t="shared" ca="1" si="226"/>
        <v>0</v>
      </c>
      <c r="K1437">
        <f t="shared" ca="1" si="226"/>
        <v>0</v>
      </c>
      <c r="L1437">
        <f t="shared" ca="1" si="226"/>
        <v>0</v>
      </c>
      <c r="M1437" t="str">
        <f t="shared" ca="1" si="226"/>
        <v>'Lynx PE'!</v>
      </c>
      <c r="N1437">
        <f t="shared" ca="1" si="226"/>
        <v>0</v>
      </c>
      <c r="O1437" t="str">
        <f t="shared" ca="1" si="231"/>
        <v>D:AD</v>
      </c>
      <c r="P1437" t="str">
        <f t="shared" ca="1" si="232"/>
        <v>D9:AD9</v>
      </c>
    </row>
    <row r="1438" spans="1:16">
      <c r="A1438" t="str">
        <f t="shared" si="227"/>
        <v>13</v>
      </c>
      <c r="B1438" t="str">
        <f t="shared" ca="1" si="228"/>
        <v>PE</v>
      </c>
      <c r="C1438" t="str">
        <f t="shared" si="229"/>
        <v>L24-PE</v>
      </c>
      <c r="D1438" t="s">
        <v>2168</v>
      </c>
      <c r="E1438">
        <f t="shared" ca="1" si="230"/>
        <v>0</v>
      </c>
      <c r="H1438" t="str">
        <f t="shared" ca="1" si="224"/>
        <v>'Lynx PE'!</v>
      </c>
      <c r="I1438">
        <f t="shared" ca="1" si="225"/>
        <v>0</v>
      </c>
      <c r="J1438">
        <f t="shared" ca="1" si="226"/>
        <v>0</v>
      </c>
      <c r="K1438">
        <f t="shared" ca="1" si="226"/>
        <v>0</v>
      </c>
      <c r="L1438">
        <f t="shared" ca="1" si="226"/>
        <v>0</v>
      </c>
      <c r="M1438" t="str">
        <f t="shared" ca="1" si="226"/>
        <v>'Lynx PE'!</v>
      </c>
      <c r="N1438">
        <f t="shared" ca="1" si="226"/>
        <v>0</v>
      </c>
      <c r="O1438" t="str">
        <f t="shared" ca="1" si="231"/>
        <v>D:AD</v>
      </c>
      <c r="P1438" t="str">
        <f t="shared" ca="1" si="232"/>
        <v>D9:AD9</v>
      </c>
    </row>
    <row r="1439" spans="1:16">
      <c r="A1439" t="str">
        <f t="shared" si="227"/>
        <v>14</v>
      </c>
      <c r="B1439" t="str">
        <f t="shared" ca="1" si="228"/>
        <v>PE</v>
      </c>
      <c r="C1439" t="str">
        <f t="shared" si="229"/>
        <v>L24-PE</v>
      </c>
      <c r="D1439" t="s">
        <v>2169</v>
      </c>
      <c r="E1439">
        <f t="shared" ca="1" si="230"/>
        <v>0</v>
      </c>
      <c r="H1439" t="str">
        <f t="shared" ca="1" si="224"/>
        <v>'Lynx PE'!</v>
      </c>
      <c r="I1439">
        <f t="shared" ca="1" si="225"/>
        <v>0</v>
      </c>
      <c r="J1439">
        <f t="shared" ca="1" si="226"/>
        <v>0</v>
      </c>
      <c r="K1439">
        <f t="shared" ca="1" si="226"/>
        <v>0</v>
      </c>
      <c r="L1439">
        <f t="shared" ca="1" si="226"/>
        <v>0</v>
      </c>
      <c r="M1439" t="str">
        <f t="shared" ca="1" si="226"/>
        <v>'Lynx PE'!</v>
      </c>
      <c r="N1439">
        <f t="shared" ca="1" si="226"/>
        <v>0</v>
      </c>
      <c r="O1439" t="str">
        <f t="shared" ca="1" si="231"/>
        <v>D:AD</v>
      </c>
      <c r="P1439" t="str">
        <f t="shared" ca="1" si="232"/>
        <v>D9:AD9</v>
      </c>
    </row>
    <row r="1440" spans="1:16">
      <c r="A1440" t="str">
        <f t="shared" si="227"/>
        <v>15</v>
      </c>
      <c r="B1440" t="str">
        <f t="shared" ca="1" si="228"/>
        <v>PE</v>
      </c>
      <c r="C1440" t="str">
        <f t="shared" si="229"/>
        <v>L24-PE</v>
      </c>
      <c r="D1440" t="s">
        <v>2170</v>
      </c>
      <c r="E1440">
        <f t="shared" ca="1" si="230"/>
        <v>0</v>
      </c>
      <c r="H1440" t="str">
        <f t="shared" ca="1" si="224"/>
        <v>'Lynx PE'!</v>
      </c>
      <c r="I1440">
        <f t="shared" ca="1" si="225"/>
        <v>0</v>
      </c>
      <c r="J1440">
        <f t="shared" ca="1" si="226"/>
        <v>0</v>
      </c>
      <c r="K1440">
        <f t="shared" ca="1" si="226"/>
        <v>0</v>
      </c>
      <c r="L1440">
        <f t="shared" ca="1" si="226"/>
        <v>0</v>
      </c>
      <c r="M1440" t="str">
        <f t="shared" ca="1" si="226"/>
        <v>'Lynx PE'!</v>
      </c>
      <c r="N1440">
        <f t="shared" ca="1" si="226"/>
        <v>0</v>
      </c>
      <c r="O1440" t="str">
        <f t="shared" ca="1" si="231"/>
        <v>D:AD</v>
      </c>
      <c r="P1440" t="str">
        <f t="shared" ca="1" si="232"/>
        <v>D9:AD9</v>
      </c>
    </row>
    <row r="1441" spans="1:16">
      <c r="A1441" t="str">
        <f t="shared" si="227"/>
        <v>19</v>
      </c>
      <c r="B1441" t="str">
        <f t="shared" ca="1" si="228"/>
        <v>PE</v>
      </c>
      <c r="C1441" t="str">
        <f t="shared" si="229"/>
        <v>L24-PE</v>
      </c>
      <c r="D1441" t="s">
        <v>2816</v>
      </c>
      <c r="E1441">
        <f t="shared" ca="1" si="230"/>
        <v>0</v>
      </c>
      <c r="H1441" t="str">
        <f t="shared" ca="1" si="224"/>
        <v>'Lynx PE'!</v>
      </c>
      <c r="I1441">
        <f t="shared" ca="1" si="225"/>
        <v>0</v>
      </c>
      <c r="J1441">
        <f t="shared" ca="1" si="226"/>
        <v>0</v>
      </c>
      <c r="K1441">
        <f t="shared" ca="1" si="226"/>
        <v>0</v>
      </c>
      <c r="L1441">
        <f t="shared" ca="1" si="226"/>
        <v>0</v>
      </c>
      <c r="M1441" t="str">
        <f t="shared" ca="1" si="226"/>
        <v>'Lynx PE'!</v>
      </c>
      <c r="N1441">
        <f t="shared" ca="1" si="226"/>
        <v>0</v>
      </c>
      <c r="O1441" t="str">
        <f t="shared" ca="1" si="231"/>
        <v>D:AD</v>
      </c>
      <c r="P1441" t="str">
        <f t="shared" ca="1" si="232"/>
        <v>D9:AD9</v>
      </c>
    </row>
    <row r="1442" spans="1:16">
      <c r="A1442" t="str">
        <f t="shared" si="227"/>
        <v>34</v>
      </c>
      <c r="B1442" t="str">
        <f t="shared" ca="1" si="228"/>
        <v>PE</v>
      </c>
      <c r="C1442" t="str">
        <f t="shared" si="229"/>
        <v>L24-PE</v>
      </c>
      <c r="D1442" t="s">
        <v>2817</v>
      </c>
      <c r="E1442">
        <f t="shared" ca="1" si="230"/>
        <v>0</v>
      </c>
      <c r="H1442" t="str">
        <f t="shared" ca="1" si="224"/>
        <v>'Lynx PE'!</v>
      </c>
      <c r="I1442">
        <f t="shared" ca="1" si="225"/>
        <v>0</v>
      </c>
      <c r="J1442">
        <f t="shared" ca="1" si="226"/>
        <v>0</v>
      </c>
      <c r="K1442">
        <f t="shared" ca="1" si="226"/>
        <v>0</v>
      </c>
      <c r="L1442">
        <f t="shared" ca="1" si="226"/>
        <v>0</v>
      </c>
      <c r="M1442" t="str">
        <f t="shared" ca="1" si="226"/>
        <v>'Lynx PE'!</v>
      </c>
      <c r="N1442">
        <f t="shared" ca="1" si="226"/>
        <v>0</v>
      </c>
      <c r="O1442" t="str">
        <f t="shared" ca="1" si="231"/>
        <v>D:AD</v>
      </c>
      <c r="P1442" t="str">
        <f t="shared" ca="1" si="232"/>
        <v>D9:AD9</v>
      </c>
    </row>
    <row r="1443" spans="1:16">
      <c r="A1443" t="str">
        <f t="shared" si="227"/>
        <v>35</v>
      </c>
      <c r="B1443" t="str">
        <f t="shared" ca="1" si="228"/>
        <v>PE</v>
      </c>
      <c r="C1443" t="str">
        <f t="shared" si="229"/>
        <v>L24-PE</v>
      </c>
      <c r="D1443" t="s">
        <v>2818</v>
      </c>
      <c r="E1443">
        <f t="shared" ca="1" si="230"/>
        <v>0</v>
      </c>
      <c r="H1443" t="str">
        <f t="shared" ca="1" si="224"/>
        <v>'Lynx PE'!</v>
      </c>
      <c r="I1443">
        <f t="shared" ca="1" si="225"/>
        <v>0</v>
      </c>
      <c r="J1443">
        <f t="shared" ca="1" si="226"/>
        <v>0</v>
      </c>
      <c r="K1443">
        <f t="shared" ca="1" si="226"/>
        <v>0</v>
      </c>
      <c r="L1443">
        <f t="shared" ca="1" si="226"/>
        <v>0</v>
      </c>
      <c r="M1443" t="str">
        <f t="shared" ca="1" si="226"/>
        <v>'Lynx PE'!</v>
      </c>
      <c r="N1443">
        <f t="shared" ca="1" si="226"/>
        <v>0</v>
      </c>
      <c r="O1443" t="str">
        <f t="shared" ca="1" si="231"/>
        <v>D:AD</v>
      </c>
      <c r="P1443" t="str">
        <f t="shared" ca="1" si="232"/>
        <v>D9:AD9</v>
      </c>
    </row>
    <row r="1444" spans="1:16">
      <c r="A1444" t="str">
        <f t="shared" si="227"/>
        <v>36</v>
      </c>
      <c r="B1444" t="str">
        <f t="shared" ca="1" si="228"/>
        <v>PE</v>
      </c>
      <c r="C1444" t="str">
        <f t="shared" si="229"/>
        <v>L24-PE</v>
      </c>
      <c r="D1444" t="s">
        <v>2819</v>
      </c>
      <c r="E1444">
        <f t="shared" ca="1" si="230"/>
        <v>0</v>
      </c>
      <c r="H1444" t="str">
        <f t="shared" ca="1" si="224"/>
        <v>'Lynx PE'!</v>
      </c>
      <c r="I1444">
        <f t="shared" ca="1" si="225"/>
        <v>0</v>
      </c>
      <c r="J1444">
        <f t="shared" ca="1" si="226"/>
        <v>0</v>
      </c>
      <c r="K1444">
        <f t="shared" ca="1" si="226"/>
        <v>0</v>
      </c>
      <c r="L1444">
        <f t="shared" ca="1" si="226"/>
        <v>0</v>
      </c>
      <c r="M1444" t="str">
        <f t="shared" ca="1" si="226"/>
        <v>'Lynx PE'!</v>
      </c>
      <c r="N1444">
        <f t="shared" ca="1" si="226"/>
        <v>0</v>
      </c>
      <c r="O1444" t="str">
        <f t="shared" ca="1" si="231"/>
        <v>D:AD</v>
      </c>
      <c r="P1444" t="str">
        <f t="shared" ca="1" si="232"/>
        <v>D9:AD9</v>
      </c>
    </row>
    <row r="1445" spans="1:16">
      <c r="A1445" t="str">
        <f t="shared" si="227"/>
        <v>01</v>
      </c>
      <c r="B1445" t="str">
        <f t="shared" ca="1" si="228"/>
        <v>WOOD</v>
      </c>
      <c r="C1445" t="str">
        <f t="shared" si="229"/>
        <v>L24-W</v>
      </c>
      <c r="D1445" t="s">
        <v>648</v>
      </c>
      <c r="E1445">
        <f t="shared" ca="1" si="230"/>
        <v>0</v>
      </c>
      <c r="H1445" t="str">
        <f t="shared" ca="1" si="224"/>
        <v>'LYNX PLYWOOD'!</v>
      </c>
      <c r="I1445">
        <f t="shared" ca="1" si="225"/>
        <v>0</v>
      </c>
      <c r="J1445" t="str">
        <f t="shared" ca="1" si="226"/>
        <v>'LYNX PLYWOOD'!</v>
      </c>
      <c r="K1445">
        <f t="shared" ca="1" si="226"/>
        <v>0</v>
      </c>
      <c r="L1445">
        <f t="shared" ca="1" si="226"/>
        <v>0</v>
      </c>
      <c r="M1445">
        <f t="shared" ca="1" si="226"/>
        <v>0</v>
      </c>
      <c r="N1445">
        <f t="shared" ca="1" si="226"/>
        <v>0</v>
      </c>
      <c r="O1445" t="str">
        <f t="shared" ca="1" si="231"/>
        <v>D:Aa</v>
      </c>
      <c r="P1445" t="str">
        <f t="shared" ca="1" si="232"/>
        <v>D9:Aa9</v>
      </c>
    </row>
    <row r="1446" spans="1:16">
      <c r="A1446" t="str">
        <f t="shared" si="227"/>
        <v>02</v>
      </c>
      <c r="B1446" t="str">
        <f t="shared" ca="1" si="228"/>
        <v>WOOD</v>
      </c>
      <c r="C1446" t="str">
        <f t="shared" si="229"/>
        <v>L24-W</v>
      </c>
      <c r="D1446" t="s">
        <v>649</v>
      </c>
      <c r="E1446">
        <f t="shared" ca="1" si="230"/>
        <v>0</v>
      </c>
      <c r="H1446" t="str">
        <f t="shared" ca="1" si="224"/>
        <v>'LYNX PLYWOOD'!</v>
      </c>
      <c r="I1446">
        <f t="shared" ca="1" si="225"/>
        <v>0</v>
      </c>
      <c r="J1446" t="str">
        <f t="shared" ca="1" si="226"/>
        <v>'LYNX PLYWOOD'!</v>
      </c>
      <c r="K1446">
        <f t="shared" ca="1" si="226"/>
        <v>0</v>
      </c>
      <c r="L1446">
        <f t="shared" ca="1" si="226"/>
        <v>0</v>
      </c>
      <c r="M1446">
        <f t="shared" ca="1" si="226"/>
        <v>0</v>
      </c>
      <c r="N1446">
        <f t="shared" ca="1" si="226"/>
        <v>0</v>
      </c>
      <c r="O1446" t="str">
        <f t="shared" ca="1" si="231"/>
        <v>D:Aa</v>
      </c>
      <c r="P1446" t="str">
        <f t="shared" ca="1" si="232"/>
        <v>D9:Aa9</v>
      </c>
    </row>
    <row r="1447" spans="1:16">
      <c r="A1447" t="str">
        <f t="shared" si="227"/>
        <v>03</v>
      </c>
      <c r="B1447" t="str">
        <f t="shared" ca="1" si="228"/>
        <v>WOOD</v>
      </c>
      <c r="C1447" t="str">
        <f t="shared" si="229"/>
        <v>L24-W</v>
      </c>
      <c r="D1447" t="s">
        <v>650</v>
      </c>
      <c r="E1447">
        <f t="shared" ca="1" si="230"/>
        <v>0</v>
      </c>
      <c r="H1447" t="str">
        <f t="shared" ca="1" si="224"/>
        <v>'LYNX PLYWOOD'!</v>
      </c>
      <c r="I1447">
        <f t="shared" ca="1" si="225"/>
        <v>0</v>
      </c>
      <c r="J1447" t="str">
        <f t="shared" ca="1" si="226"/>
        <v>'LYNX PLYWOOD'!</v>
      </c>
      <c r="K1447">
        <f t="shared" ca="1" si="226"/>
        <v>0</v>
      </c>
      <c r="L1447">
        <f t="shared" ca="1" si="226"/>
        <v>0</v>
      </c>
      <c r="M1447">
        <f t="shared" ca="1" si="226"/>
        <v>0</v>
      </c>
      <c r="N1447">
        <f t="shared" ca="1" si="226"/>
        <v>0</v>
      </c>
      <c r="O1447" t="str">
        <f t="shared" ca="1" si="231"/>
        <v>D:Aa</v>
      </c>
      <c r="P1447" t="str">
        <f t="shared" ca="1" si="232"/>
        <v>D9:Aa9</v>
      </c>
    </row>
    <row r="1448" spans="1:16">
      <c r="A1448" t="str">
        <f t="shared" si="227"/>
        <v>04</v>
      </c>
      <c r="B1448" t="str">
        <f t="shared" ca="1" si="228"/>
        <v>WOOD</v>
      </c>
      <c r="C1448" t="str">
        <f t="shared" si="229"/>
        <v>L24-W</v>
      </c>
      <c r="D1448" t="s">
        <v>651</v>
      </c>
      <c r="E1448">
        <f t="shared" ca="1" si="230"/>
        <v>0</v>
      </c>
      <c r="H1448" t="str">
        <f t="shared" ca="1" si="224"/>
        <v>'LYNX PLYWOOD'!</v>
      </c>
      <c r="I1448">
        <f t="shared" ca="1" si="225"/>
        <v>0</v>
      </c>
      <c r="J1448" t="str">
        <f t="shared" ca="1" si="226"/>
        <v>'LYNX PLYWOOD'!</v>
      </c>
      <c r="K1448">
        <f t="shared" ca="1" si="226"/>
        <v>0</v>
      </c>
      <c r="L1448">
        <f t="shared" ca="1" si="226"/>
        <v>0</v>
      </c>
      <c r="M1448">
        <f t="shared" ca="1" si="226"/>
        <v>0</v>
      </c>
      <c r="N1448">
        <f t="shared" ca="1" si="226"/>
        <v>0</v>
      </c>
      <c r="O1448" t="str">
        <f t="shared" ca="1" si="231"/>
        <v>D:Aa</v>
      </c>
      <c r="P1448" t="str">
        <f t="shared" ca="1" si="232"/>
        <v>D9:Aa9</v>
      </c>
    </row>
    <row r="1449" spans="1:16">
      <c r="A1449" t="str">
        <f t="shared" si="227"/>
        <v>05</v>
      </c>
      <c r="B1449" t="str">
        <f t="shared" ca="1" si="228"/>
        <v>WOOD</v>
      </c>
      <c r="C1449" t="str">
        <f t="shared" si="229"/>
        <v>L24-W</v>
      </c>
      <c r="D1449" t="s">
        <v>652</v>
      </c>
      <c r="E1449">
        <f t="shared" ca="1" si="230"/>
        <v>0</v>
      </c>
      <c r="H1449" t="str">
        <f t="shared" ca="1" si="224"/>
        <v>'LYNX PLYWOOD'!</v>
      </c>
      <c r="I1449">
        <f t="shared" ca="1" si="225"/>
        <v>0</v>
      </c>
      <c r="J1449" t="str">
        <f t="shared" ca="1" si="226"/>
        <v>'LYNX PLYWOOD'!</v>
      </c>
      <c r="K1449">
        <f t="shared" ca="1" si="226"/>
        <v>0</v>
      </c>
      <c r="L1449">
        <f t="shared" ca="1" si="226"/>
        <v>0</v>
      </c>
      <c r="M1449">
        <f t="shared" ca="1" si="226"/>
        <v>0</v>
      </c>
      <c r="N1449">
        <f t="shared" ca="1" si="226"/>
        <v>0</v>
      </c>
      <c r="O1449" t="str">
        <f t="shared" ca="1" si="231"/>
        <v>D:Aa</v>
      </c>
      <c r="P1449" t="str">
        <f t="shared" ca="1" si="232"/>
        <v>D9:Aa9</v>
      </c>
    </row>
    <row r="1450" spans="1:16">
      <c r="A1450" t="str">
        <f t="shared" si="227"/>
        <v>06</v>
      </c>
      <c r="B1450" t="str">
        <f t="shared" ca="1" si="228"/>
        <v>WOOD</v>
      </c>
      <c r="C1450" t="str">
        <f t="shared" si="229"/>
        <v>L24-W</v>
      </c>
      <c r="D1450" t="s">
        <v>653</v>
      </c>
      <c r="E1450">
        <f t="shared" ca="1" si="230"/>
        <v>0</v>
      </c>
      <c r="H1450" t="str">
        <f t="shared" ca="1" si="224"/>
        <v>'LYNX PLYWOOD'!</v>
      </c>
      <c r="I1450">
        <f t="shared" ca="1" si="225"/>
        <v>0</v>
      </c>
      <c r="J1450" t="str">
        <f t="shared" ca="1" si="226"/>
        <v>'LYNX PLYWOOD'!</v>
      </c>
      <c r="K1450">
        <f t="shared" ca="1" si="226"/>
        <v>0</v>
      </c>
      <c r="L1450">
        <f t="shared" ca="1" si="226"/>
        <v>0</v>
      </c>
      <c r="M1450">
        <f t="shared" ca="1" si="226"/>
        <v>0</v>
      </c>
      <c r="N1450">
        <f t="shared" ca="1" si="226"/>
        <v>0</v>
      </c>
      <c r="O1450" t="str">
        <f t="shared" ca="1" si="231"/>
        <v>D:Aa</v>
      </c>
      <c r="P1450" t="str">
        <f t="shared" ca="1" si="232"/>
        <v>D9:Aa9</v>
      </c>
    </row>
    <row r="1451" spans="1:16">
      <c r="A1451" t="str">
        <f t="shared" si="227"/>
        <v>07</v>
      </c>
      <c r="B1451" t="str">
        <f t="shared" ca="1" si="228"/>
        <v>WOOD</v>
      </c>
      <c r="C1451" t="str">
        <f t="shared" si="229"/>
        <v>L24-W</v>
      </c>
      <c r="D1451" t="s">
        <v>654</v>
      </c>
      <c r="E1451">
        <f t="shared" ca="1" si="230"/>
        <v>0</v>
      </c>
      <c r="H1451" t="str">
        <f t="shared" ca="1" si="224"/>
        <v>'LYNX PLYWOOD'!</v>
      </c>
      <c r="I1451">
        <f t="shared" ca="1" si="225"/>
        <v>0</v>
      </c>
      <c r="J1451" t="str">
        <f t="shared" ca="1" si="226"/>
        <v>'LYNX PLYWOOD'!</v>
      </c>
      <c r="K1451">
        <f t="shared" ca="1" si="226"/>
        <v>0</v>
      </c>
      <c r="L1451">
        <f t="shared" ca="1" si="226"/>
        <v>0</v>
      </c>
      <c r="M1451">
        <f t="shared" ca="1" si="226"/>
        <v>0</v>
      </c>
      <c r="N1451">
        <f t="shared" ca="1" si="226"/>
        <v>0</v>
      </c>
      <c r="O1451" t="str">
        <f t="shared" ca="1" si="231"/>
        <v>D:Aa</v>
      </c>
      <c r="P1451" t="str">
        <f t="shared" ca="1" si="232"/>
        <v>D9:Aa9</v>
      </c>
    </row>
    <row r="1452" spans="1:16">
      <c r="A1452" t="str">
        <f t="shared" si="227"/>
        <v>08</v>
      </c>
      <c r="B1452" t="str">
        <f t="shared" ca="1" si="228"/>
        <v>WOOD</v>
      </c>
      <c r="C1452" t="str">
        <f t="shared" si="229"/>
        <v>L24-W</v>
      </c>
      <c r="D1452" t="s">
        <v>655</v>
      </c>
      <c r="E1452">
        <f t="shared" ca="1" si="230"/>
        <v>0</v>
      </c>
      <c r="H1452" t="str">
        <f t="shared" ca="1" si="224"/>
        <v>'LYNX PLYWOOD'!</v>
      </c>
      <c r="I1452">
        <f t="shared" ca="1" si="225"/>
        <v>0</v>
      </c>
      <c r="J1452" t="str">
        <f t="shared" ca="1" si="226"/>
        <v>'LYNX PLYWOOD'!</v>
      </c>
      <c r="K1452">
        <f t="shared" ca="1" si="226"/>
        <v>0</v>
      </c>
      <c r="L1452">
        <f t="shared" ca="1" si="226"/>
        <v>0</v>
      </c>
      <c r="M1452">
        <f t="shared" ca="1" si="226"/>
        <v>0</v>
      </c>
      <c r="N1452">
        <f t="shared" ca="1" si="226"/>
        <v>0</v>
      </c>
      <c r="O1452" t="str">
        <f t="shared" ca="1" si="231"/>
        <v>D:Aa</v>
      </c>
      <c r="P1452" t="str">
        <f t="shared" ca="1" si="232"/>
        <v>D9:Aa9</v>
      </c>
    </row>
    <row r="1453" spans="1:16">
      <c r="A1453" t="str">
        <f t="shared" si="227"/>
        <v>09</v>
      </c>
      <c r="B1453" t="str">
        <f t="shared" ca="1" si="228"/>
        <v>WOOD</v>
      </c>
      <c r="C1453" t="str">
        <f t="shared" si="229"/>
        <v>L24-W</v>
      </c>
      <c r="D1453" t="s">
        <v>656</v>
      </c>
      <c r="E1453">
        <f t="shared" ca="1" si="230"/>
        <v>0</v>
      </c>
      <c r="H1453" t="str">
        <f t="shared" ca="1" si="224"/>
        <v>'LYNX PLYWOOD'!</v>
      </c>
      <c r="I1453">
        <f t="shared" ca="1" si="225"/>
        <v>0</v>
      </c>
      <c r="J1453" t="str">
        <f t="shared" ca="1" si="226"/>
        <v>'LYNX PLYWOOD'!</v>
      </c>
      <c r="K1453">
        <f t="shared" ca="1" si="226"/>
        <v>0</v>
      </c>
      <c r="L1453">
        <f t="shared" ca="1" si="226"/>
        <v>0</v>
      </c>
      <c r="M1453">
        <f t="shared" ca="1" si="226"/>
        <v>0</v>
      </c>
      <c r="N1453">
        <f t="shared" ca="1" si="226"/>
        <v>0</v>
      </c>
      <c r="O1453" t="str">
        <f t="shared" ca="1" si="231"/>
        <v>D:Aa</v>
      </c>
      <c r="P1453" t="str">
        <f t="shared" ca="1" si="232"/>
        <v>D9:Aa9</v>
      </c>
    </row>
    <row r="1454" spans="1:16">
      <c r="A1454" t="str">
        <f t="shared" si="227"/>
        <v>10</v>
      </c>
      <c r="B1454" t="str">
        <f t="shared" ca="1" si="228"/>
        <v>WOOD</v>
      </c>
      <c r="C1454" t="str">
        <f t="shared" si="229"/>
        <v>L24-W</v>
      </c>
      <c r="D1454" t="s">
        <v>657</v>
      </c>
      <c r="E1454">
        <f t="shared" ca="1" si="230"/>
        <v>0</v>
      </c>
      <c r="H1454" t="str">
        <f t="shared" ca="1" si="224"/>
        <v>'LYNX PLYWOOD'!</v>
      </c>
      <c r="I1454">
        <f t="shared" ca="1" si="225"/>
        <v>0</v>
      </c>
      <c r="J1454" t="str">
        <f t="shared" ca="1" si="226"/>
        <v>'LYNX PLYWOOD'!</v>
      </c>
      <c r="K1454">
        <f t="shared" ca="1" si="226"/>
        <v>0</v>
      </c>
      <c r="L1454">
        <f t="shared" ca="1" si="226"/>
        <v>0</v>
      </c>
      <c r="M1454">
        <f t="shared" ca="1" si="226"/>
        <v>0</v>
      </c>
      <c r="N1454">
        <f t="shared" ca="1" si="226"/>
        <v>0</v>
      </c>
      <c r="O1454" t="str">
        <f t="shared" ca="1" si="231"/>
        <v>D:Aa</v>
      </c>
      <c r="P1454" t="str">
        <f t="shared" ca="1" si="232"/>
        <v>D9:Aa9</v>
      </c>
    </row>
    <row r="1455" spans="1:16">
      <c r="A1455" t="str">
        <f t="shared" si="227"/>
        <v>100</v>
      </c>
      <c r="B1455" t="str">
        <f t="shared" ca="1" si="228"/>
        <v>WOOD</v>
      </c>
      <c r="C1455" t="str">
        <f t="shared" si="229"/>
        <v>L24-W</v>
      </c>
      <c r="D1455" t="s">
        <v>661</v>
      </c>
      <c r="E1455">
        <f t="shared" ca="1" si="230"/>
        <v>0</v>
      </c>
      <c r="H1455" t="str">
        <f t="shared" ca="1" si="224"/>
        <v>'LYNX PLYWOOD'!</v>
      </c>
      <c r="I1455">
        <f t="shared" ca="1" si="225"/>
        <v>0</v>
      </c>
      <c r="J1455" t="str">
        <f t="shared" ca="1" si="226"/>
        <v>'LYNX PLYWOOD'!</v>
      </c>
      <c r="K1455">
        <f t="shared" ca="1" si="226"/>
        <v>0</v>
      </c>
      <c r="L1455">
        <f t="shared" ca="1" si="226"/>
        <v>0</v>
      </c>
      <c r="M1455">
        <f t="shared" ca="1" si="226"/>
        <v>0</v>
      </c>
      <c r="N1455">
        <f t="shared" ca="1" si="226"/>
        <v>0</v>
      </c>
      <c r="O1455" t="str">
        <f t="shared" ca="1" si="231"/>
        <v>D:Aa</v>
      </c>
      <c r="P1455" t="str">
        <f t="shared" ca="1" si="232"/>
        <v>D9:Aa9</v>
      </c>
    </row>
    <row r="1456" spans="1:16">
      <c r="A1456" t="str">
        <f t="shared" si="227"/>
        <v>11</v>
      </c>
      <c r="B1456" t="str">
        <f t="shared" ca="1" si="228"/>
        <v>WOOD</v>
      </c>
      <c r="C1456" t="str">
        <f t="shared" si="229"/>
        <v>L24-W</v>
      </c>
      <c r="D1456" t="s">
        <v>658</v>
      </c>
      <c r="E1456">
        <f t="shared" ca="1" si="230"/>
        <v>0</v>
      </c>
      <c r="H1456" t="str">
        <f t="shared" ca="1" si="224"/>
        <v>'LYNX PLYWOOD'!</v>
      </c>
      <c r="I1456">
        <f t="shared" ca="1" si="225"/>
        <v>0</v>
      </c>
      <c r="J1456" t="str">
        <f t="shared" ca="1" si="226"/>
        <v>'LYNX PLYWOOD'!</v>
      </c>
      <c r="K1456">
        <f t="shared" ca="1" si="226"/>
        <v>0</v>
      </c>
      <c r="L1456">
        <f t="shared" ca="1" si="226"/>
        <v>0</v>
      </c>
      <c r="M1456">
        <f t="shared" ca="1" si="226"/>
        <v>0</v>
      </c>
      <c r="N1456">
        <f t="shared" ca="1" si="226"/>
        <v>0</v>
      </c>
      <c r="O1456" t="str">
        <f t="shared" ca="1" si="231"/>
        <v>D:Aa</v>
      </c>
      <c r="P1456" t="str">
        <f t="shared" ca="1" si="232"/>
        <v>D9:Aa9</v>
      </c>
    </row>
    <row r="1457" spans="1:16">
      <c r="A1457" t="str">
        <f t="shared" si="227"/>
        <v>12</v>
      </c>
      <c r="B1457" t="str">
        <f t="shared" ca="1" si="228"/>
        <v>WOOD</v>
      </c>
      <c r="C1457" t="str">
        <f t="shared" si="229"/>
        <v>L24-W</v>
      </c>
      <c r="D1457" t="s">
        <v>659</v>
      </c>
      <c r="E1457">
        <f t="shared" ca="1" si="230"/>
        <v>0</v>
      </c>
      <c r="H1457" t="str">
        <f t="shared" ca="1" si="224"/>
        <v>'LYNX PLYWOOD'!</v>
      </c>
      <c r="I1457">
        <f t="shared" ca="1" si="225"/>
        <v>0</v>
      </c>
      <c r="J1457" t="str">
        <f t="shared" ca="1" si="226"/>
        <v>'LYNX PLYWOOD'!</v>
      </c>
      <c r="K1457">
        <f t="shared" ca="1" si="226"/>
        <v>0</v>
      </c>
      <c r="L1457">
        <f t="shared" ca="1" si="226"/>
        <v>0</v>
      </c>
      <c r="M1457">
        <f t="shared" ca="1" si="226"/>
        <v>0</v>
      </c>
      <c r="N1457">
        <f t="shared" ca="1" si="226"/>
        <v>0</v>
      </c>
      <c r="O1457" t="str">
        <f t="shared" ca="1" si="231"/>
        <v>D:Aa</v>
      </c>
      <c r="P1457" t="str">
        <f t="shared" ca="1" si="232"/>
        <v>D9:Aa9</v>
      </c>
    </row>
    <row r="1458" spans="1:16">
      <c r="A1458" t="str">
        <f t="shared" si="227"/>
        <v>13</v>
      </c>
      <c r="B1458" t="str">
        <f t="shared" ca="1" si="228"/>
        <v>WOOD</v>
      </c>
      <c r="C1458" t="str">
        <f t="shared" si="229"/>
        <v>L24-W</v>
      </c>
      <c r="D1458" t="s">
        <v>660</v>
      </c>
      <c r="E1458">
        <f t="shared" ca="1" si="230"/>
        <v>0</v>
      </c>
      <c r="H1458" t="str">
        <f t="shared" ca="1" si="224"/>
        <v>'LYNX PLYWOOD'!</v>
      </c>
      <c r="I1458">
        <f t="shared" ca="1" si="225"/>
        <v>0</v>
      </c>
      <c r="J1458" t="str">
        <f t="shared" ca="1" si="226"/>
        <v>'LYNX PLYWOOD'!</v>
      </c>
      <c r="K1458">
        <f t="shared" ca="1" si="226"/>
        <v>0</v>
      </c>
      <c r="L1458">
        <f t="shared" ca="1" si="226"/>
        <v>0</v>
      </c>
      <c r="M1458">
        <f t="shared" ca="1" si="226"/>
        <v>0</v>
      </c>
      <c r="N1458">
        <f t="shared" ca="1" si="226"/>
        <v>0</v>
      </c>
      <c r="O1458" t="str">
        <f t="shared" ca="1" si="231"/>
        <v>D:Aa</v>
      </c>
      <c r="P1458" t="str">
        <f t="shared" ca="1" si="232"/>
        <v>D9:Aa9</v>
      </c>
    </row>
    <row r="1459" spans="1:16">
      <c r="A1459" t="str">
        <f t="shared" si="227"/>
        <v>15</v>
      </c>
      <c r="B1459" t="str">
        <f t="shared" ca="1" si="228"/>
        <v>WOOD</v>
      </c>
      <c r="C1459" t="str">
        <f t="shared" si="229"/>
        <v>L24-W</v>
      </c>
      <c r="D1459" t="s">
        <v>1534</v>
      </c>
      <c r="E1459">
        <f t="shared" ca="1" si="230"/>
        <v>0</v>
      </c>
      <c r="H1459" t="str">
        <f t="shared" ca="1" si="224"/>
        <v>'LYNX PLYWOOD'!</v>
      </c>
      <c r="I1459">
        <f t="shared" ca="1" si="225"/>
        <v>0</v>
      </c>
      <c r="J1459" t="str">
        <f t="shared" ca="1" si="226"/>
        <v>'LYNX PLYWOOD'!</v>
      </c>
      <c r="K1459">
        <f t="shared" ca="1" si="226"/>
        <v>0</v>
      </c>
      <c r="L1459">
        <f t="shared" ca="1" si="226"/>
        <v>0</v>
      </c>
      <c r="M1459">
        <f t="shared" ca="1" si="226"/>
        <v>0</v>
      </c>
      <c r="N1459">
        <f t="shared" ca="1" si="226"/>
        <v>0</v>
      </c>
      <c r="O1459" t="str">
        <f t="shared" ca="1" si="231"/>
        <v>D:Aa</v>
      </c>
      <c r="P1459" t="str">
        <f t="shared" ca="1" si="232"/>
        <v>D9:Aa9</v>
      </c>
    </row>
    <row r="1460" spans="1:16">
      <c r="A1460" t="str">
        <f t="shared" si="227"/>
        <v>01</v>
      </c>
      <c r="B1460" t="str">
        <f t="shared" ca="1" si="228"/>
        <v>PE</v>
      </c>
      <c r="C1460" t="str">
        <f t="shared" si="229"/>
        <v>L25-PE</v>
      </c>
      <c r="D1460" t="s">
        <v>2171</v>
      </c>
      <c r="E1460">
        <f t="shared" ca="1" si="230"/>
        <v>0</v>
      </c>
      <c r="H1460" t="str">
        <f t="shared" ca="1" si="224"/>
        <v>'Lynx PE'!</v>
      </c>
      <c r="I1460">
        <f t="shared" ca="1" si="225"/>
        <v>0</v>
      </c>
      <c r="J1460">
        <f t="shared" ca="1" si="226"/>
        <v>0</v>
      </c>
      <c r="K1460">
        <f t="shared" ca="1" si="226"/>
        <v>0</v>
      </c>
      <c r="L1460">
        <f t="shared" ca="1" si="226"/>
        <v>0</v>
      </c>
      <c r="M1460" t="str">
        <f t="shared" ca="1" si="226"/>
        <v>'Lynx PE'!</v>
      </c>
      <c r="N1460">
        <f t="shared" ca="1" si="226"/>
        <v>0</v>
      </c>
      <c r="O1460" t="str">
        <f t="shared" ca="1" si="231"/>
        <v>D:AD</v>
      </c>
      <c r="P1460" t="str">
        <f t="shared" ca="1" si="232"/>
        <v>D9:AD9</v>
      </c>
    </row>
    <row r="1461" spans="1:16">
      <c r="A1461" t="str">
        <f t="shared" si="227"/>
        <v>02</v>
      </c>
      <c r="B1461" t="str">
        <f t="shared" ca="1" si="228"/>
        <v>PE</v>
      </c>
      <c r="C1461" t="str">
        <f t="shared" si="229"/>
        <v>L25-PE</v>
      </c>
      <c r="D1461" t="s">
        <v>2172</v>
      </c>
      <c r="E1461">
        <f t="shared" ca="1" si="230"/>
        <v>0</v>
      </c>
      <c r="H1461" t="str">
        <f t="shared" ref="H1461:H1524" ca="1" si="233">IF(I1461&lt;&gt;0,I1461,IF(J1461&lt;&gt;0,J1461,IF(K1461&lt;&gt;0,K1461,IF(L1461&lt;&gt;0,L1461,IF(M1461&lt;&gt;0,M1461,N1461)))))</f>
        <v>'Lynx PE'!</v>
      </c>
      <c r="I1461">
        <f t="shared" ref="I1461:I1524" ca="1" si="234">IF(IFERROR(VLOOKUP(C1461,INDIRECT($I$14&amp;"D:D"),1,FALSE),0)&lt;&gt;0,I$14,0)</f>
        <v>0</v>
      </c>
      <c r="J1461">
        <f t="shared" ca="1" si="226"/>
        <v>0</v>
      </c>
      <c r="K1461">
        <f t="shared" ca="1" si="226"/>
        <v>0</v>
      </c>
      <c r="L1461">
        <f t="shared" ca="1" si="226"/>
        <v>0</v>
      </c>
      <c r="M1461" t="str">
        <f t="shared" ca="1" si="226"/>
        <v>'Lynx PE'!</v>
      </c>
      <c r="N1461">
        <f t="shared" ca="1" si="226"/>
        <v>0</v>
      </c>
      <c r="O1461" t="str">
        <f t="shared" ca="1" si="231"/>
        <v>D:AD</v>
      </c>
      <c r="P1461" t="str">
        <f t="shared" ca="1" si="232"/>
        <v>D9:AD9</v>
      </c>
    </row>
    <row r="1462" spans="1:16">
      <c r="A1462" t="str">
        <f t="shared" si="227"/>
        <v>03</v>
      </c>
      <c r="B1462" t="str">
        <f t="shared" ca="1" si="228"/>
        <v>PE</v>
      </c>
      <c r="C1462" t="str">
        <f t="shared" si="229"/>
        <v>L25-PE</v>
      </c>
      <c r="D1462" t="s">
        <v>2173</v>
      </c>
      <c r="E1462">
        <f t="shared" ca="1" si="230"/>
        <v>0</v>
      </c>
      <c r="H1462" t="str">
        <f t="shared" ca="1" si="233"/>
        <v>'Lynx PE'!</v>
      </c>
      <c r="I1462">
        <f t="shared" ca="1" si="234"/>
        <v>0</v>
      </c>
      <c r="J1462">
        <f t="shared" ca="1" si="226"/>
        <v>0</v>
      </c>
      <c r="K1462">
        <f t="shared" ca="1" si="226"/>
        <v>0</v>
      </c>
      <c r="L1462">
        <f t="shared" ca="1" si="226"/>
        <v>0</v>
      </c>
      <c r="M1462" t="str">
        <f t="shared" ca="1" si="226"/>
        <v>'Lynx PE'!</v>
      </c>
      <c r="N1462">
        <f t="shared" ca="1" si="226"/>
        <v>0</v>
      </c>
      <c r="O1462" t="str">
        <f t="shared" ca="1" si="231"/>
        <v>D:AD</v>
      </c>
      <c r="P1462" t="str">
        <f t="shared" ca="1" si="232"/>
        <v>D9:AD9</v>
      </c>
    </row>
    <row r="1463" spans="1:16">
      <c r="A1463" t="str">
        <f t="shared" si="227"/>
        <v>04</v>
      </c>
      <c r="B1463" t="str">
        <f t="shared" ca="1" si="228"/>
        <v>PE</v>
      </c>
      <c r="C1463" t="str">
        <f t="shared" si="229"/>
        <v>L25-PE</v>
      </c>
      <c r="D1463" t="s">
        <v>2174</v>
      </c>
      <c r="E1463">
        <f t="shared" ca="1" si="230"/>
        <v>0</v>
      </c>
      <c r="H1463" t="str">
        <f t="shared" ca="1" si="233"/>
        <v>'Lynx PE'!</v>
      </c>
      <c r="I1463">
        <f t="shared" ca="1" si="234"/>
        <v>0</v>
      </c>
      <c r="J1463">
        <f t="shared" ca="1" si="226"/>
        <v>0</v>
      </c>
      <c r="K1463">
        <f t="shared" ca="1" si="226"/>
        <v>0</v>
      </c>
      <c r="L1463">
        <f t="shared" ca="1" si="226"/>
        <v>0</v>
      </c>
      <c r="M1463" t="str">
        <f t="shared" ca="1" si="226"/>
        <v>'Lynx PE'!</v>
      </c>
      <c r="N1463">
        <f t="shared" ca="1" si="226"/>
        <v>0</v>
      </c>
      <c r="O1463" t="str">
        <f t="shared" ca="1" si="231"/>
        <v>D:AD</v>
      </c>
      <c r="P1463" t="str">
        <f t="shared" ca="1" si="232"/>
        <v>D9:AD9</v>
      </c>
    </row>
    <row r="1464" spans="1:16">
      <c r="A1464" t="str">
        <f t="shared" si="227"/>
        <v>05</v>
      </c>
      <c r="B1464" t="str">
        <f t="shared" ca="1" si="228"/>
        <v>PE</v>
      </c>
      <c r="C1464" t="str">
        <f t="shared" si="229"/>
        <v>L25-PE</v>
      </c>
      <c r="D1464" t="s">
        <v>2175</v>
      </c>
      <c r="E1464">
        <f t="shared" ca="1" si="230"/>
        <v>0</v>
      </c>
      <c r="H1464" t="str">
        <f t="shared" ca="1" si="233"/>
        <v>'Lynx PE'!</v>
      </c>
      <c r="I1464">
        <f t="shared" ca="1" si="234"/>
        <v>0</v>
      </c>
      <c r="J1464">
        <f t="shared" ca="1" si="226"/>
        <v>0</v>
      </c>
      <c r="K1464">
        <f t="shared" ca="1" si="226"/>
        <v>0</v>
      </c>
      <c r="L1464">
        <f t="shared" ca="1" si="226"/>
        <v>0</v>
      </c>
      <c r="M1464" t="str">
        <f t="shared" ca="1" si="226"/>
        <v>'Lynx PE'!</v>
      </c>
      <c r="N1464">
        <f t="shared" ca="1" si="226"/>
        <v>0</v>
      </c>
      <c r="O1464" t="str">
        <f t="shared" ca="1" si="231"/>
        <v>D:AD</v>
      </c>
      <c r="P1464" t="str">
        <f t="shared" ca="1" si="232"/>
        <v>D9:AD9</v>
      </c>
    </row>
    <row r="1465" spans="1:16">
      <c r="A1465" t="str">
        <f t="shared" si="227"/>
        <v>06</v>
      </c>
      <c r="B1465" t="str">
        <f t="shared" ca="1" si="228"/>
        <v>PE</v>
      </c>
      <c r="C1465" t="str">
        <f t="shared" si="229"/>
        <v>L25-PE</v>
      </c>
      <c r="D1465" t="s">
        <v>2176</v>
      </c>
      <c r="E1465">
        <f t="shared" ca="1" si="230"/>
        <v>0</v>
      </c>
      <c r="H1465" t="str">
        <f t="shared" ca="1" si="233"/>
        <v>'Lynx PE'!</v>
      </c>
      <c r="I1465">
        <f t="shared" ca="1" si="234"/>
        <v>0</v>
      </c>
      <c r="J1465">
        <f t="shared" ca="1" si="226"/>
        <v>0</v>
      </c>
      <c r="K1465">
        <f t="shared" ca="1" si="226"/>
        <v>0</v>
      </c>
      <c r="L1465">
        <f t="shared" ca="1" si="226"/>
        <v>0</v>
      </c>
      <c r="M1465" t="str">
        <f t="shared" ca="1" si="226"/>
        <v>'Lynx PE'!</v>
      </c>
      <c r="N1465">
        <f t="shared" ca="1" si="226"/>
        <v>0</v>
      </c>
      <c r="O1465" t="str">
        <f t="shared" ca="1" si="231"/>
        <v>D:AD</v>
      </c>
      <c r="P1465" t="str">
        <f t="shared" ca="1" si="232"/>
        <v>D9:AD9</v>
      </c>
    </row>
    <row r="1466" spans="1:16">
      <c r="A1466" t="str">
        <f t="shared" si="227"/>
        <v>07</v>
      </c>
      <c r="B1466" t="str">
        <f t="shared" ca="1" si="228"/>
        <v>PE</v>
      </c>
      <c r="C1466" t="str">
        <f t="shared" si="229"/>
        <v>L25-PE</v>
      </c>
      <c r="D1466" t="s">
        <v>2177</v>
      </c>
      <c r="E1466">
        <f t="shared" ca="1" si="230"/>
        <v>0</v>
      </c>
      <c r="H1466" t="str">
        <f t="shared" ca="1" si="233"/>
        <v>'Lynx PE'!</v>
      </c>
      <c r="I1466">
        <f t="shared" ca="1" si="234"/>
        <v>0</v>
      </c>
      <c r="J1466">
        <f t="shared" ca="1" si="226"/>
        <v>0</v>
      </c>
      <c r="K1466">
        <f t="shared" ca="1" si="226"/>
        <v>0</v>
      </c>
      <c r="L1466">
        <f t="shared" ca="1" si="226"/>
        <v>0</v>
      </c>
      <c r="M1466" t="str">
        <f t="shared" ca="1" si="226"/>
        <v>'Lynx PE'!</v>
      </c>
      <c r="N1466">
        <f t="shared" ca="1" si="226"/>
        <v>0</v>
      </c>
      <c r="O1466" t="str">
        <f t="shared" ca="1" si="231"/>
        <v>D:AD</v>
      </c>
      <c r="P1466" t="str">
        <f t="shared" ca="1" si="232"/>
        <v>D9:AD9</v>
      </c>
    </row>
    <row r="1467" spans="1:16">
      <c r="A1467" t="str">
        <f t="shared" si="227"/>
        <v>08</v>
      </c>
      <c r="B1467" t="str">
        <f t="shared" ca="1" si="228"/>
        <v>PE</v>
      </c>
      <c r="C1467" t="str">
        <f t="shared" si="229"/>
        <v>L25-PE</v>
      </c>
      <c r="D1467" t="s">
        <v>2178</v>
      </c>
      <c r="E1467">
        <f t="shared" ca="1" si="230"/>
        <v>0</v>
      </c>
      <c r="H1467" t="str">
        <f t="shared" ca="1" si="233"/>
        <v>'Lynx PE'!</v>
      </c>
      <c r="I1467">
        <f t="shared" ca="1" si="234"/>
        <v>0</v>
      </c>
      <c r="J1467">
        <f t="shared" ca="1" si="226"/>
        <v>0</v>
      </c>
      <c r="K1467">
        <f t="shared" ca="1" si="226"/>
        <v>0</v>
      </c>
      <c r="L1467">
        <f t="shared" ca="1" si="226"/>
        <v>0</v>
      </c>
      <c r="M1467" t="str">
        <f t="shared" ca="1" si="226"/>
        <v>'Lynx PE'!</v>
      </c>
      <c r="N1467">
        <f t="shared" ca="1" si="226"/>
        <v>0</v>
      </c>
      <c r="O1467" t="str">
        <f t="shared" ca="1" si="231"/>
        <v>D:AD</v>
      </c>
      <c r="P1467" t="str">
        <f t="shared" ca="1" si="232"/>
        <v>D9:AD9</v>
      </c>
    </row>
    <row r="1468" spans="1:16">
      <c r="A1468" t="str">
        <f t="shared" si="227"/>
        <v>09</v>
      </c>
      <c r="B1468" t="str">
        <f t="shared" ca="1" si="228"/>
        <v>PE</v>
      </c>
      <c r="C1468" t="str">
        <f t="shared" si="229"/>
        <v>L25-PE</v>
      </c>
      <c r="D1468" t="s">
        <v>2179</v>
      </c>
      <c r="E1468">
        <f t="shared" ca="1" si="230"/>
        <v>0</v>
      </c>
      <c r="H1468" t="str">
        <f t="shared" ca="1" si="233"/>
        <v>'Lynx PE'!</v>
      </c>
      <c r="I1468">
        <f t="shared" ca="1" si="234"/>
        <v>0</v>
      </c>
      <c r="J1468">
        <f t="shared" ca="1" si="226"/>
        <v>0</v>
      </c>
      <c r="K1468">
        <f t="shared" ca="1" si="226"/>
        <v>0</v>
      </c>
      <c r="L1468">
        <f t="shared" ref="J1468:N1519" ca="1" si="235">IF(IFERROR(VLOOKUP($C1468,INDIRECT(L$14&amp;"D:D"),1,FALSE),0)&lt;&gt;0,L$14,0)</f>
        <v>0</v>
      </c>
      <c r="M1468" t="str">
        <f t="shared" ca="1" si="235"/>
        <v>'Lynx PE'!</v>
      </c>
      <c r="N1468">
        <f t="shared" ca="1" si="235"/>
        <v>0</v>
      </c>
      <c r="O1468" t="str">
        <f t="shared" ca="1" si="231"/>
        <v>D:AD</v>
      </c>
      <c r="P1468" t="str">
        <f t="shared" ca="1" si="232"/>
        <v>D9:AD9</v>
      </c>
    </row>
    <row r="1469" spans="1:16">
      <c r="A1469" t="str">
        <f t="shared" si="227"/>
        <v>10</v>
      </c>
      <c r="B1469" t="str">
        <f t="shared" ca="1" si="228"/>
        <v>PE</v>
      </c>
      <c r="C1469" t="str">
        <f t="shared" si="229"/>
        <v>L25-PE</v>
      </c>
      <c r="D1469" t="s">
        <v>2180</v>
      </c>
      <c r="E1469">
        <f t="shared" ca="1" si="230"/>
        <v>0</v>
      </c>
      <c r="H1469" t="str">
        <f t="shared" ca="1" si="233"/>
        <v>'Lynx PE'!</v>
      </c>
      <c r="I1469">
        <f t="shared" ca="1" si="234"/>
        <v>0</v>
      </c>
      <c r="J1469">
        <f t="shared" ca="1" si="235"/>
        <v>0</v>
      </c>
      <c r="K1469">
        <f t="shared" ca="1" si="235"/>
        <v>0</v>
      </c>
      <c r="L1469">
        <f t="shared" ca="1" si="235"/>
        <v>0</v>
      </c>
      <c r="M1469" t="str">
        <f t="shared" ca="1" si="235"/>
        <v>'Lynx PE'!</v>
      </c>
      <c r="N1469">
        <f t="shared" ca="1" si="235"/>
        <v>0</v>
      </c>
      <c r="O1469" t="str">
        <f t="shared" ca="1" si="231"/>
        <v>D:AD</v>
      </c>
      <c r="P1469" t="str">
        <f t="shared" ca="1" si="232"/>
        <v>D9:AD9</v>
      </c>
    </row>
    <row r="1470" spans="1:16">
      <c r="A1470" t="str">
        <f t="shared" si="227"/>
        <v>11</v>
      </c>
      <c r="B1470" t="str">
        <f t="shared" ca="1" si="228"/>
        <v>PE</v>
      </c>
      <c r="C1470" t="str">
        <f t="shared" si="229"/>
        <v>L25-PE</v>
      </c>
      <c r="D1470" t="s">
        <v>2181</v>
      </c>
      <c r="E1470">
        <f t="shared" ca="1" si="230"/>
        <v>0</v>
      </c>
      <c r="H1470" t="str">
        <f t="shared" ca="1" si="233"/>
        <v>'Lynx PE'!</v>
      </c>
      <c r="I1470">
        <f t="shared" ca="1" si="234"/>
        <v>0</v>
      </c>
      <c r="J1470">
        <f t="shared" ca="1" si="235"/>
        <v>0</v>
      </c>
      <c r="K1470">
        <f t="shared" ca="1" si="235"/>
        <v>0</v>
      </c>
      <c r="L1470">
        <f t="shared" ca="1" si="235"/>
        <v>0</v>
      </c>
      <c r="M1470" t="str">
        <f t="shared" ca="1" si="235"/>
        <v>'Lynx PE'!</v>
      </c>
      <c r="N1470">
        <f t="shared" ca="1" si="235"/>
        <v>0</v>
      </c>
      <c r="O1470" t="str">
        <f t="shared" ca="1" si="231"/>
        <v>D:AD</v>
      </c>
      <c r="P1470" t="str">
        <f t="shared" ca="1" si="232"/>
        <v>D9:AD9</v>
      </c>
    </row>
    <row r="1471" spans="1:16">
      <c r="A1471" t="str">
        <f t="shared" si="227"/>
        <v>12</v>
      </c>
      <c r="B1471" t="str">
        <f t="shared" ca="1" si="228"/>
        <v>PE</v>
      </c>
      <c r="C1471" t="str">
        <f t="shared" si="229"/>
        <v>L25-PE</v>
      </c>
      <c r="D1471" t="s">
        <v>2182</v>
      </c>
      <c r="E1471">
        <f t="shared" ca="1" si="230"/>
        <v>0</v>
      </c>
      <c r="H1471" t="str">
        <f t="shared" ca="1" si="233"/>
        <v>'Lynx PE'!</v>
      </c>
      <c r="I1471">
        <f t="shared" ca="1" si="234"/>
        <v>0</v>
      </c>
      <c r="J1471">
        <f t="shared" ca="1" si="235"/>
        <v>0</v>
      </c>
      <c r="K1471">
        <f t="shared" ca="1" si="235"/>
        <v>0</v>
      </c>
      <c r="L1471">
        <f t="shared" ca="1" si="235"/>
        <v>0</v>
      </c>
      <c r="M1471" t="str">
        <f t="shared" ca="1" si="235"/>
        <v>'Lynx PE'!</v>
      </c>
      <c r="N1471">
        <f t="shared" ca="1" si="235"/>
        <v>0</v>
      </c>
      <c r="O1471" t="str">
        <f t="shared" ca="1" si="231"/>
        <v>D:AD</v>
      </c>
      <c r="P1471" t="str">
        <f t="shared" ca="1" si="232"/>
        <v>D9:AD9</v>
      </c>
    </row>
    <row r="1472" spans="1:16">
      <c r="A1472" t="str">
        <f t="shared" si="227"/>
        <v>13</v>
      </c>
      <c r="B1472" t="str">
        <f t="shared" ca="1" si="228"/>
        <v>PE</v>
      </c>
      <c r="C1472" t="str">
        <f t="shared" si="229"/>
        <v>L25-PE</v>
      </c>
      <c r="D1472" t="s">
        <v>2183</v>
      </c>
      <c r="E1472">
        <f t="shared" ca="1" si="230"/>
        <v>0</v>
      </c>
      <c r="H1472" t="str">
        <f t="shared" ca="1" si="233"/>
        <v>'Lynx PE'!</v>
      </c>
      <c r="I1472">
        <f t="shared" ca="1" si="234"/>
        <v>0</v>
      </c>
      <c r="J1472">
        <f t="shared" ca="1" si="235"/>
        <v>0</v>
      </c>
      <c r="K1472">
        <f t="shared" ca="1" si="235"/>
        <v>0</v>
      </c>
      <c r="L1472">
        <f t="shared" ca="1" si="235"/>
        <v>0</v>
      </c>
      <c r="M1472" t="str">
        <f t="shared" ca="1" si="235"/>
        <v>'Lynx PE'!</v>
      </c>
      <c r="N1472">
        <f t="shared" ca="1" si="235"/>
        <v>0</v>
      </c>
      <c r="O1472" t="str">
        <f t="shared" ca="1" si="231"/>
        <v>D:AD</v>
      </c>
      <c r="P1472" t="str">
        <f t="shared" ca="1" si="232"/>
        <v>D9:AD9</v>
      </c>
    </row>
    <row r="1473" spans="1:16">
      <c r="A1473" t="str">
        <f t="shared" si="227"/>
        <v>14</v>
      </c>
      <c r="B1473" t="str">
        <f t="shared" ca="1" si="228"/>
        <v>PE</v>
      </c>
      <c r="C1473" t="str">
        <f t="shared" si="229"/>
        <v>L25-PE</v>
      </c>
      <c r="D1473" t="s">
        <v>2184</v>
      </c>
      <c r="E1473">
        <f t="shared" ca="1" si="230"/>
        <v>0</v>
      </c>
      <c r="H1473" t="str">
        <f t="shared" ca="1" si="233"/>
        <v>'Lynx PE'!</v>
      </c>
      <c r="I1473">
        <f t="shared" ca="1" si="234"/>
        <v>0</v>
      </c>
      <c r="J1473">
        <f t="shared" ca="1" si="235"/>
        <v>0</v>
      </c>
      <c r="K1473">
        <f t="shared" ca="1" si="235"/>
        <v>0</v>
      </c>
      <c r="L1473">
        <f t="shared" ca="1" si="235"/>
        <v>0</v>
      </c>
      <c r="M1473" t="str">
        <f t="shared" ca="1" si="235"/>
        <v>'Lynx PE'!</v>
      </c>
      <c r="N1473">
        <f t="shared" ca="1" si="235"/>
        <v>0</v>
      </c>
      <c r="O1473" t="str">
        <f t="shared" ca="1" si="231"/>
        <v>D:AD</v>
      </c>
      <c r="P1473" t="str">
        <f t="shared" ca="1" si="232"/>
        <v>D9:AD9</v>
      </c>
    </row>
    <row r="1474" spans="1:16">
      <c r="A1474" t="str">
        <f t="shared" si="227"/>
        <v>15</v>
      </c>
      <c r="B1474" t="str">
        <f t="shared" ca="1" si="228"/>
        <v>PE</v>
      </c>
      <c r="C1474" t="str">
        <f t="shared" si="229"/>
        <v>L25-PE</v>
      </c>
      <c r="D1474" t="s">
        <v>2185</v>
      </c>
      <c r="E1474">
        <f t="shared" ca="1" si="230"/>
        <v>0</v>
      </c>
      <c r="H1474" t="str">
        <f t="shared" ca="1" si="233"/>
        <v>'Lynx PE'!</v>
      </c>
      <c r="I1474">
        <f t="shared" ca="1" si="234"/>
        <v>0</v>
      </c>
      <c r="J1474">
        <f t="shared" ca="1" si="235"/>
        <v>0</v>
      </c>
      <c r="K1474">
        <f t="shared" ca="1" si="235"/>
        <v>0</v>
      </c>
      <c r="L1474">
        <f t="shared" ca="1" si="235"/>
        <v>0</v>
      </c>
      <c r="M1474" t="str">
        <f t="shared" ca="1" si="235"/>
        <v>'Lynx PE'!</v>
      </c>
      <c r="N1474">
        <f t="shared" ca="1" si="235"/>
        <v>0</v>
      </c>
      <c r="O1474" t="str">
        <f t="shared" ca="1" si="231"/>
        <v>D:AD</v>
      </c>
      <c r="P1474" t="str">
        <f t="shared" ca="1" si="232"/>
        <v>D9:AD9</v>
      </c>
    </row>
    <row r="1475" spans="1:16">
      <c r="A1475" t="str">
        <f t="shared" si="227"/>
        <v>19</v>
      </c>
      <c r="B1475" t="str">
        <f t="shared" ca="1" si="228"/>
        <v>PE</v>
      </c>
      <c r="C1475" t="str">
        <f t="shared" si="229"/>
        <v>L25-PE</v>
      </c>
      <c r="D1475" t="s">
        <v>2820</v>
      </c>
      <c r="E1475">
        <f t="shared" ca="1" si="230"/>
        <v>0</v>
      </c>
      <c r="H1475" t="str">
        <f t="shared" ca="1" si="233"/>
        <v>'Lynx PE'!</v>
      </c>
      <c r="I1475">
        <f t="shared" ca="1" si="234"/>
        <v>0</v>
      </c>
      <c r="J1475">
        <f t="shared" ca="1" si="235"/>
        <v>0</v>
      </c>
      <c r="K1475">
        <f t="shared" ca="1" si="235"/>
        <v>0</v>
      </c>
      <c r="L1475">
        <f t="shared" ca="1" si="235"/>
        <v>0</v>
      </c>
      <c r="M1475" t="str">
        <f t="shared" ca="1" si="235"/>
        <v>'Lynx PE'!</v>
      </c>
      <c r="N1475">
        <f t="shared" ca="1" si="235"/>
        <v>0</v>
      </c>
      <c r="O1475" t="str">
        <f t="shared" ca="1" si="231"/>
        <v>D:AD</v>
      </c>
      <c r="P1475" t="str">
        <f t="shared" ca="1" si="232"/>
        <v>D9:AD9</v>
      </c>
    </row>
    <row r="1476" spans="1:16">
      <c r="A1476" t="str">
        <f t="shared" si="227"/>
        <v>34</v>
      </c>
      <c r="B1476" t="str">
        <f t="shared" ca="1" si="228"/>
        <v>PE</v>
      </c>
      <c r="C1476" t="str">
        <f t="shared" si="229"/>
        <v>L25-PE</v>
      </c>
      <c r="D1476" t="s">
        <v>2821</v>
      </c>
      <c r="E1476">
        <f t="shared" ca="1" si="230"/>
        <v>0</v>
      </c>
      <c r="H1476" t="str">
        <f t="shared" ca="1" si="233"/>
        <v>'Lynx PE'!</v>
      </c>
      <c r="I1476">
        <f t="shared" ca="1" si="234"/>
        <v>0</v>
      </c>
      <c r="J1476">
        <f t="shared" ca="1" si="235"/>
        <v>0</v>
      </c>
      <c r="K1476">
        <f t="shared" ca="1" si="235"/>
        <v>0</v>
      </c>
      <c r="L1476">
        <f t="shared" ca="1" si="235"/>
        <v>0</v>
      </c>
      <c r="M1476" t="str">
        <f t="shared" ca="1" si="235"/>
        <v>'Lynx PE'!</v>
      </c>
      <c r="N1476">
        <f t="shared" ca="1" si="235"/>
        <v>0</v>
      </c>
      <c r="O1476" t="str">
        <f t="shared" ca="1" si="231"/>
        <v>D:AD</v>
      </c>
      <c r="P1476" t="str">
        <f t="shared" ca="1" si="232"/>
        <v>D9:AD9</v>
      </c>
    </row>
    <row r="1477" spans="1:16">
      <c r="A1477" t="str">
        <f t="shared" si="227"/>
        <v>35</v>
      </c>
      <c r="B1477" t="str">
        <f t="shared" ca="1" si="228"/>
        <v>PE</v>
      </c>
      <c r="C1477" t="str">
        <f t="shared" si="229"/>
        <v>L25-PE</v>
      </c>
      <c r="D1477" t="s">
        <v>2822</v>
      </c>
      <c r="E1477">
        <f t="shared" ca="1" si="230"/>
        <v>0</v>
      </c>
      <c r="H1477" t="str">
        <f t="shared" ca="1" si="233"/>
        <v>'Lynx PE'!</v>
      </c>
      <c r="I1477">
        <f t="shared" ca="1" si="234"/>
        <v>0</v>
      </c>
      <c r="J1477">
        <f t="shared" ca="1" si="235"/>
        <v>0</v>
      </c>
      <c r="K1477">
        <f t="shared" ca="1" si="235"/>
        <v>0</v>
      </c>
      <c r="L1477">
        <f t="shared" ca="1" si="235"/>
        <v>0</v>
      </c>
      <c r="M1477" t="str">
        <f t="shared" ca="1" si="235"/>
        <v>'Lynx PE'!</v>
      </c>
      <c r="N1477">
        <f t="shared" ca="1" si="235"/>
        <v>0</v>
      </c>
      <c r="O1477" t="str">
        <f t="shared" ca="1" si="231"/>
        <v>D:AD</v>
      </c>
      <c r="P1477" t="str">
        <f t="shared" ca="1" si="232"/>
        <v>D9:AD9</v>
      </c>
    </row>
    <row r="1478" spans="1:16">
      <c r="A1478" t="str">
        <f t="shared" si="227"/>
        <v>36</v>
      </c>
      <c r="B1478" t="str">
        <f t="shared" ca="1" si="228"/>
        <v>PE</v>
      </c>
      <c r="C1478" t="str">
        <f t="shared" si="229"/>
        <v>L25-PE</v>
      </c>
      <c r="D1478" t="s">
        <v>2823</v>
      </c>
      <c r="E1478">
        <f t="shared" ca="1" si="230"/>
        <v>0</v>
      </c>
      <c r="H1478" t="str">
        <f t="shared" ca="1" si="233"/>
        <v>'Lynx PE'!</v>
      </c>
      <c r="I1478">
        <f t="shared" ca="1" si="234"/>
        <v>0</v>
      </c>
      <c r="J1478">
        <f t="shared" ca="1" si="235"/>
        <v>0</v>
      </c>
      <c r="K1478">
        <f t="shared" ca="1" si="235"/>
        <v>0</v>
      </c>
      <c r="L1478">
        <f t="shared" ca="1" si="235"/>
        <v>0</v>
      </c>
      <c r="M1478" t="str">
        <f t="shared" ca="1" si="235"/>
        <v>'Lynx PE'!</v>
      </c>
      <c r="N1478">
        <f t="shared" ca="1" si="235"/>
        <v>0</v>
      </c>
      <c r="O1478" t="str">
        <f t="shared" ca="1" si="231"/>
        <v>D:AD</v>
      </c>
      <c r="P1478" t="str">
        <f t="shared" ca="1" si="232"/>
        <v>D9:AD9</v>
      </c>
    </row>
    <row r="1479" spans="1:16">
      <c r="A1479" t="str">
        <f t="shared" si="227"/>
        <v>01</v>
      </c>
      <c r="B1479" t="str">
        <f t="shared" ca="1" si="228"/>
        <v>GRP</v>
      </c>
      <c r="C1479" t="str">
        <f t="shared" si="229"/>
        <v>L3-GRP-DT</v>
      </c>
      <c r="D1479" t="s">
        <v>396</v>
      </c>
      <c r="E1479">
        <f t="shared" ca="1" si="230"/>
        <v>0</v>
      </c>
      <c r="H1479" t="str">
        <f t="shared" ca="1" si="233"/>
        <v>'LYNX GRP'!</v>
      </c>
      <c r="I1479" t="str">
        <f t="shared" ca="1" si="234"/>
        <v>'LYNX GRP'!</v>
      </c>
      <c r="J1479">
        <f t="shared" ca="1" si="235"/>
        <v>0</v>
      </c>
      <c r="K1479">
        <f t="shared" ca="1" si="235"/>
        <v>0</v>
      </c>
      <c r="L1479">
        <f t="shared" ca="1" si="235"/>
        <v>0</v>
      </c>
      <c r="M1479">
        <f t="shared" ca="1" si="235"/>
        <v>0</v>
      </c>
      <c r="N1479">
        <f t="shared" ca="1" si="235"/>
        <v>0</v>
      </c>
      <c r="O1479" t="str">
        <f t="shared" ca="1" si="231"/>
        <v>D:AC</v>
      </c>
      <c r="P1479" t="str">
        <f t="shared" ca="1" si="232"/>
        <v>D9:AC9</v>
      </c>
    </row>
    <row r="1480" spans="1:16">
      <c r="A1480" t="str">
        <f t="shared" si="227"/>
        <v>02</v>
      </c>
      <c r="B1480" t="str">
        <f t="shared" ca="1" si="228"/>
        <v>GRP</v>
      </c>
      <c r="C1480" t="str">
        <f t="shared" si="229"/>
        <v>L3-GRP-DT</v>
      </c>
      <c r="D1480" t="s">
        <v>397</v>
      </c>
      <c r="E1480">
        <f t="shared" ca="1" si="230"/>
        <v>0</v>
      </c>
      <c r="H1480" t="str">
        <f t="shared" ca="1" si="233"/>
        <v>'LYNX GRP'!</v>
      </c>
      <c r="I1480" t="str">
        <f t="shared" ca="1" si="234"/>
        <v>'LYNX GRP'!</v>
      </c>
      <c r="J1480">
        <f t="shared" ca="1" si="235"/>
        <v>0</v>
      </c>
      <c r="K1480">
        <f t="shared" ca="1" si="235"/>
        <v>0</v>
      </c>
      <c r="L1480">
        <f t="shared" ca="1" si="235"/>
        <v>0</v>
      </c>
      <c r="M1480">
        <f t="shared" ca="1" si="235"/>
        <v>0</v>
      </c>
      <c r="N1480">
        <f t="shared" ca="1" si="235"/>
        <v>0</v>
      </c>
      <c r="O1480" t="str">
        <f t="shared" ca="1" si="231"/>
        <v>D:AC</v>
      </c>
      <c r="P1480" t="str">
        <f t="shared" ca="1" si="232"/>
        <v>D9:AC9</v>
      </c>
    </row>
    <row r="1481" spans="1:16">
      <c r="A1481" t="str">
        <f t="shared" si="227"/>
        <v>03</v>
      </c>
      <c r="B1481" t="str">
        <f t="shared" ca="1" si="228"/>
        <v>GRP</v>
      </c>
      <c r="C1481" t="str">
        <f t="shared" si="229"/>
        <v>L3-GRP-DT</v>
      </c>
      <c r="D1481" t="s">
        <v>398</v>
      </c>
      <c r="E1481">
        <f t="shared" ca="1" si="230"/>
        <v>0</v>
      </c>
      <c r="H1481" t="str">
        <f t="shared" ca="1" si="233"/>
        <v>'LYNX GRP'!</v>
      </c>
      <c r="I1481" t="str">
        <f t="shared" ca="1" si="234"/>
        <v>'LYNX GRP'!</v>
      </c>
      <c r="J1481">
        <f t="shared" ca="1" si="235"/>
        <v>0</v>
      </c>
      <c r="K1481">
        <f t="shared" ca="1" si="235"/>
        <v>0</v>
      </c>
      <c r="L1481">
        <f t="shared" ca="1" si="235"/>
        <v>0</v>
      </c>
      <c r="M1481">
        <f t="shared" ca="1" si="235"/>
        <v>0</v>
      </c>
      <c r="N1481">
        <f t="shared" ca="1" si="235"/>
        <v>0</v>
      </c>
      <c r="O1481" t="str">
        <f t="shared" ca="1" si="231"/>
        <v>D:AC</v>
      </c>
      <c r="P1481" t="str">
        <f t="shared" ca="1" si="232"/>
        <v>D9:AC9</v>
      </c>
    </row>
    <row r="1482" spans="1:16">
      <c r="A1482" t="str">
        <f t="shared" si="227"/>
        <v>04</v>
      </c>
      <c r="B1482" t="str">
        <f t="shared" ca="1" si="228"/>
        <v>GRP</v>
      </c>
      <c r="C1482" t="str">
        <f t="shared" si="229"/>
        <v>L3-GRP-DT</v>
      </c>
      <c r="D1482" t="s">
        <v>399</v>
      </c>
      <c r="E1482">
        <f t="shared" ca="1" si="230"/>
        <v>0</v>
      </c>
      <c r="H1482" t="str">
        <f t="shared" ca="1" si="233"/>
        <v>'LYNX GRP'!</v>
      </c>
      <c r="I1482" t="str">
        <f t="shared" ca="1" si="234"/>
        <v>'LYNX GRP'!</v>
      </c>
      <c r="J1482">
        <f t="shared" ca="1" si="235"/>
        <v>0</v>
      </c>
      <c r="K1482">
        <f t="shared" ca="1" si="235"/>
        <v>0</v>
      </c>
      <c r="L1482">
        <f t="shared" ca="1" si="235"/>
        <v>0</v>
      </c>
      <c r="M1482">
        <f t="shared" ca="1" si="235"/>
        <v>0</v>
      </c>
      <c r="N1482">
        <f t="shared" ca="1" si="235"/>
        <v>0</v>
      </c>
      <c r="O1482" t="str">
        <f t="shared" ca="1" si="231"/>
        <v>D:AC</v>
      </c>
      <c r="P1482" t="str">
        <f t="shared" ca="1" si="232"/>
        <v>D9:AC9</v>
      </c>
    </row>
    <row r="1483" spans="1:16">
      <c r="A1483" t="str">
        <f t="shared" si="227"/>
        <v>05</v>
      </c>
      <c r="B1483" t="str">
        <f t="shared" ca="1" si="228"/>
        <v>GRP</v>
      </c>
      <c r="C1483" t="str">
        <f t="shared" si="229"/>
        <v>L3-GRP-DT</v>
      </c>
      <c r="D1483" t="s">
        <v>400</v>
      </c>
      <c r="E1483">
        <f t="shared" ca="1" si="230"/>
        <v>0</v>
      </c>
      <c r="H1483" t="str">
        <f t="shared" ca="1" si="233"/>
        <v>'LYNX GRP'!</v>
      </c>
      <c r="I1483" t="str">
        <f t="shared" ca="1" si="234"/>
        <v>'LYNX GRP'!</v>
      </c>
      <c r="J1483">
        <f t="shared" ca="1" si="235"/>
        <v>0</v>
      </c>
      <c r="K1483">
        <f t="shared" ca="1" si="235"/>
        <v>0</v>
      </c>
      <c r="L1483">
        <f t="shared" ca="1" si="235"/>
        <v>0</v>
      </c>
      <c r="M1483">
        <f t="shared" ca="1" si="235"/>
        <v>0</v>
      </c>
      <c r="N1483">
        <f t="shared" ca="1" si="235"/>
        <v>0</v>
      </c>
      <c r="O1483" t="str">
        <f t="shared" ca="1" si="231"/>
        <v>D:AC</v>
      </c>
      <c r="P1483" t="str">
        <f t="shared" ca="1" si="232"/>
        <v>D9:AC9</v>
      </c>
    </row>
    <row r="1484" spans="1:16">
      <c r="A1484" t="str">
        <f t="shared" si="227"/>
        <v>06</v>
      </c>
      <c r="B1484" t="str">
        <f t="shared" ca="1" si="228"/>
        <v>GRP</v>
      </c>
      <c r="C1484" t="str">
        <f t="shared" si="229"/>
        <v>L3-GRP-DT</v>
      </c>
      <c r="D1484" t="s">
        <v>401</v>
      </c>
      <c r="E1484">
        <f t="shared" ca="1" si="230"/>
        <v>0</v>
      </c>
      <c r="H1484" t="str">
        <f t="shared" ca="1" si="233"/>
        <v>'LYNX GRP'!</v>
      </c>
      <c r="I1484" t="str">
        <f t="shared" ca="1" si="234"/>
        <v>'LYNX GRP'!</v>
      </c>
      <c r="J1484">
        <f t="shared" ca="1" si="235"/>
        <v>0</v>
      </c>
      <c r="K1484">
        <f t="shared" ca="1" si="235"/>
        <v>0</v>
      </c>
      <c r="L1484">
        <f t="shared" ca="1" si="235"/>
        <v>0</v>
      </c>
      <c r="M1484">
        <f t="shared" ca="1" si="235"/>
        <v>0</v>
      </c>
      <c r="N1484">
        <f t="shared" ca="1" si="235"/>
        <v>0</v>
      </c>
      <c r="O1484" t="str">
        <f t="shared" ca="1" si="231"/>
        <v>D:AC</v>
      </c>
      <c r="P1484" t="str">
        <f t="shared" ca="1" si="232"/>
        <v>D9:AC9</v>
      </c>
    </row>
    <row r="1485" spans="1:16">
      <c r="A1485" t="str">
        <f t="shared" si="227"/>
        <v>07</v>
      </c>
      <c r="B1485" t="str">
        <f t="shared" ca="1" si="228"/>
        <v>GRP</v>
      </c>
      <c r="C1485" t="str">
        <f t="shared" si="229"/>
        <v>L3-GRP-DT</v>
      </c>
      <c r="D1485" t="s">
        <v>402</v>
      </c>
      <c r="E1485">
        <f t="shared" ca="1" si="230"/>
        <v>0</v>
      </c>
      <c r="H1485" t="str">
        <f t="shared" ca="1" si="233"/>
        <v>'LYNX GRP'!</v>
      </c>
      <c r="I1485" t="str">
        <f t="shared" ca="1" si="234"/>
        <v>'LYNX GRP'!</v>
      </c>
      <c r="J1485">
        <f t="shared" ca="1" si="235"/>
        <v>0</v>
      </c>
      <c r="K1485">
        <f t="shared" ca="1" si="235"/>
        <v>0</v>
      </c>
      <c r="L1485">
        <f t="shared" ca="1" si="235"/>
        <v>0</v>
      </c>
      <c r="M1485">
        <f t="shared" ca="1" si="235"/>
        <v>0</v>
      </c>
      <c r="N1485">
        <f t="shared" ca="1" si="235"/>
        <v>0</v>
      </c>
      <c r="O1485" t="str">
        <f t="shared" ca="1" si="231"/>
        <v>D:AC</v>
      </c>
      <c r="P1485" t="str">
        <f t="shared" ca="1" si="232"/>
        <v>D9:AC9</v>
      </c>
    </row>
    <row r="1486" spans="1:16">
      <c r="A1486" t="str">
        <f t="shared" si="227"/>
        <v>08</v>
      </c>
      <c r="B1486" t="str">
        <f t="shared" ca="1" si="228"/>
        <v>GRP</v>
      </c>
      <c r="C1486" t="str">
        <f t="shared" si="229"/>
        <v>L3-GRP-DT</v>
      </c>
      <c r="D1486" t="s">
        <v>403</v>
      </c>
      <c r="E1486">
        <f t="shared" ca="1" si="230"/>
        <v>0</v>
      </c>
      <c r="H1486" t="str">
        <f t="shared" ca="1" si="233"/>
        <v>'LYNX GRP'!</v>
      </c>
      <c r="I1486" t="str">
        <f t="shared" ca="1" si="234"/>
        <v>'LYNX GRP'!</v>
      </c>
      <c r="J1486">
        <f t="shared" ca="1" si="235"/>
        <v>0</v>
      </c>
      <c r="K1486">
        <f t="shared" ca="1" si="235"/>
        <v>0</v>
      </c>
      <c r="L1486">
        <f t="shared" ca="1" si="235"/>
        <v>0</v>
      </c>
      <c r="M1486">
        <f t="shared" ca="1" si="235"/>
        <v>0</v>
      </c>
      <c r="N1486">
        <f t="shared" ca="1" si="235"/>
        <v>0</v>
      </c>
      <c r="O1486" t="str">
        <f t="shared" ca="1" si="231"/>
        <v>D:AC</v>
      </c>
      <c r="P1486" t="str">
        <f t="shared" ca="1" si="232"/>
        <v>D9:AC9</v>
      </c>
    </row>
    <row r="1487" spans="1:16">
      <c r="A1487" t="str">
        <f t="shared" si="227"/>
        <v>09</v>
      </c>
      <c r="B1487" t="str">
        <f t="shared" ca="1" si="228"/>
        <v>GRP</v>
      </c>
      <c r="C1487" t="str">
        <f t="shared" si="229"/>
        <v>L3-GRP-DT</v>
      </c>
      <c r="D1487" t="s">
        <v>404</v>
      </c>
      <c r="E1487">
        <f t="shared" ca="1" si="230"/>
        <v>0</v>
      </c>
      <c r="H1487" t="str">
        <f t="shared" ca="1" si="233"/>
        <v>'LYNX GRP'!</v>
      </c>
      <c r="I1487" t="str">
        <f t="shared" ca="1" si="234"/>
        <v>'LYNX GRP'!</v>
      </c>
      <c r="J1487">
        <f t="shared" ca="1" si="235"/>
        <v>0</v>
      </c>
      <c r="K1487">
        <f t="shared" ca="1" si="235"/>
        <v>0</v>
      </c>
      <c r="L1487">
        <f t="shared" ca="1" si="235"/>
        <v>0</v>
      </c>
      <c r="M1487">
        <f t="shared" ca="1" si="235"/>
        <v>0</v>
      </c>
      <c r="N1487">
        <f t="shared" ca="1" si="235"/>
        <v>0</v>
      </c>
      <c r="O1487" t="str">
        <f t="shared" ca="1" si="231"/>
        <v>D:AC</v>
      </c>
      <c r="P1487" t="str">
        <f t="shared" ca="1" si="232"/>
        <v>D9:AC9</v>
      </c>
    </row>
    <row r="1488" spans="1:16">
      <c r="A1488" t="str">
        <f t="shared" ref="A1488:A1551" si="236">MID(D1488,LEN(C1488)+2,LEN(D1488)-LEN(C1488))</f>
        <v>10</v>
      </c>
      <c r="B1488" t="str">
        <f t="shared" ref="B1488:B1551" ca="1" si="237">VLOOKUP(H1488,$A$1:$K$6,11,FALSE)</f>
        <v>GRP</v>
      </c>
      <c r="C1488" t="str">
        <f t="shared" ref="C1488:C1551" si="238">IF(RIGHT(LEFT(D1488,LEN(D1488)-3),1)="-",LEFT(D1488,LEN(D1488)-4),LEFT(D1488,LEN(D1488)-3))</f>
        <v>L3-GRP-DT</v>
      </c>
      <c r="D1488" t="s">
        <v>405</v>
      </c>
      <c r="E1488">
        <f t="shared" ref="E1488:E1526" ca="1" si="239">IFERROR(VLOOKUP(C1488,INDIRECT($H1488&amp;$O1488),MATCH($A1488,INDIRECT($H1488&amp;$P1488),0),FALSE),0)</f>
        <v>0</v>
      </c>
      <c r="H1488" t="str">
        <f t="shared" ca="1" si="233"/>
        <v>'LYNX GRP'!</v>
      </c>
      <c r="I1488" t="str">
        <f t="shared" ca="1" si="234"/>
        <v>'LYNX GRP'!</v>
      </c>
      <c r="J1488">
        <f t="shared" ca="1" si="235"/>
        <v>0</v>
      </c>
      <c r="K1488">
        <f t="shared" ca="1" si="235"/>
        <v>0</v>
      </c>
      <c r="L1488">
        <f t="shared" ca="1" si="235"/>
        <v>0</v>
      </c>
      <c r="M1488">
        <f t="shared" ca="1" si="235"/>
        <v>0</v>
      </c>
      <c r="N1488">
        <f t="shared" ca="1" si="235"/>
        <v>0</v>
      </c>
      <c r="O1488" t="str">
        <f t="shared" ref="O1488:O1545" ca="1" si="240">VLOOKUP($H1488,$G$8:$I$13,2,FALSE)</f>
        <v>D:AC</v>
      </c>
      <c r="P1488" t="str">
        <f t="shared" ref="P1488:P1545" ca="1" si="241">VLOOKUP($H1488,$G$8:$I$13,3,FALSE)</f>
        <v>D9:AC9</v>
      </c>
    </row>
    <row r="1489" spans="1:16">
      <c r="A1489" t="str">
        <f t="shared" si="236"/>
        <v>100</v>
      </c>
      <c r="B1489" t="str">
        <f t="shared" ca="1" si="237"/>
        <v>GRP</v>
      </c>
      <c r="C1489" t="str">
        <f t="shared" si="238"/>
        <v>L3-GRP-DT</v>
      </c>
      <c r="D1489" t="s">
        <v>409</v>
      </c>
      <c r="E1489">
        <f t="shared" ca="1" si="239"/>
        <v>0</v>
      </c>
      <c r="H1489" t="str">
        <f t="shared" ca="1" si="233"/>
        <v>'LYNX GRP'!</v>
      </c>
      <c r="I1489" t="str">
        <f t="shared" ca="1" si="234"/>
        <v>'LYNX GRP'!</v>
      </c>
      <c r="J1489">
        <f t="shared" ca="1" si="235"/>
        <v>0</v>
      </c>
      <c r="K1489">
        <f t="shared" ca="1" si="235"/>
        <v>0</v>
      </c>
      <c r="L1489">
        <f t="shared" ca="1" si="235"/>
        <v>0</v>
      </c>
      <c r="M1489">
        <f t="shared" ca="1" si="235"/>
        <v>0</v>
      </c>
      <c r="N1489">
        <f t="shared" ca="1" si="235"/>
        <v>0</v>
      </c>
      <c r="O1489" t="str">
        <f t="shared" ca="1" si="240"/>
        <v>D:AC</v>
      </c>
      <c r="P1489" t="str">
        <f t="shared" ca="1" si="241"/>
        <v>D9:AC9</v>
      </c>
    </row>
    <row r="1490" spans="1:16">
      <c r="A1490" t="str">
        <f t="shared" si="236"/>
        <v>11</v>
      </c>
      <c r="B1490" t="str">
        <f t="shared" ca="1" si="237"/>
        <v>GRP</v>
      </c>
      <c r="C1490" t="str">
        <f t="shared" si="238"/>
        <v>L3-GRP-DT</v>
      </c>
      <c r="D1490" t="s">
        <v>406</v>
      </c>
      <c r="E1490">
        <f t="shared" ca="1" si="239"/>
        <v>0</v>
      </c>
      <c r="H1490" t="str">
        <f t="shared" ca="1" si="233"/>
        <v>'LYNX GRP'!</v>
      </c>
      <c r="I1490" t="str">
        <f t="shared" ca="1" si="234"/>
        <v>'LYNX GRP'!</v>
      </c>
      <c r="J1490">
        <f t="shared" ca="1" si="235"/>
        <v>0</v>
      </c>
      <c r="K1490">
        <f t="shared" ca="1" si="235"/>
        <v>0</v>
      </c>
      <c r="L1490">
        <f t="shared" ca="1" si="235"/>
        <v>0</v>
      </c>
      <c r="M1490">
        <f t="shared" ca="1" si="235"/>
        <v>0</v>
      </c>
      <c r="N1490">
        <f t="shared" ca="1" si="235"/>
        <v>0</v>
      </c>
      <c r="O1490" t="str">
        <f t="shared" ca="1" si="240"/>
        <v>D:AC</v>
      </c>
      <c r="P1490" t="str">
        <f t="shared" ca="1" si="241"/>
        <v>D9:AC9</v>
      </c>
    </row>
    <row r="1491" spans="1:16">
      <c r="A1491" t="str">
        <f t="shared" si="236"/>
        <v>12</v>
      </c>
      <c r="B1491" t="str">
        <f t="shared" ca="1" si="237"/>
        <v>GRP</v>
      </c>
      <c r="C1491" t="str">
        <f t="shared" si="238"/>
        <v>L3-GRP-DT</v>
      </c>
      <c r="D1491" t="s">
        <v>407</v>
      </c>
      <c r="E1491">
        <f t="shared" ca="1" si="239"/>
        <v>0</v>
      </c>
      <c r="H1491" t="str">
        <f t="shared" ca="1" si="233"/>
        <v>'LYNX GRP'!</v>
      </c>
      <c r="I1491" t="str">
        <f t="shared" ca="1" si="234"/>
        <v>'LYNX GRP'!</v>
      </c>
      <c r="J1491">
        <f t="shared" ca="1" si="235"/>
        <v>0</v>
      </c>
      <c r="K1491">
        <f t="shared" ca="1" si="235"/>
        <v>0</v>
      </c>
      <c r="L1491">
        <f t="shared" ca="1" si="235"/>
        <v>0</v>
      </c>
      <c r="M1491">
        <f t="shared" ca="1" si="235"/>
        <v>0</v>
      </c>
      <c r="N1491">
        <f t="shared" ca="1" si="235"/>
        <v>0</v>
      </c>
      <c r="O1491" t="str">
        <f t="shared" ca="1" si="240"/>
        <v>D:AC</v>
      </c>
      <c r="P1491" t="str">
        <f t="shared" ca="1" si="241"/>
        <v>D9:AC9</v>
      </c>
    </row>
    <row r="1492" spans="1:16">
      <c r="A1492" t="str">
        <f t="shared" si="236"/>
        <v>13</v>
      </c>
      <c r="B1492" t="str">
        <f t="shared" ca="1" si="237"/>
        <v>GRP</v>
      </c>
      <c r="C1492" t="str">
        <f t="shared" si="238"/>
        <v>L3-GRP-DT</v>
      </c>
      <c r="D1492" t="s">
        <v>408</v>
      </c>
      <c r="E1492">
        <f t="shared" ca="1" si="239"/>
        <v>0</v>
      </c>
      <c r="H1492" t="str">
        <f t="shared" ca="1" si="233"/>
        <v>'LYNX GRP'!</v>
      </c>
      <c r="I1492" t="str">
        <f t="shared" ca="1" si="234"/>
        <v>'LYNX GRP'!</v>
      </c>
      <c r="J1492">
        <f t="shared" ca="1" si="235"/>
        <v>0</v>
      </c>
      <c r="K1492">
        <f t="shared" ca="1" si="235"/>
        <v>0</v>
      </c>
      <c r="L1492">
        <f t="shared" ca="1" si="235"/>
        <v>0</v>
      </c>
      <c r="M1492">
        <f t="shared" ca="1" si="235"/>
        <v>0</v>
      </c>
      <c r="N1492">
        <f t="shared" ca="1" si="235"/>
        <v>0</v>
      </c>
      <c r="O1492" t="str">
        <f t="shared" ca="1" si="240"/>
        <v>D:AC</v>
      </c>
      <c r="P1492" t="str">
        <f t="shared" ca="1" si="241"/>
        <v>D9:AC9</v>
      </c>
    </row>
    <row r="1493" spans="1:16">
      <c r="A1493" t="str">
        <f t="shared" si="236"/>
        <v>15</v>
      </c>
      <c r="B1493" t="str">
        <f t="shared" ca="1" si="237"/>
        <v>GRP</v>
      </c>
      <c r="C1493" t="str">
        <f t="shared" si="238"/>
        <v>L3-GRP-DT</v>
      </c>
      <c r="D1493" t="s">
        <v>1513</v>
      </c>
      <c r="E1493">
        <f t="shared" ca="1" si="239"/>
        <v>0</v>
      </c>
      <c r="H1493" t="str">
        <f t="shared" ca="1" si="233"/>
        <v>'LYNX GRP'!</v>
      </c>
      <c r="I1493" t="str">
        <f t="shared" ca="1" si="234"/>
        <v>'LYNX GRP'!</v>
      </c>
      <c r="J1493">
        <f t="shared" ca="1" si="235"/>
        <v>0</v>
      </c>
      <c r="K1493">
        <f t="shared" ca="1" si="235"/>
        <v>0</v>
      </c>
      <c r="L1493">
        <f t="shared" ca="1" si="235"/>
        <v>0</v>
      </c>
      <c r="M1493">
        <f t="shared" ca="1" si="235"/>
        <v>0</v>
      </c>
      <c r="N1493">
        <f t="shared" ca="1" si="235"/>
        <v>0</v>
      </c>
      <c r="O1493" t="str">
        <f t="shared" ca="1" si="240"/>
        <v>D:AC</v>
      </c>
      <c r="P1493" t="str">
        <f t="shared" ca="1" si="241"/>
        <v>D9:AC9</v>
      </c>
    </row>
    <row r="1494" spans="1:16">
      <c r="A1494" t="str">
        <f t="shared" si="236"/>
        <v>19</v>
      </c>
      <c r="B1494" t="str">
        <f t="shared" ca="1" si="237"/>
        <v>GRP</v>
      </c>
      <c r="C1494" t="str">
        <f t="shared" si="238"/>
        <v>L3-GRP-DT</v>
      </c>
      <c r="D1494" t="s">
        <v>2824</v>
      </c>
      <c r="E1494">
        <f t="shared" ca="1" si="239"/>
        <v>0</v>
      </c>
      <c r="H1494" t="str">
        <f t="shared" ca="1" si="233"/>
        <v>'LYNX GRP'!</v>
      </c>
      <c r="I1494" t="str">
        <f t="shared" ca="1" si="234"/>
        <v>'LYNX GRP'!</v>
      </c>
      <c r="J1494">
        <f t="shared" ca="1" si="235"/>
        <v>0</v>
      </c>
      <c r="K1494">
        <f t="shared" ca="1" si="235"/>
        <v>0</v>
      </c>
      <c r="L1494">
        <f t="shared" ca="1" si="235"/>
        <v>0</v>
      </c>
      <c r="M1494">
        <f t="shared" ca="1" si="235"/>
        <v>0</v>
      </c>
      <c r="N1494">
        <f t="shared" ca="1" si="235"/>
        <v>0</v>
      </c>
      <c r="O1494" t="str">
        <f t="shared" ca="1" si="240"/>
        <v>D:AC</v>
      </c>
      <c r="P1494" t="str">
        <f t="shared" ca="1" si="241"/>
        <v>D9:AC9</v>
      </c>
    </row>
    <row r="1495" spans="1:16">
      <c r="A1495" t="str">
        <f t="shared" si="236"/>
        <v>34</v>
      </c>
      <c r="B1495" t="str">
        <f t="shared" ca="1" si="237"/>
        <v>GRP</v>
      </c>
      <c r="C1495" t="str">
        <f t="shared" si="238"/>
        <v>L3-GRP-DT</v>
      </c>
      <c r="D1495" t="s">
        <v>2825</v>
      </c>
      <c r="E1495">
        <f t="shared" ca="1" si="239"/>
        <v>0</v>
      </c>
      <c r="H1495" t="str">
        <f t="shared" ca="1" si="233"/>
        <v>'LYNX GRP'!</v>
      </c>
      <c r="I1495" t="str">
        <f t="shared" ca="1" si="234"/>
        <v>'LYNX GRP'!</v>
      </c>
      <c r="J1495">
        <f t="shared" ca="1" si="235"/>
        <v>0</v>
      </c>
      <c r="K1495">
        <f t="shared" ca="1" si="235"/>
        <v>0</v>
      </c>
      <c r="L1495">
        <f t="shared" ca="1" si="235"/>
        <v>0</v>
      </c>
      <c r="M1495">
        <f t="shared" ca="1" si="235"/>
        <v>0</v>
      </c>
      <c r="N1495">
        <f t="shared" ca="1" si="235"/>
        <v>0</v>
      </c>
      <c r="O1495" t="str">
        <f t="shared" ca="1" si="240"/>
        <v>D:AC</v>
      </c>
      <c r="P1495" t="str">
        <f t="shared" ca="1" si="241"/>
        <v>D9:AC9</v>
      </c>
    </row>
    <row r="1496" spans="1:16">
      <c r="A1496" t="str">
        <f t="shared" si="236"/>
        <v>35</v>
      </c>
      <c r="B1496" t="str">
        <f t="shared" ca="1" si="237"/>
        <v>GRP</v>
      </c>
      <c r="C1496" t="str">
        <f t="shared" si="238"/>
        <v>L3-GRP-DT</v>
      </c>
      <c r="D1496" t="s">
        <v>2826</v>
      </c>
      <c r="E1496">
        <f t="shared" ca="1" si="239"/>
        <v>0</v>
      </c>
      <c r="H1496" t="str">
        <f t="shared" ca="1" si="233"/>
        <v>'LYNX GRP'!</v>
      </c>
      <c r="I1496" t="str">
        <f t="shared" ca="1" si="234"/>
        <v>'LYNX GRP'!</v>
      </c>
      <c r="J1496">
        <f t="shared" ca="1" si="235"/>
        <v>0</v>
      </c>
      <c r="K1496">
        <f t="shared" ca="1" si="235"/>
        <v>0</v>
      </c>
      <c r="L1496">
        <f t="shared" ca="1" si="235"/>
        <v>0</v>
      </c>
      <c r="M1496">
        <f t="shared" ca="1" si="235"/>
        <v>0</v>
      </c>
      <c r="N1496">
        <f t="shared" ca="1" si="235"/>
        <v>0</v>
      </c>
      <c r="O1496" t="str">
        <f t="shared" ca="1" si="240"/>
        <v>D:AC</v>
      </c>
      <c r="P1496" t="str">
        <f t="shared" ca="1" si="241"/>
        <v>D9:AC9</v>
      </c>
    </row>
    <row r="1497" spans="1:16">
      <c r="A1497" t="str">
        <f t="shared" si="236"/>
        <v>36</v>
      </c>
      <c r="B1497" t="str">
        <f t="shared" ca="1" si="237"/>
        <v>GRP</v>
      </c>
      <c r="C1497" t="str">
        <f t="shared" si="238"/>
        <v>L3-GRP-DT</v>
      </c>
      <c r="D1497" t="s">
        <v>2827</v>
      </c>
      <c r="E1497">
        <f t="shared" ca="1" si="239"/>
        <v>0</v>
      </c>
      <c r="H1497" t="str">
        <f t="shared" ca="1" si="233"/>
        <v>'LYNX GRP'!</v>
      </c>
      <c r="I1497" t="str">
        <f t="shared" ca="1" si="234"/>
        <v>'LYNX GRP'!</v>
      </c>
      <c r="J1497">
        <f t="shared" ca="1" si="235"/>
        <v>0</v>
      </c>
      <c r="K1497">
        <f t="shared" ca="1" si="235"/>
        <v>0</v>
      </c>
      <c r="L1497">
        <f t="shared" ca="1" si="235"/>
        <v>0</v>
      </c>
      <c r="M1497">
        <f t="shared" ca="1" si="235"/>
        <v>0</v>
      </c>
      <c r="N1497">
        <f t="shared" ca="1" si="235"/>
        <v>0</v>
      </c>
      <c r="O1497" t="str">
        <f t="shared" ca="1" si="240"/>
        <v>D:AC</v>
      </c>
      <c r="P1497" t="str">
        <f t="shared" ca="1" si="241"/>
        <v>D9:AC9</v>
      </c>
    </row>
    <row r="1498" spans="1:16">
      <c r="A1498" t="str">
        <f t="shared" si="236"/>
        <v>99</v>
      </c>
      <c r="B1498" t="str">
        <f t="shared" ca="1" si="237"/>
        <v>GRP</v>
      </c>
      <c r="C1498" t="str">
        <f t="shared" si="238"/>
        <v>L3-GRP-DT</v>
      </c>
      <c r="D1498" t="s">
        <v>1430</v>
      </c>
      <c r="E1498">
        <f t="shared" ca="1" si="239"/>
        <v>0</v>
      </c>
      <c r="H1498" t="str">
        <f t="shared" ca="1" si="233"/>
        <v>'LYNX GRP'!</v>
      </c>
      <c r="I1498" t="str">
        <f t="shared" ca="1" si="234"/>
        <v>'LYNX GRP'!</v>
      </c>
      <c r="J1498">
        <f t="shared" ca="1" si="235"/>
        <v>0</v>
      </c>
      <c r="K1498">
        <f t="shared" ca="1" si="235"/>
        <v>0</v>
      </c>
      <c r="L1498">
        <f t="shared" ca="1" si="235"/>
        <v>0</v>
      </c>
      <c r="M1498">
        <f t="shared" ca="1" si="235"/>
        <v>0</v>
      </c>
      <c r="N1498">
        <f t="shared" ca="1" si="235"/>
        <v>0</v>
      </c>
      <c r="O1498" t="str">
        <f t="shared" ca="1" si="240"/>
        <v>D:AC</v>
      </c>
      <c r="P1498" t="str">
        <f t="shared" ca="1" si="241"/>
        <v>D9:AC9</v>
      </c>
    </row>
    <row r="1499" spans="1:16">
      <c r="A1499" t="str">
        <f t="shared" si="236"/>
        <v>01</v>
      </c>
      <c r="B1499" t="str">
        <f t="shared" ca="1" si="237"/>
        <v>PU</v>
      </c>
      <c r="C1499" t="str">
        <f t="shared" si="238"/>
        <v>L3-PU</v>
      </c>
      <c r="D1499" t="s">
        <v>1056</v>
      </c>
      <c r="E1499">
        <f t="shared" ca="1" si="239"/>
        <v>0</v>
      </c>
      <c r="H1499" t="str">
        <f t="shared" ca="1" si="233"/>
        <v>'LYNX PU'!</v>
      </c>
      <c r="I1499">
        <f t="shared" ca="1" si="234"/>
        <v>0</v>
      </c>
      <c r="J1499">
        <f t="shared" ca="1" si="235"/>
        <v>0</v>
      </c>
      <c r="K1499" t="str">
        <f t="shared" ca="1" si="235"/>
        <v>'LYNX PU'!</v>
      </c>
      <c r="L1499">
        <f t="shared" ca="1" si="235"/>
        <v>0</v>
      </c>
      <c r="M1499">
        <f t="shared" ca="1" si="235"/>
        <v>0</v>
      </c>
      <c r="N1499">
        <f t="shared" ca="1" si="235"/>
        <v>0</v>
      </c>
      <c r="O1499" t="str">
        <f t="shared" ca="1" si="240"/>
        <v>d:t</v>
      </c>
      <c r="P1499" t="str">
        <f t="shared" ca="1" si="241"/>
        <v>d9:t9</v>
      </c>
    </row>
    <row r="1500" spans="1:16">
      <c r="A1500" t="str">
        <f t="shared" si="236"/>
        <v>02</v>
      </c>
      <c r="B1500" t="str">
        <f t="shared" ca="1" si="237"/>
        <v>PU</v>
      </c>
      <c r="C1500" t="str">
        <f t="shared" si="238"/>
        <v>L3-PU</v>
      </c>
      <c r="D1500" t="s">
        <v>1057</v>
      </c>
      <c r="E1500">
        <f t="shared" ca="1" si="239"/>
        <v>0</v>
      </c>
      <c r="H1500" t="str">
        <f t="shared" ca="1" si="233"/>
        <v>'LYNX PU'!</v>
      </c>
      <c r="I1500">
        <f t="shared" ca="1" si="234"/>
        <v>0</v>
      </c>
      <c r="J1500">
        <f t="shared" ca="1" si="235"/>
        <v>0</v>
      </c>
      <c r="K1500" t="str">
        <f t="shared" ca="1" si="235"/>
        <v>'LYNX PU'!</v>
      </c>
      <c r="L1500">
        <f t="shared" ca="1" si="235"/>
        <v>0</v>
      </c>
      <c r="M1500">
        <f t="shared" ca="1" si="235"/>
        <v>0</v>
      </c>
      <c r="N1500">
        <f t="shared" ca="1" si="235"/>
        <v>0</v>
      </c>
      <c r="O1500" t="str">
        <f t="shared" ca="1" si="240"/>
        <v>d:t</v>
      </c>
      <c r="P1500" t="str">
        <f t="shared" ca="1" si="241"/>
        <v>d9:t9</v>
      </c>
    </row>
    <row r="1501" spans="1:16">
      <c r="A1501" t="str">
        <f t="shared" si="236"/>
        <v>03</v>
      </c>
      <c r="B1501" t="str">
        <f t="shared" ca="1" si="237"/>
        <v>PU</v>
      </c>
      <c r="C1501" t="str">
        <f t="shared" si="238"/>
        <v>L3-PU</v>
      </c>
      <c r="D1501" t="s">
        <v>1058</v>
      </c>
      <c r="E1501">
        <f t="shared" ca="1" si="239"/>
        <v>0</v>
      </c>
      <c r="H1501" t="str">
        <f t="shared" ca="1" si="233"/>
        <v>'LYNX PU'!</v>
      </c>
      <c r="I1501">
        <f t="shared" ca="1" si="234"/>
        <v>0</v>
      </c>
      <c r="J1501">
        <f t="shared" ca="1" si="235"/>
        <v>0</v>
      </c>
      <c r="K1501" t="str">
        <f t="shared" ca="1" si="235"/>
        <v>'LYNX PU'!</v>
      </c>
      <c r="L1501">
        <f t="shared" ca="1" si="235"/>
        <v>0</v>
      </c>
      <c r="M1501">
        <f t="shared" ca="1" si="235"/>
        <v>0</v>
      </c>
      <c r="N1501">
        <f t="shared" ca="1" si="235"/>
        <v>0</v>
      </c>
      <c r="O1501" t="str">
        <f t="shared" ca="1" si="240"/>
        <v>d:t</v>
      </c>
      <c r="P1501" t="str">
        <f t="shared" ca="1" si="241"/>
        <v>d9:t9</v>
      </c>
    </row>
    <row r="1502" spans="1:16">
      <c r="A1502" t="str">
        <f t="shared" si="236"/>
        <v>04</v>
      </c>
      <c r="B1502" t="str">
        <f t="shared" ca="1" si="237"/>
        <v>PU</v>
      </c>
      <c r="C1502" t="str">
        <f t="shared" si="238"/>
        <v>L3-PU</v>
      </c>
      <c r="D1502" t="s">
        <v>1059</v>
      </c>
      <c r="E1502">
        <f t="shared" ca="1" si="239"/>
        <v>0</v>
      </c>
      <c r="H1502" t="str">
        <f t="shared" ca="1" si="233"/>
        <v>'LYNX PU'!</v>
      </c>
      <c r="I1502">
        <f t="shared" ca="1" si="234"/>
        <v>0</v>
      </c>
      <c r="J1502">
        <f t="shared" ca="1" si="235"/>
        <v>0</v>
      </c>
      <c r="K1502" t="str">
        <f t="shared" ca="1" si="235"/>
        <v>'LYNX PU'!</v>
      </c>
      <c r="L1502">
        <f t="shared" ca="1" si="235"/>
        <v>0</v>
      </c>
      <c r="M1502">
        <f t="shared" ca="1" si="235"/>
        <v>0</v>
      </c>
      <c r="N1502">
        <f t="shared" ca="1" si="235"/>
        <v>0</v>
      </c>
      <c r="O1502" t="str">
        <f t="shared" ca="1" si="240"/>
        <v>d:t</v>
      </c>
      <c r="P1502" t="str">
        <f t="shared" ca="1" si="241"/>
        <v>d9:t9</v>
      </c>
    </row>
    <row r="1503" spans="1:16">
      <c r="A1503" t="str">
        <f t="shared" si="236"/>
        <v>05</v>
      </c>
      <c r="B1503" t="str">
        <f t="shared" ca="1" si="237"/>
        <v>PU</v>
      </c>
      <c r="C1503" t="str">
        <f t="shared" si="238"/>
        <v>L3-PU</v>
      </c>
      <c r="D1503" t="s">
        <v>1060</v>
      </c>
      <c r="E1503">
        <f t="shared" ca="1" si="239"/>
        <v>0</v>
      </c>
      <c r="H1503" t="str">
        <f t="shared" ca="1" si="233"/>
        <v>'LYNX PU'!</v>
      </c>
      <c r="I1503">
        <f t="shared" ca="1" si="234"/>
        <v>0</v>
      </c>
      <c r="J1503">
        <f t="shared" ca="1" si="235"/>
        <v>0</v>
      </c>
      <c r="K1503" t="str">
        <f t="shared" ca="1" si="235"/>
        <v>'LYNX PU'!</v>
      </c>
      <c r="L1503">
        <f t="shared" ca="1" si="235"/>
        <v>0</v>
      </c>
      <c r="M1503">
        <f t="shared" ca="1" si="235"/>
        <v>0</v>
      </c>
      <c r="N1503">
        <f t="shared" ca="1" si="235"/>
        <v>0</v>
      </c>
      <c r="O1503" t="str">
        <f t="shared" ca="1" si="240"/>
        <v>d:t</v>
      </c>
      <c r="P1503" t="str">
        <f t="shared" ca="1" si="241"/>
        <v>d9:t9</v>
      </c>
    </row>
    <row r="1504" spans="1:16">
      <c r="A1504" t="str">
        <f t="shared" si="236"/>
        <v>06</v>
      </c>
      <c r="B1504" t="str">
        <f t="shared" ca="1" si="237"/>
        <v>PU</v>
      </c>
      <c r="C1504" t="str">
        <f t="shared" si="238"/>
        <v>L3-PU</v>
      </c>
      <c r="D1504" t="s">
        <v>1061</v>
      </c>
      <c r="E1504">
        <f t="shared" ca="1" si="239"/>
        <v>0</v>
      </c>
      <c r="H1504" t="str">
        <f t="shared" ca="1" si="233"/>
        <v>'LYNX PU'!</v>
      </c>
      <c r="I1504">
        <f t="shared" ca="1" si="234"/>
        <v>0</v>
      </c>
      <c r="J1504">
        <f t="shared" ca="1" si="235"/>
        <v>0</v>
      </c>
      <c r="K1504" t="str">
        <f t="shared" ca="1" si="235"/>
        <v>'LYNX PU'!</v>
      </c>
      <c r="L1504">
        <f t="shared" ca="1" si="235"/>
        <v>0</v>
      </c>
      <c r="M1504">
        <f t="shared" ca="1" si="235"/>
        <v>0</v>
      </c>
      <c r="N1504">
        <f t="shared" ca="1" si="235"/>
        <v>0</v>
      </c>
      <c r="O1504" t="str">
        <f t="shared" ca="1" si="240"/>
        <v>d:t</v>
      </c>
      <c r="P1504" t="str">
        <f t="shared" ca="1" si="241"/>
        <v>d9:t9</v>
      </c>
    </row>
    <row r="1505" spans="1:16">
      <c r="A1505" t="str">
        <f t="shared" si="236"/>
        <v>09</v>
      </c>
      <c r="B1505" t="str">
        <f t="shared" ca="1" si="237"/>
        <v>PU</v>
      </c>
      <c r="C1505" t="str">
        <f t="shared" si="238"/>
        <v>L3-PU</v>
      </c>
      <c r="D1505" t="s">
        <v>1062</v>
      </c>
      <c r="E1505">
        <f t="shared" ca="1" si="239"/>
        <v>0</v>
      </c>
      <c r="H1505" t="str">
        <f t="shared" ca="1" si="233"/>
        <v>'LYNX PU'!</v>
      </c>
      <c r="I1505">
        <f t="shared" ca="1" si="234"/>
        <v>0</v>
      </c>
      <c r="J1505">
        <f t="shared" ca="1" si="235"/>
        <v>0</v>
      </c>
      <c r="K1505" t="str">
        <f t="shared" ca="1" si="235"/>
        <v>'LYNX PU'!</v>
      </c>
      <c r="L1505">
        <f t="shared" ca="1" si="235"/>
        <v>0</v>
      </c>
      <c r="M1505">
        <f t="shared" ca="1" si="235"/>
        <v>0</v>
      </c>
      <c r="N1505">
        <f t="shared" ca="1" si="235"/>
        <v>0</v>
      </c>
      <c r="O1505" t="str">
        <f t="shared" ca="1" si="240"/>
        <v>d:t</v>
      </c>
      <c r="P1505" t="str">
        <f t="shared" ca="1" si="241"/>
        <v>d9:t9</v>
      </c>
    </row>
    <row r="1506" spans="1:16">
      <c r="A1506" t="str">
        <f t="shared" si="236"/>
        <v>11</v>
      </c>
      <c r="B1506" t="str">
        <f t="shared" ca="1" si="237"/>
        <v>PU</v>
      </c>
      <c r="C1506" t="str">
        <f t="shared" si="238"/>
        <v>L3-PU</v>
      </c>
      <c r="D1506" t="s">
        <v>1063</v>
      </c>
      <c r="E1506">
        <f t="shared" ca="1" si="239"/>
        <v>0</v>
      </c>
      <c r="H1506" t="str">
        <f t="shared" ca="1" si="233"/>
        <v>'LYNX PU'!</v>
      </c>
      <c r="I1506">
        <f t="shared" ca="1" si="234"/>
        <v>0</v>
      </c>
      <c r="J1506">
        <f t="shared" ca="1" si="235"/>
        <v>0</v>
      </c>
      <c r="K1506" t="str">
        <f t="shared" ca="1" si="235"/>
        <v>'LYNX PU'!</v>
      </c>
      <c r="L1506">
        <f t="shared" ca="1" si="235"/>
        <v>0</v>
      </c>
      <c r="M1506">
        <f t="shared" ca="1" si="235"/>
        <v>0</v>
      </c>
      <c r="N1506">
        <f t="shared" ca="1" si="235"/>
        <v>0</v>
      </c>
      <c r="O1506" t="str">
        <f t="shared" ca="1" si="240"/>
        <v>d:t</v>
      </c>
      <c r="P1506" t="str">
        <f t="shared" ca="1" si="241"/>
        <v>d9:t9</v>
      </c>
    </row>
    <row r="1507" spans="1:16">
      <c r="A1507" t="str">
        <f t="shared" si="236"/>
        <v>12</v>
      </c>
      <c r="B1507" t="str">
        <f t="shared" ca="1" si="237"/>
        <v>PU</v>
      </c>
      <c r="C1507" t="str">
        <f t="shared" si="238"/>
        <v>L3-PU</v>
      </c>
      <c r="D1507" t="s">
        <v>1064</v>
      </c>
      <c r="E1507">
        <f t="shared" ca="1" si="239"/>
        <v>0</v>
      </c>
      <c r="H1507" t="str">
        <f t="shared" ca="1" si="233"/>
        <v>'LYNX PU'!</v>
      </c>
      <c r="I1507">
        <f t="shared" ca="1" si="234"/>
        <v>0</v>
      </c>
      <c r="J1507">
        <f t="shared" ca="1" si="235"/>
        <v>0</v>
      </c>
      <c r="K1507" t="str">
        <f t="shared" ca="1" si="235"/>
        <v>'LYNX PU'!</v>
      </c>
      <c r="L1507">
        <f t="shared" ca="1" si="235"/>
        <v>0</v>
      </c>
      <c r="M1507">
        <f t="shared" ca="1" si="235"/>
        <v>0</v>
      </c>
      <c r="N1507">
        <f t="shared" ca="1" si="235"/>
        <v>0</v>
      </c>
      <c r="O1507" t="str">
        <f t="shared" ca="1" si="240"/>
        <v>d:t</v>
      </c>
      <c r="P1507" t="str">
        <f t="shared" ca="1" si="241"/>
        <v>d9:t9</v>
      </c>
    </row>
    <row r="1508" spans="1:16">
      <c r="A1508" t="str">
        <f t="shared" si="236"/>
        <v>14</v>
      </c>
      <c r="B1508" t="str">
        <f t="shared" ca="1" si="237"/>
        <v>PU</v>
      </c>
      <c r="C1508" t="str">
        <f t="shared" si="238"/>
        <v>L3-PU</v>
      </c>
      <c r="D1508" t="s">
        <v>1065</v>
      </c>
      <c r="E1508">
        <f t="shared" ca="1" si="239"/>
        <v>0</v>
      </c>
      <c r="H1508" t="str">
        <f t="shared" ca="1" si="233"/>
        <v>'LYNX PU'!</v>
      </c>
      <c r="I1508">
        <f t="shared" ca="1" si="234"/>
        <v>0</v>
      </c>
      <c r="J1508">
        <f t="shared" ca="1" si="235"/>
        <v>0</v>
      </c>
      <c r="K1508" t="str">
        <f t="shared" ca="1" si="235"/>
        <v>'LYNX PU'!</v>
      </c>
      <c r="L1508">
        <f t="shared" ca="1" si="235"/>
        <v>0</v>
      </c>
      <c r="M1508">
        <f t="shared" ca="1" si="235"/>
        <v>0</v>
      </c>
      <c r="N1508">
        <f t="shared" ca="1" si="235"/>
        <v>0</v>
      </c>
      <c r="O1508" t="str">
        <f t="shared" ca="1" si="240"/>
        <v>d:t</v>
      </c>
      <c r="P1508" t="str">
        <f t="shared" ca="1" si="241"/>
        <v>d9:t9</v>
      </c>
    </row>
    <row r="1509" spans="1:16">
      <c r="A1509" t="str">
        <f t="shared" si="236"/>
        <v>01</v>
      </c>
      <c r="B1509" t="str">
        <f t="shared" ca="1" si="237"/>
        <v>WH</v>
      </c>
      <c r="C1509" t="str">
        <f t="shared" si="238"/>
        <v>L3-WH-N-DT</v>
      </c>
      <c r="D1509" t="s">
        <v>1673</v>
      </c>
      <c r="E1509">
        <f t="shared" ca="1" si="239"/>
        <v>0</v>
      </c>
      <c r="H1509" t="str">
        <f t="shared" ca="1" si="233"/>
        <v>'Lynx WOODEN HOLDS'!</v>
      </c>
      <c r="I1509">
        <f t="shared" ca="1" si="234"/>
        <v>0</v>
      </c>
      <c r="J1509">
        <f t="shared" ca="1" si="235"/>
        <v>0</v>
      </c>
      <c r="K1509">
        <f t="shared" ca="1" si="235"/>
        <v>0</v>
      </c>
      <c r="L1509" t="str">
        <f t="shared" ca="1" si="235"/>
        <v>'Lynx WOODEN HOLDS'!</v>
      </c>
      <c r="M1509">
        <f t="shared" ca="1" si="235"/>
        <v>0</v>
      </c>
      <c r="N1509">
        <f t="shared" ca="1" si="235"/>
        <v>0</v>
      </c>
      <c r="O1509" t="str">
        <f t="shared" ca="1" si="240"/>
        <v>D:z</v>
      </c>
      <c r="P1509" t="str">
        <f t="shared" ca="1" si="241"/>
        <v>D9:Z9</v>
      </c>
    </row>
    <row r="1510" spans="1:16">
      <c r="A1510" t="str">
        <f t="shared" si="236"/>
        <v>02</v>
      </c>
      <c r="B1510" t="str">
        <f t="shared" ca="1" si="237"/>
        <v>WH</v>
      </c>
      <c r="C1510" t="str">
        <f t="shared" si="238"/>
        <v>L3-WH-N-DT</v>
      </c>
      <c r="D1510" t="s">
        <v>1696</v>
      </c>
      <c r="E1510">
        <f t="shared" ca="1" si="239"/>
        <v>0</v>
      </c>
      <c r="H1510" t="str">
        <f t="shared" ca="1" si="233"/>
        <v>'Lynx WOODEN HOLDS'!</v>
      </c>
      <c r="I1510">
        <f t="shared" ca="1" si="234"/>
        <v>0</v>
      </c>
      <c r="J1510">
        <f t="shared" ca="1" si="235"/>
        <v>0</v>
      </c>
      <c r="K1510">
        <f t="shared" ca="1" si="235"/>
        <v>0</v>
      </c>
      <c r="L1510" t="str">
        <f t="shared" ca="1" si="235"/>
        <v>'Lynx WOODEN HOLDS'!</v>
      </c>
      <c r="M1510">
        <f t="shared" ca="1" si="235"/>
        <v>0</v>
      </c>
      <c r="N1510">
        <f t="shared" ca="1" si="235"/>
        <v>0</v>
      </c>
      <c r="O1510" t="str">
        <f t="shared" ca="1" si="240"/>
        <v>D:z</v>
      </c>
      <c r="P1510" t="str">
        <f t="shared" ca="1" si="241"/>
        <v>D9:Z9</v>
      </c>
    </row>
    <row r="1511" spans="1:16">
      <c r="A1511" t="str">
        <f t="shared" si="236"/>
        <v>03</v>
      </c>
      <c r="B1511" t="str">
        <f t="shared" ca="1" si="237"/>
        <v>WH</v>
      </c>
      <c r="C1511" t="str">
        <f t="shared" si="238"/>
        <v>L3-WH-N-DT</v>
      </c>
      <c r="D1511" t="s">
        <v>1719</v>
      </c>
      <c r="E1511">
        <f t="shared" ca="1" si="239"/>
        <v>0</v>
      </c>
      <c r="H1511" t="str">
        <f t="shared" ca="1" si="233"/>
        <v>'Lynx WOODEN HOLDS'!</v>
      </c>
      <c r="I1511">
        <f t="shared" ca="1" si="234"/>
        <v>0</v>
      </c>
      <c r="J1511">
        <f t="shared" ca="1" si="235"/>
        <v>0</v>
      </c>
      <c r="K1511">
        <f t="shared" ca="1" si="235"/>
        <v>0</v>
      </c>
      <c r="L1511" t="str">
        <f t="shared" ca="1" si="235"/>
        <v>'Lynx WOODEN HOLDS'!</v>
      </c>
      <c r="M1511">
        <f t="shared" ca="1" si="235"/>
        <v>0</v>
      </c>
      <c r="N1511">
        <f t="shared" ca="1" si="235"/>
        <v>0</v>
      </c>
      <c r="O1511" t="str">
        <f t="shared" ca="1" si="240"/>
        <v>D:z</v>
      </c>
      <c r="P1511" t="str">
        <f t="shared" ca="1" si="241"/>
        <v>D9:Z9</v>
      </c>
    </row>
    <row r="1512" spans="1:16">
      <c r="A1512" t="str">
        <f t="shared" si="236"/>
        <v>04</v>
      </c>
      <c r="B1512" t="str">
        <f t="shared" ca="1" si="237"/>
        <v>WH</v>
      </c>
      <c r="C1512" t="str">
        <f t="shared" si="238"/>
        <v>L3-WH-N-DT</v>
      </c>
      <c r="D1512" t="s">
        <v>1742</v>
      </c>
      <c r="E1512">
        <f t="shared" ca="1" si="239"/>
        <v>0</v>
      </c>
      <c r="H1512" t="str">
        <f t="shared" ca="1" si="233"/>
        <v>'Lynx WOODEN HOLDS'!</v>
      </c>
      <c r="I1512">
        <f t="shared" ca="1" si="234"/>
        <v>0</v>
      </c>
      <c r="J1512">
        <f t="shared" ca="1" si="235"/>
        <v>0</v>
      </c>
      <c r="K1512">
        <f t="shared" ca="1" si="235"/>
        <v>0</v>
      </c>
      <c r="L1512" t="str">
        <f t="shared" ca="1" si="235"/>
        <v>'Lynx WOODEN HOLDS'!</v>
      </c>
      <c r="M1512">
        <f t="shared" ca="1" si="235"/>
        <v>0</v>
      </c>
      <c r="N1512">
        <f t="shared" ca="1" si="235"/>
        <v>0</v>
      </c>
      <c r="O1512" t="str">
        <f t="shared" ca="1" si="240"/>
        <v>D:z</v>
      </c>
      <c r="P1512" t="str">
        <f t="shared" ca="1" si="241"/>
        <v>D9:Z9</v>
      </c>
    </row>
    <row r="1513" spans="1:16">
      <c r="A1513" t="str">
        <f t="shared" si="236"/>
        <v>05</v>
      </c>
      <c r="B1513" t="str">
        <f t="shared" ca="1" si="237"/>
        <v>WH</v>
      </c>
      <c r="C1513" t="str">
        <f t="shared" si="238"/>
        <v>L3-WH-N-DT</v>
      </c>
      <c r="D1513" t="s">
        <v>1765</v>
      </c>
      <c r="E1513">
        <f t="shared" ca="1" si="239"/>
        <v>0</v>
      </c>
      <c r="H1513" t="str">
        <f t="shared" ca="1" si="233"/>
        <v>'Lynx WOODEN HOLDS'!</v>
      </c>
      <c r="I1513">
        <f t="shared" ca="1" si="234"/>
        <v>0</v>
      </c>
      <c r="J1513">
        <f t="shared" ca="1" si="235"/>
        <v>0</v>
      </c>
      <c r="K1513">
        <f t="shared" ca="1" si="235"/>
        <v>0</v>
      </c>
      <c r="L1513" t="str">
        <f t="shared" ca="1" si="235"/>
        <v>'Lynx WOODEN HOLDS'!</v>
      </c>
      <c r="M1513">
        <f t="shared" ca="1" si="235"/>
        <v>0</v>
      </c>
      <c r="N1513">
        <f t="shared" ca="1" si="235"/>
        <v>0</v>
      </c>
      <c r="O1513" t="str">
        <f t="shared" ca="1" si="240"/>
        <v>D:z</v>
      </c>
      <c r="P1513" t="str">
        <f t="shared" ca="1" si="241"/>
        <v>D9:Z9</v>
      </c>
    </row>
    <row r="1514" spans="1:16">
      <c r="A1514" t="str">
        <f t="shared" si="236"/>
        <v>06</v>
      </c>
      <c r="B1514" t="str">
        <f t="shared" ca="1" si="237"/>
        <v>WH</v>
      </c>
      <c r="C1514" t="str">
        <f t="shared" si="238"/>
        <v>L3-WH-N-DT</v>
      </c>
      <c r="D1514" t="s">
        <v>1788</v>
      </c>
      <c r="E1514">
        <f t="shared" ca="1" si="239"/>
        <v>0</v>
      </c>
      <c r="H1514" t="str">
        <f t="shared" ca="1" si="233"/>
        <v>'Lynx WOODEN HOLDS'!</v>
      </c>
      <c r="I1514">
        <f t="shared" ca="1" si="234"/>
        <v>0</v>
      </c>
      <c r="J1514">
        <f t="shared" ca="1" si="235"/>
        <v>0</v>
      </c>
      <c r="K1514">
        <f t="shared" ca="1" si="235"/>
        <v>0</v>
      </c>
      <c r="L1514" t="str">
        <f t="shared" ca="1" si="235"/>
        <v>'Lynx WOODEN HOLDS'!</v>
      </c>
      <c r="M1514">
        <f t="shared" ca="1" si="235"/>
        <v>0</v>
      </c>
      <c r="N1514">
        <f t="shared" ca="1" si="235"/>
        <v>0</v>
      </c>
      <c r="O1514" t="str">
        <f t="shared" ca="1" si="240"/>
        <v>D:z</v>
      </c>
      <c r="P1514" t="str">
        <f t="shared" ca="1" si="241"/>
        <v>D9:Z9</v>
      </c>
    </row>
    <row r="1515" spans="1:16">
      <c r="A1515" t="str">
        <f t="shared" si="236"/>
        <v>07</v>
      </c>
      <c r="B1515" t="str">
        <f t="shared" ca="1" si="237"/>
        <v>WH</v>
      </c>
      <c r="C1515" t="str">
        <f t="shared" si="238"/>
        <v>L3-WH-N-DT</v>
      </c>
      <c r="D1515" t="s">
        <v>1811</v>
      </c>
      <c r="E1515">
        <f t="shared" ca="1" si="239"/>
        <v>0</v>
      </c>
      <c r="H1515" t="str">
        <f t="shared" ca="1" si="233"/>
        <v>'Lynx WOODEN HOLDS'!</v>
      </c>
      <c r="I1515">
        <f t="shared" ca="1" si="234"/>
        <v>0</v>
      </c>
      <c r="J1515">
        <f t="shared" ca="1" si="235"/>
        <v>0</v>
      </c>
      <c r="K1515">
        <f t="shared" ca="1" si="235"/>
        <v>0</v>
      </c>
      <c r="L1515" t="str">
        <f t="shared" ca="1" si="235"/>
        <v>'Lynx WOODEN HOLDS'!</v>
      </c>
      <c r="M1515">
        <f t="shared" ca="1" si="235"/>
        <v>0</v>
      </c>
      <c r="N1515">
        <f t="shared" ca="1" si="235"/>
        <v>0</v>
      </c>
      <c r="O1515" t="str">
        <f t="shared" ca="1" si="240"/>
        <v>D:z</v>
      </c>
      <c r="P1515" t="str">
        <f t="shared" ca="1" si="241"/>
        <v>D9:Z9</v>
      </c>
    </row>
    <row r="1516" spans="1:16">
      <c r="A1516" t="str">
        <f t="shared" si="236"/>
        <v>08</v>
      </c>
      <c r="B1516" t="str">
        <f t="shared" ca="1" si="237"/>
        <v>WH</v>
      </c>
      <c r="C1516" t="str">
        <f t="shared" si="238"/>
        <v>L3-WH-N-DT</v>
      </c>
      <c r="D1516" t="s">
        <v>1834</v>
      </c>
      <c r="E1516">
        <f t="shared" ca="1" si="239"/>
        <v>0</v>
      </c>
      <c r="H1516" t="str">
        <f t="shared" ca="1" si="233"/>
        <v>'Lynx WOODEN HOLDS'!</v>
      </c>
      <c r="I1516">
        <f t="shared" ca="1" si="234"/>
        <v>0</v>
      </c>
      <c r="J1516">
        <f t="shared" ca="1" si="235"/>
        <v>0</v>
      </c>
      <c r="K1516">
        <f t="shared" ca="1" si="235"/>
        <v>0</v>
      </c>
      <c r="L1516" t="str">
        <f t="shared" ca="1" si="235"/>
        <v>'Lynx WOODEN HOLDS'!</v>
      </c>
      <c r="M1516">
        <f t="shared" ca="1" si="235"/>
        <v>0</v>
      </c>
      <c r="N1516">
        <f t="shared" ca="1" si="235"/>
        <v>0</v>
      </c>
      <c r="O1516" t="str">
        <f t="shared" ca="1" si="240"/>
        <v>D:z</v>
      </c>
      <c r="P1516" t="str">
        <f t="shared" ca="1" si="241"/>
        <v>D9:Z9</v>
      </c>
    </row>
    <row r="1517" spans="1:16">
      <c r="A1517" t="str">
        <f t="shared" si="236"/>
        <v>09</v>
      </c>
      <c r="B1517" t="str">
        <f t="shared" ca="1" si="237"/>
        <v>WH</v>
      </c>
      <c r="C1517" t="str">
        <f t="shared" si="238"/>
        <v>L3-WH-N-DT</v>
      </c>
      <c r="D1517" t="s">
        <v>1857</v>
      </c>
      <c r="E1517">
        <f t="shared" ca="1" si="239"/>
        <v>0</v>
      </c>
      <c r="H1517" t="str">
        <f t="shared" ca="1" si="233"/>
        <v>'Lynx WOODEN HOLDS'!</v>
      </c>
      <c r="I1517">
        <f t="shared" ca="1" si="234"/>
        <v>0</v>
      </c>
      <c r="J1517">
        <f t="shared" ca="1" si="235"/>
        <v>0</v>
      </c>
      <c r="K1517">
        <f t="shared" ca="1" si="235"/>
        <v>0</v>
      </c>
      <c r="L1517" t="str">
        <f t="shared" ca="1" si="235"/>
        <v>'Lynx WOODEN HOLDS'!</v>
      </c>
      <c r="M1517">
        <f t="shared" ca="1" si="235"/>
        <v>0</v>
      </c>
      <c r="N1517">
        <f t="shared" ca="1" si="235"/>
        <v>0</v>
      </c>
      <c r="O1517" t="str">
        <f t="shared" ca="1" si="240"/>
        <v>D:z</v>
      </c>
      <c r="P1517" t="str">
        <f t="shared" ca="1" si="241"/>
        <v>D9:Z9</v>
      </c>
    </row>
    <row r="1518" spans="1:16">
      <c r="A1518" t="str">
        <f t="shared" si="236"/>
        <v>10</v>
      </c>
      <c r="B1518" t="str">
        <f t="shared" ca="1" si="237"/>
        <v>WH</v>
      </c>
      <c r="C1518" t="str">
        <f t="shared" si="238"/>
        <v>L3-WH-N-DT</v>
      </c>
      <c r="D1518" t="s">
        <v>1880</v>
      </c>
      <c r="E1518">
        <f t="shared" ca="1" si="239"/>
        <v>0</v>
      </c>
      <c r="H1518" t="str">
        <f t="shared" ca="1" si="233"/>
        <v>'Lynx WOODEN HOLDS'!</v>
      </c>
      <c r="I1518">
        <f t="shared" ca="1" si="234"/>
        <v>0</v>
      </c>
      <c r="J1518">
        <f t="shared" ca="1" si="235"/>
        <v>0</v>
      </c>
      <c r="K1518">
        <f t="shared" ca="1" si="235"/>
        <v>0</v>
      </c>
      <c r="L1518" t="str">
        <f t="shared" ca="1" si="235"/>
        <v>'Lynx WOODEN HOLDS'!</v>
      </c>
      <c r="M1518">
        <f t="shared" ca="1" si="235"/>
        <v>0</v>
      </c>
      <c r="N1518">
        <f t="shared" ca="1" si="235"/>
        <v>0</v>
      </c>
      <c r="O1518" t="str">
        <f t="shared" ca="1" si="240"/>
        <v>D:z</v>
      </c>
      <c r="P1518" t="str">
        <f t="shared" ca="1" si="241"/>
        <v>D9:Z9</v>
      </c>
    </row>
    <row r="1519" spans="1:16">
      <c r="A1519" t="str">
        <f t="shared" si="236"/>
        <v>11</v>
      </c>
      <c r="B1519" t="str">
        <f t="shared" ca="1" si="237"/>
        <v>WH</v>
      </c>
      <c r="C1519" t="str">
        <f t="shared" si="238"/>
        <v>L3-WH-N-DT</v>
      </c>
      <c r="D1519" t="s">
        <v>1903</v>
      </c>
      <c r="E1519">
        <f t="shared" ca="1" si="239"/>
        <v>0</v>
      </c>
      <c r="H1519" t="str">
        <f t="shared" ca="1" si="233"/>
        <v>'Lynx WOODEN HOLDS'!</v>
      </c>
      <c r="I1519">
        <f t="shared" ca="1" si="234"/>
        <v>0</v>
      </c>
      <c r="J1519">
        <f t="shared" ca="1" si="235"/>
        <v>0</v>
      </c>
      <c r="K1519">
        <f t="shared" ca="1" si="235"/>
        <v>0</v>
      </c>
      <c r="L1519" t="str">
        <f t="shared" ref="J1519:N1545" ca="1" si="242">IF(IFERROR(VLOOKUP($C1519,INDIRECT(L$14&amp;"D:D"),1,FALSE),0)&lt;&gt;0,L$14,0)</f>
        <v>'Lynx WOODEN HOLDS'!</v>
      </c>
      <c r="M1519">
        <f t="shared" ca="1" si="242"/>
        <v>0</v>
      </c>
      <c r="N1519">
        <f t="shared" ca="1" si="242"/>
        <v>0</v>
      </c>
      <c r="O1519" t="str">
        <f t="shared" ca="1" si="240"/>
        <v>D:z</v>
      </c>
      <c r="P1519" t="str">
        <f t="shared" ca="1" si="241"/>
        <v>D9:Z9</v>
      </c>
    </row>
    <row r="1520" spans="1:16">
      <c r="A1520" t="str">
        <f t="shared" si="236"/>
        <v>12</v>
      </c>
      <c r="B1520" t="str">
        <f t="shared" ca="1" si="237"/>
        <v>WH</v>
      </c>
      <c r="C1520" t="str">
        <f t="shared" si="238"/>
        <v>L3-WH-N-DT</v>
      </c>
      <c r="D1520" t="s">
        <v>1926</v>
      </c>
      <c r="E1520">
        <f t="shared" ca="1" si="239"/>
        <v>0</v>
      </c>
      <c r="H1520" t="str">
        <f t="shared" ca="1" si="233"/>
        <v>'Lynx WOODEN HOLDS'!</v>
      </c>
      <c r="I1520">
        <f t="shared" ca="1" si="234"/>
        <v>0</v>
      </c>
      <c r="J1520">
        <f t="shared" ca="1" si="242"/>
        <v>0</v>
      </c>
      <c r="K1520">
        <f t="shared" ca="1" si="242"/>
        <v>0</v>
      </c>
      <c r="L1520" t="str">
        <f t="shared" ca="1" si="242"/>
        <v>'Lynx WOODEN HOLDS'!</v>
      </c>
      <c r="M1520">
        <f t="shared" ca="1" si="242"/>
        <v>0</v>
      </c>
      <c r="N1520">
        <f t="shared" ca="1" si="242"/>
        <v>0</v>
      </c>
      <c r="O1520" t="str">
        <f t="shared" ca="1" si="240"/>
        <v>D:z</v>
      </c>
      <c r="P1520" t="str">
        <f t="shared" ca="1" si="241"/>
        <v>D9:Z9</v>
      </c>
    </row>
    <row r="1521" spans="1:16">
      <c r="A1521" t="str">
        <f t="shared" si="236"/>
        <v>13</v>
      </c>
      <c r="B1521" t="str">
        <f t="shared" ca="1" si="237"/>
        <v>WH</v>
      </c>
      <c r="C1521" t="str">
        <f t="shared" si="238"/>
        <v>L3-WH-N-DT</v>
      </c>
      <c r="D1521" t="s">
        <v>1949</v>
      </c>
      <c r="E1521">
        <f t="shared" ca="1" si="239"/>
        <v>0</v>
      </c>
      <c r="H1521" t="str">
        <f t="shared" ca="1" si="233"/>
        <v>'Lynx WOODEN HOLDS'!</v>
      </c>
      <c r="I1521">
        <f t="shared" ca="1" si="234"/>
        <v>0</v>
      </c>
      <c r="J1521">
        <f t="shared" ca="1" si="242"/>
        <v>0</v>
      </c>
      <c r="K1521">
        <f t="shared" ca="1" si="242"/>
        <v>0</v>
      </c>
      <c r="L1521" t="str">
        <f t="shared" ca="1" si="242"/>
        <v>'Lynx WOODEN HOLDS'!</v>
      </c>
      <c r="M1521">
        <f t="shared" ca="1" si="242"/>
        <v>0</v>
      </c>
      <c r="N1521">
        <f t="shared" ca="1" si="242"/>
        <v>0</v>
      </c>
      <c r="O1521" t="str">
        <f t="shared" ca="1" si="240"/>
        <v>D:z</v>
      </c>
      <c r="P1521" t="str">
        <f t="shared" ca="1" si="241"/>
        <v>D9:Z9</v>
      </c>
    </row>
    <row r="1522" spans="1:16">
      <c r="A1522" t="str">
        <f t="shared" si="236"/>
        <v>15</v>
      </c>
      <c r="B1522" t="str">
        <f t="shared" ca="1" si="237"/>
        <v>WH</v>
      </c>
      <c r="C1522" t="str">
        <f t="shared" si="238"/>
        <v>L3-WH-N-DT</v>
      </c>
      <c r="D1522" t="s">
        <v>1972</v>
      </c>
      <c r="E1522">
        <f t="shared" ca="1" si="239"/>
        <v>0</v>
      </c>
      <c r="H1522" t="str">
        <f t="shared" ca="1" si="233"/>
        <v>'Lynx WOODEN HOLDS'!</v>
      </c>
      <c r="I1522">
        <f t="shared" ca="1" si="234"/>
        <v>0</v>
      </c>
      <c r="J1522">
        <f t="shared" ca="1" si="242"/>
        <v>0</v>
      </c>
      <c r="K1522">
        <f t="shared" ca="1" si="242"/>
        <v>0</v>
      </c>
      <c r="L1522" t="str">
        <f t="shared" ca="1" si="242"/>
        <v>'Lynx WOODEN HOLDS'!</v>
      </c>
      <c r="M1522">
        <f t="shared" ca="1" si="242"/>
        <v>0</v>
      </c>
      <c r="N1522">
        <f t="shared" ca="1" si="242"/>
        <v>0</v>
      </c>
      <c r="O1522" t="str">
        <f t="shared" ca="1" si="240"/>
        <v>D:z</v>
      </c>
      <c r="P1522" t="str">
        <f t="shared" ca="1" si="241"/>
        <v>D9:Z9</v>
      </c>
    </row>
    <row r="1523" spans="1:16">
      <c r="A1523" t="str">
        <f t="shared" si="236"/>
        <v>01</v>
      </c>
      <c r="B1523" t="str">
        <f t="shared" ca="1" si="237"/>
        <v>PE</v>
      </c>
      <c r="C1523" t="str">
        <f t="shared" si="238"/>
        <v>L30-PE</v>
      </c>
      <c r="D1523" t="s">
        <v>2828</v>
      </c>
      <c r="E1523">
        <f t="shared" ca="1" si="239"/>
        <v>0</v>
      </c>
      <c r="H1523" t="str">
        <f t="shared" ca="1" si="233"/>
        <v>'Lynx PE'!</v>
      </c>
      <c r="I1523">
        <f t="shared" ca="1" si="234"/>
        <v>0</v>
      </c>
      <c r="J1523">
        <f t="shared" ca="1" si="242"/>
        <v>0</v>
      </c>
      <c r="K1523">
        <f t="shared" ca="1" si="242"/>
        <v>0</v>
      </c>
      <c r="L1523">
        <f t="shared" ca="1" si="242"/>
        <v>0</v>
      </c>
      <c r="M1523" t="str">
        <f t="shared" ca="1" si="242"/>
        <v>'Lynx PE'!</v>
      </c>
      <c r="N1523">
        <f t="shared" ca="1" si="242"/>
        <v>0</v>
      </c>
      <c r="O1523" t="str">
        <f t="shared" ca="1" si="240"/>
        <v>D:AD</v>
      </c>
      <c r="P1523" t="str">
        <f t="shared" ca="1" si="241"/>
        <v>D9:AD9</v>
      </c>
    </row>
    <row r="1524" spans="1:16">
      <c r="A1524" t="str">
        <f t="shared" si="236"/>
        <v>02</v>
      </c>
      <c r="B1524" t="str">
        <f t="shared" ca="1" si="237"/>
        <v>PE</v>
      </c>
      <c r="C1524" t="str">
        <f t="shared" si="238"/>
        <v>L30-PE</v>
      </c>
      <c r="D1524" t="s">
        <v>2829</v>
      </c>
      <c r="E1524">
        <f t="shared" ca="1" si="239"/>
        <v>0</v>
      </c>
      <c r="H1524" t="str">
        <f t="shared" ca="1" si="233"/>
        <v>'Lynx PE'!</v>
      </c>
      <c r="I1524">
        <f t="shared" ca="1" si="234"/>
        <v>0</v>
      </c>
      <c r="J1524">
        <f t="shared" ca="1" si="242"/>
        <v>0</v>
      </c>
      <c r="K1524">
        <f t="shared" ca="1" si="242"/>
        <v>0</v>
      </c>
      <c r="L1524">
        <f t="shared" ca="1" si="242"/>
        <v>0</v>
      </c>
      <c r="M1524" t="str">
        <f t="shared" ca="1" si="242"/>
        <v>'Lynx PE'!</v>
      </c>
      <c r="N1524">
        <f t="shared" ca="1" si="242"/>
        <v>0</v>
      </c>
      <c r="O1524" t="str">
        <f t="shared" ca="1" si="240"/>
        <v>D:AD</v>
      </c>
      <c r="P1524" t="str">
        <f t="shared" ca="1" si="241"/>
        <v>D9:AD9</v>
      </c>
    </row>
    <row r="1525" spans="1:16">
      <c r="A1525" t="str">
        <f t="shared" si="236"/>
        <v>03</v>
      </c>
      <c r="B1525" t="str">
        <f t="shared" ca="1" si="237"/>
        <v>PE</v>
      </c>
      <c r="C1525" t="str">
        <f t="shared" si="238"/>
        <v>L30-PE</v>
      </c>
      <c r="D1525" t="s">
        <v>2830</v>
      </c>
      <c r="E1525">
        <f t="shared" ca="1" si="239"/>
        <v>0</v>
      </c>
      <c r="H1525" t="str">
        <f t="shared" ref="H1525:H1545" ca="1" si="243">IF(I1525&lt;&gt;0,I1525,IF(J1525&lt;&gt;0,J1525,IF(K1525&lt;&gt;0,K1525,IF(L1525&lt;&gt;0,L1525,IF(M1525&lt;&gt;0,M1525,N1525)))))</f>
        <v>'Lynx PE'!</v>
      </c>
      <c r="I1525">
        <f t="shared" ref="I1525:I1545" ca="1" si="244">IF(IFERROR(VLOOKUP(C1525,INDIRECT($I$14&amp;"D:D"),1,FALSE),0)&lt;&gt;0,I$14,0)</f>
        <v>0</v>
      </c>
      <c r="J1525">
        <f t="shared" ca="1" si="242"/>
        <v>0</v>
      </c>
      <c r="K1525">
        <f t="shared" ca="1" si="242"/>
        <v>0</v>
      </c>
      <c r="L1525">
        <f t="shared" ca="1" si="242"/>
        <v>0</v>
      </c>
      <c r="M1525" t="str">
        <f t="shared" ca="1" si="242"/>
        <v>'Lynx PE'!</v>
      </c>
      <c r="N1525">
        <f t="shared" ca="1" si="242"/>
        <v>0</v>
      </c>
      <c r="O1525" t="str">
        <f t="shared" ca="1" si="240"/>
        <v>D:AD</v>
      </c>
      <c r="P1525" t="str">
        <f t="shared" ca="1" si="241"/>
        <v>D9:AD9</v>
      </c>
    </row>
    <row r="1526" spans="1:16">
      <c r="A1526" t="str">
        <f t="shared" si="236"/>
        <v>04</v>
      </c>
      <c r="B1526" t="str">
        <f t="shared" ca="1" si="237"/>
        <v>PE</v>
      </c>
      <c r="C1526" t="str">
        <f t="shared" si="238"/>
        <v>L30-PE</v>
      </c>
      <c r="D1526" t="s">
        <v>2831</v>
      </c>
      <c r="E1526">
        <f t="shared" ca="1" si="239"/>
        <v>0</v>
      </c>
      <c r="H1526" t="str">
        <f t="shared" ca="1" si="243"/>
        <v>'Lynx PE'!</v>
      </c>
      <c r="I1526">
        <f t="shared" ca="1" si="244"/>
        <v>0</v>
      </c>
      <c r="J1526">
        <f t="shared" ca="1" si="242"/>
        <v>0</v>
      </c>
      <c r="K1526">
        <f t="shared" ca="1" si="242"/>
        <v>0</v>
      </c>
      <c r="L1526">
        <f t="shared" ca="1" si="242"/>
        <v>0</v>
      </c>
      <c r="M1526" t="str">
        <f t="shared" ca="1" si="242"/>
        <v>'Lynx PE'!</v>
      </c>
      <c r="N1526">
        <f t="shared" ca="1" si="242"/>
        <v>0</v>
      </c>
      <c r="O1526" t="str">
        <f t="shared" ca="1" si="240"/>
        <v>D:AD</v>
      </c>
      <c r="P1526" t="str">
        <f t="shared" ca="1" si="241"/>
        <v>D9:AD9</v>
      </c>
    </row>
    <row r="1527" spans="1:16">
      <c r="A1527" t="str">
        <f t="shared" si="236"/>
        <v>05</v>
      </c>
      <c r="B1527" t="str">
        <f t="shared" ca="1" si="237"/>
        <v>PE</v>
      </c>
      <c r="C1527" t="str">
        <f t="shared" si="238"/>
        <v>L30-PE</v>
      </c>
      <c r="D1527" t="s">
        <v>2832</v>
      </c>
      <c r="E1527">
        <f t="shared" ref="E1527:E1590" ca="1" si="245">IFERROR(VLOOKUP(C1527,INDIRECT($H1527&amp;$O1527),MATCH($A1527,INDIRECT($H1527&amp;$P1527),0),FALSE),0)</f>
        <v>0</v>
      </c>
      <c r="H1527" t="str">
        <f t="shared" ca="1" si="243"/>
        <v>'Lynx PE'!</v>
      </c>
      <c r="I1527">
        <f t="shared" ca="1" si="244"/>
        <v>0</v>
      </c>
      <c r="J1527">
        <f t="shared" ca="1" si="242"/>
        <v>0</v>
      </c>
      <c r="K1527">
        <f t="shared" ca="1" si="242"/>
        <v>0</v>
      </c>
      <c r="L1527">
        <f t="shared" ca="1" si="242"/>
        <v>0</v>
      </c>
      <c r="M1527" t="str">
        <f t="shared" ca="1" si="242"/>
        <v>'Lynx PE'!</v>
      </c>
      <c r="N1527">
        <f t="shared" ca="1" si="242"/>
        <v>0</v>
      </c>
      <c r="O1527" t="str">
        <f t="shared" ca="1" si="240"/>
        <v>D:AD</v>
      </c>
      <c r="P1527" t="str">
        <f t="shared" ca="1" si="241"/>
        <v>D9:AD9</v>
      </c>
    </row>
    <row r="1528" spans="1:16">
      <c r="A1528" t="str">
        <f t="shared" si="236"/>
        <v>06</v>
      </c>
      <c r="B1528" t="str">
        <f t="shared" ca="1" si="237"/>
        <v>PE</v>
      </c>
      <c r="C1528" t="str">
        <f t="shared" si="238"/>
        <v>L30-PE</v>
      </c>
      <c r="D1528" t="s">
        <v>2833</v>
      </c>
      <c r="E1528">
        <f t="shared" ca="1" si="245"/>
        <v>0</v>
      </c>
      <c r="H1528" t="str">
        <f t="shared" ca="1" si="243"/>
        <v>'Lynx PE'!</v>
      </c>
      <c r="I1528">
        <f t="shared" ca="1" si="244"/>
        <v>0</v>
      </c>
      <c r="J1528">
        <f t="shared" ca="1" si="242"/>
        <v>0</v>
      </c>
      <c r="K1528">
        <f t="shared" ca="1" si="242"/>
        <v>0</v>
      </c>
      <c r="L1528">
        <f t="shared" ca="1" si="242"/>
        <v>0</v>
      </c>
      <c r="M1528" t="str">
        <f t="shared" ca="1" si="242"/>
        <v>'Lynx PE'!</v>
      </c>
      <c r="N1528">
        <f t="shared" ca="1" si="242"/>
        <v>0</v>
      </c>
      <c r="O1528" t="str">
        <f t="shared" ca="1" si="240"/>
        <v>D:AD</v>
      </c>
      <c r="P1528" t="str">
        <f t="shared" ca="1" si="241"/>
        <v>D9:AD9</v>
      </c>
    </row>
    <row r="1529" spans="1:16">
      <c r="A1529" t="str">
        <f t="shared" si="236"/>
        <v>07</v>
      </c>
      <c r="B1529" t="str">
        <f t="shared" ca="1" si="237"/>
        <v>PE</v>
      </c>
      <c r="C1529" t="str">
        <f t="shared" si="238"/>
        <v>L30-PE</v>
      </c>
      <c r="D1529" t="s">
        <v>2834</v>
      </c>
      <c r="E1529">
        <f t="shared" ca="1" si="245"/>
        <v>0</v>
      </c>
      <c r="H1529" t="str">
        <f t="shared" ca="1" si="243"/>
        <v>'Lynx PE'!</v>
      </c>
      <c r="I1529">
        <f t="shared" ca="1" si="244"/>
        <v>0</v>
      </c>
      <c r="J1529">
        <f t="shared" ca="1" si="242"/>
        <v>0</v>
      </c>
      <c r="K1529">
        <f t="shared" ca="1" si="242"/>
        <v>0</v>
      </c>
      <c r="L1529">
        <f t="shared" ca="1" si="242"/>
        <v>0</v>
      </c>
      <c r="M1529" t="str">
        <f t="shared" ca="1" si="242"/>
        <v>'Lynx PE'!</v>
      </c>
      <c r="N1529">
        <f t="shared" ca="1" si="242"/>
        <v>0</v>
      </c>
      <c r="O1529" t="str">
        <f t="shared" ca="1" si="240"/>
        <v>D:AD</v>
      </c>
      <c r="P1529" t="str">
        <f t="shared" ca="1" si="241"/>
        <v>D9:AD9</v>
      </c>
    </row>
    <row r="1530" spans="1:16">
      <c r="A1530" t="str">
        <f t="shared" si="236"/>
        <v>08</v>
      </c>
      <c r="B1530" t="str">
        <f t="shared" ca="1" si="237"/>
        <v>PE</v>
      </c>
      <c r="C1530" t="str">
        <f t="shared" si="238"/>
        <v>L30-PE</v>
      </c>
      <c r="D1530" t="s">
        <v>2835</v>
      </c>
      <c r="E1530">
        <f t="shared" ca="1" si="245"/>
        <v>0</v>
      </c>
      <c r="H1530" t="str">
        <f t="shared" ca="1" si="243"/>
        <v>'Lynx PE'!</v>
      </c>
      <c r="I1530">
        <f t="shared" ca="1" si="244"/>
        <v>0</v>
      </c>
      <c r="J1530">
        <f t="shared" ca="1" si="242"/>
        <v>0</v>
      </c>
      <c r="K1530">
        <f t="shared" ca="1" si="242"/>
        <v>0</v>
      </c>
      <c r="L1530">
        <f t="shared" ca="1" si="242"/>
        <v>0</v>
      </c>
      <c r="M1530" t="str">
        <f t="shared" ca="1" si="242"/>
        <v>'Lynx PE'!</v>
      </c>
      <c r="N1530">
        <f t="shared" ca="1" si="242"/>
        <v>0</v>
      </c>
      <c r="O1530" t="str">
        <f t="shared" ca="1" si="240"/>
        <v>D:AD</v>
      </c>
      <c r="P1530" t="str">
        <f t="shared" ca="1" si="241"/>
        <v>D9:AD9</v>
      </c>
    </row>
    <row r="1531" spans="1:16">
      <c r="A1531" t="str">
        <f t="shared" si="236"/>
        <v>09</v>
      </c>
      <c r="B1531" t="str">
        <f t="shared" ca="1" si="237"/>
        <v>PE</v>
      </c>
      <c r="C1531" t="str">
        <f t="shared" si="238"/>
        <v>L30-PE</v>
      </c>
      <c r="D1531" t="s">
        <v>2836</v>
      </c>
      <c r="E1531">
        <f t="shared" ca="1" si="245"/>
        <v>0</v>
      </c>
      <c r="H1531" t="str">
        <f t="shared" ca="1" si="243"/>
        <v>'Lynx PE'!</v>
      </c>
      <c r="I1531">
        <f t="shared" ca="1" si="244"/>
        <v>0</v>
      </c>
      <c r="J1531">
        <f t="shared" ca="1" si="242"/>
        <v>0</v>
      </c>
      <c r="K1531">
        <f t="shared" ca="1" si="242"/>
        <v>0</v>
      </c>
      <c r="L1531">
        <f t="shared" ca="1" si="242"/>
        <v>0</v>
      </c>
      <c r="M1531" t="str">
        <f t="shared" ca="1" si="242"/>
        <v>'Lynx PE'!</v>
      </c>
      <c r="N1531">
        <f t="shared" ca="1" si="242"/>
        <v>0</v>
      </c>
      <c r="O1531" t="str">
        <f t="shared" ca="1" si="240"/>
        <v>D:AD</v>
      </c>
      <c r="P1531" t="str">
        <f t="shared" ca="1" si="241"/>
        <v>D9:AD9</v>
      </c>
    </row>
    <row r="1532" spans="1:16">
      <c r="A1532" t="str">
        <f t="shared" si="236"/>
        <v>10</v>
      </c>
      <c r="B1532" t="str">
        <f t="shared" ca="1" si="237"/>
        <v>PE</v>
      </c>
      <c r="C1532" t="str">
        <f t="shared" si="238"/>
        <v>L30-PE</v>
      </c>
      <c r="D1532" t="s">
        <v>2837</v>
      </c>
      <c r="E1532">
        <f t="shared" ca="1" si="245"/>
        <v>0</v>
      </c>
      <c r="H1532" t="str">
        <f t="shared" ca="1" si="243"/>
        <v>'Lynx PE'!</v>
      </c>
      <c r="I1532">
        <f t="shared" ca="1" si="244"/>
        <v>0</v>
      </c>
      <c r="J1532">
        <f t="shared" ca="1" si="242"/>
        <v>0</v>
      </c>
      <c r="K1532">
        <f t="shared" ca="1" si="242"/>
        <v>0</v>
      </c>
      <c r="L1532">
        <f t="shared" ca="1" si="242"/>
        <v>0</v>
      </c>
      <c r="M1532" t="str">
        <f t="shared" ca="1" si="242"/>
        <v>'Lynx PE'!</v>
      </c>
      <c r="N1532">
        <f t="shared" ca="1" si="242"/>
        <v>0</v>
      </c>
      <c r="O1532" t="str">
        <f t="shared" ca="1" si="240"/>
        <v>D:AD</v>
      </c>
      <c r="P1532" t="str">
        <f t="shared" ca="1" si="241"/>
        <v>D9:AD9</v>
      </c>
    </row>
    <row r="1533" spans="1:16">
      <c r="A1533" t="str">
        <f t="shared" si="236"/>
        <v>11</v>
      </c>
      <c r="B1533" t="str">
        <f t="shared" ca="1" si="237"/>
        <v>PE</v>
      </c>
      <c r="C1533" t="str">
        <f t="shared" si="238"/>
        <v>L30-PE</v>
      </c>
      <c r="D1533" t="s">
        <v>2838</v>
      </c>
      <c r="E1533">
        <f t="shared" ca="1" si="245"/>
        <v>0</v>
      </c>
      <c r="H1533" t="str">
        <f t="shared" ca="1" si="243"/>
        <v>'Lynx PE'!</v>
      </c>
      <c r="I1533">
        <f t="shared" ca="1" si="244"/>
        <v>0</v>
      </c>
      <c r="J1533">
        <f t="shared" ca="1" si="242"/>
        <v>0</v>
      </c>
      <c r="K1533">
        <f t="shared" ca="1" si="242"/>
        <v>0</v>
      </c>
      <c r="L1533">
        <f t="shared" ca="1" si="242"/>
        <v>0</v>
      </c>
      <c r="M1533" t="str">
        <f t="shared" ca="1" si="242"/>
        <v>'Lynx PE'!</v>
      </c>
      <c r="N1533">
        <f t="shared" ca="1" si="242"/>
        <v>0</v>
      </c>
      <c r="O1533" t="str">
        <f t="shared" ca="1" si="240"/>
        <v>D:AD</v>
      </c>
      <c r="P1533" t="str">
        <f t="shared" ca="1" si="241"/>
        <v>D9:AD9</v>
      </c>
    </row>
    <row r="1534" spans="1:16">
      <c r="A1534" t="str">
        <f t="shared" si="236"/>
        <v>12</v>
      </c>
      <c r="B1534" t="str">
        <f t="shared" ca="1" si="237"/>
        <v>PE</v>
      </c>
      <c r="C1534" t="str">
        <f t="shared" si="238"/>
        <v>L30-PE</v>
      </c>
      <c r="D1534" t="s">
        <v>2839</v>
      </c>
      <c r="E1534">
        <f t="shared" ca="1" si="245"/>
        <v>0</v>
      </c>
      <c r="H1534" t="str">
        <f t="shared" ca="1" si="243"/>
        <v>'Lynx PE'!</v>
      </c>
      <c r="I1534">
        <f t="shared" ca="1" si="244"/>
        <v>0</v>
      </c>
      <c r="J1534">
        <f t="shared" ca="1" si="242"/>
        <v>0</v>
      </c>
      <c r="K1534">
        <f t="shared" ca="1" si="242"/>
        <v>0</v>
      </c>
      <c r="L1534">
        <f t="shared" ca="1" si="242"/>
        <v>0</v>
      </c>
      <c r="M1534" t="str">
        <f t="shared" ca="1" si="242"/>
        <v>'Lynx PE'!</v>
      </c>
      <c r="N1534">
        <f t="shared" ca="1" si="242"/>
        <v>0</v>
      </c>
      <c r="O1534" t="str">
        <f t="shared" ca="1" si="240"/>
        <v>D:AD</v>
      </c>
      <c r="P1534" t="str">
        <f t="shared" ca="1" si="241"/>
        <v>D9:AD9</v>
      </c>
    </row>
    <row r="1535" spans="1:16">
      <c r="A1535" t="str">
        <f t="shared" si="236"/>
        <v>13</v>
      </c>
      <c r="B1535" t="str">
        <f t="shared" ca="1" si="237"/>
        <v>PE</v>
      </c>
      <c r="C1535" t="str">
        <f t="shared" si="238"/>
        <v>L30-PE</v>
      </c>
      <c r="D1535" t="s">
        <v>2840</v>
      </c>
      <c r="E1535">
        <f t="shared" ca="1" si="245"/>
        <v>0</v>
      </c>
      <c r="H1535" t="str">
        <f t="shared" ca="1" si="243"/>
        <v>'Lynx PE'!</v>
      </c>
      <c r="I1535">
        <f t="shared" ca="1" si="244"/>
        <v>0</v>
      </c>
      <c r="J1535">
        <f t="shared" ca="1" si="242"/>
        <v>0</v>
      </c>
      <c r="K1535">
        <f t="shared" ca="1" si="242"/>
        <v>0</v>
      </c>
      <c r="L1535">
        <f t="shared" ca="1" si="242"/>
        <v>0</v>
      </c>
      <c r="M1535" t="str">
        <f t="shared" ca="1" si="242"/>
        <v>'Lynx PE'!</v>
      </c>
      <c r="N1535">
        <f t="shared" ca="1" si="242"/>
        <v>0</v>
      </c>
      <c r="O1535" t="str">
        <f t="shared" ca="1" si="240"/>
        <v>D:AD</v>
      </c>
      <c r="P1535" t="str">
        <f t="shared" ca="1" si="241"/>
        <v>D9:AD9</v>
      </c>
    </row>
    <row r="1536" spans="1:16">
      <c r="A1536" t="str">
        <f t="shared" si="236"/>
        <v>15</v>
      </c>
      <c r="B1536" t="str">
        <f t="shared" ca="1" si="237"/>
        <v>PE</v>
      </c>
      <c r="C1536" t="str">
        <f t="shared" si="238"/>
        <v>L30-PE</v>
      </c>
      <c r="D1536" t="s">
        <v>2841</v>
      </c>
      <c r="E1536">
        <f t="shared" ca="1" si="245"/>
        <v>0</v>
      </c>
      <c r="H1536" t="str">
        <f t="shared" ca="1" si="243"/>
        <v>'Lynx PE'!</v>
      </c>
      <c r="I1536">
        <f t="shared" ca="1" si="244"/>
        <v>0</v>
      </c>
      <c r="J1536">
        <f t="shared" ca="1" si="242"/>
        <v>0</v>
      </c>
      <c r="K1536">
        <f t="shared" ca="1" si="242"/>
        <v>0</v>
      </c>
      <c r="L1536">
        <f t="shared" ca="1" si="242"/>
        <v>0</v>
      </c>
      <c r="M1536" t="str">
        <f t="shared" ca="1" si="242"/>
        <v>'Lynx PE'!</v>
      </c>
      <c r="N1536">
        <f t="shared" ca="1" si="242"/>
        <v>0</v>
      </c>
      <c r="O1536" t="str">
        <f t="shared" ca="1" si="240"/>
        <v>D:AD</v>
      </c>
      <c r="P1536" t="str">
        <f t="shared" ca="1" si="241"/>
        <v>D9:AD9</v>
      </c>
    </row>
    <row r="1537" spans="1:16">
      <c r="A1537" t="str">
        <f t="shared" si="236"/>
        <v>19</v>
      </c>
      <c r="B1537" t="str">
        <f t="shared" ca="1" si="237"/>
        <v>PE</v>
      </c>
      <c r="C1537" t="str">
        <f t="shared" si="238"/>
        <v>L30-PE</v>
      </c>
      <c r="D1537" t="s">
        <v>2842</v>
      </c>
      <c r="E1537">
        <f t="shared" ca="1" si="245"/>
        <v>0</v>
      </c>
      <c r="H1537" t="str">
        <f t="shared" ca="1" si="243"/>
        <v>'Lynx PE'!</v>
      </c>
      <c r="I1537">
        <f t="shared" ca="1" si="244"/>
        <v>0</v>
      </c>
      <c r="J1537">
        <f t="shared" ca="1" si="242"/>
        <v>0</v>
      </c>
      <c r="K1537">
        <f t="shared" ca="1" si="242"/>
        <v>0</v>
      </c>
      <c r="L1537">
        <f t="shared" ca="1" si="242"/>
        <v>0</v>
      </c>
      <c r="M1537" t="str">
        <f t="shared" ca="1" si="242"/>
        <v>'Lynx PE'!</v>
      </c>
      <c r="N1537">
        <f t="shared" ca="1" si="242"/>
        <v>0</v>
      </c>
      <c r="O1537" t="str">
        <f t="shared" ca="1" si="240"/>
        <v>D:AD</v>
      </c>
      <c r="P1537" t="str">
        <f t="shared" ca="1" si="241"/>
        <v>D9:AD9</v>
      </c>
    </row>
    <row r="1538" spans="1:16">
      <c r="A1538" t="str">
        <f t="shared" si="236"/>
        <v>34</v>
      </c>
      <c r="B1538" t="str">
        <f t="shared" ca="1" si="237"/>
        <v>PE</v>
      </c>
      <c r="C1538" t="str">
        <f t="shared" si="238"/>
        <v>L30-PE</v>
      </c>
      <c r="D1538" t="s">
        <v>2843</v>
      </c>
      <c r="E1538">
        <f t="shared" ca="1" si="245"/>
        <v>0</v>
      </c>
      <c r="H1538" t="str">
        <f t="shared" ca="1" si="243"/>
        <v>'Lynx PE'!</v>
      </c>
      <c r="I1538">
        <f t="shared" ca="1" si="244"/>
        <v>0</v>
      </c>
      <c r="J1538">
        <f t="shared" ca="1" si="242"/>
        <v>0</v>
      </c>
      <c r="K1538">
        <f t="shared" ca="1" si="242"/>
        <v>0</v>
      </c>
      <c r="L1538">
        <f t="shared" ca="1" si="242"/>
        <v>0</v>
      </c>
      <c r="M1538" t="str">
        <f t="shared" ca="1" si="242"/>
        <v>'Lynx PE'!</v>
      </c>
      <c r="N1538">
        <f t="shared" ca="1" si="242"/>
        <v>0</v>
      </c>
      <c r="O1538" t="str">
        <f t="shared" ca="1" si="240"/>
        <v>D:AD</v>
      </c>
      <c r="P1538" t="str">
        <f t="shared" ca="1" si="241"/>
        <v>D9:AD9</v>
      </c>
    </row>
    <row r="1539" spans="1:16">
      <c r="A1539" t="str">
        <f t="shared" si="236"/>
        <v>35</v>
      </c>
      <c r="B1539" t="str">
        <f t="shared" ca="1" si="237"/>
        <v>PE</v>
      </c>
      <c r="C1539" t="str">
        <f t="shared" si="238"/>
        <v>L30-PE</v>
      </c>
      <c r="D1539" t="s">
        <v>2844</v>
      </c>
      <c r="E1539">
        <f t="shared" ca="1" si="245"/>
        <v>0</v>
      </c>
      <c r="H1539" t="str">
        <f t="shared" ca="1" si="243"/>
        <v>'Lynx PE'!</v>
      </c>
      <c r="I1539">
        <f t="shared" ca="1" si="244"/>
        <v>0</v>
      </c>
      <c r="J1539">
        <f t="shared" ca="1" si="242"/>
        <v>0</v>
      </c>
      <c r="K1539">
        <f t="shared" ca="1" si="242"/>
        <v>0</v>
      </c>
      <c r="L1539">
        <f t="shared" ca="1" si="242"/>
        <v>0</v>
      </c>
      <c r="M1539" t="str">
        <f t="shared" ca="1" si="242"/>
        <v>'Lynx PE'!</v>
      </c>
      <c r="N1539">
        <f t="shared" ca="1" si="242"/>
        <v>0</v>
      </c>
      <c r="O1539" t="str">
        <f t="shared" ca="1" si="240"/>
        <v>D:AD</v>
      </c>
      <c r="P1539" t="str">
        <f t="shared" ca="1" si="241"/>
        <v>D9:AD9</v>
      </c>
    </row>
    <row r="1540" spans="1:16">
      <c r="A1540" t="str">
        <f t="shared" si="236"/>
        <v>36</v>
      </c>
      <c r="B1540" t="str">
        <f t="shared" ca="1" si="237"/>
        <v>PE</v>
      </c>
      <c r="C1540" t="str">
        <f t="shared" si="238"/>
        <v>L30-PE</v>
      </c>
      <c r="D1540" t="s">
        <v>2845</v>
      </c>
      <c r="E1540">
        <f t="shared" ca="1" si="245"/>
        <v>0</v>
      </c>
      <c r="H1540" t="str">
        <f t="shared" ca="1" si="243"/>
        <v>'Lynx PE'!</v>
      </c>
      <c r="I1540">
        <f t="shared" ca="1" si="244"/>
        <v>0</v>
      </c>
      <c r="J1540">
        <f t="shared" ca="1" si="242"/>
        <v>0</v>
      </c>
      <c r="K1540">
        <f t="shared" ca="1" si="242"/>
        <v>0</v>
      </c>
      <c r="L1540">
        <f t="shared" ca="1" si="242"/>
        <v>0</v>
      </c>
      <c r="M1540" t="str">
        <f t="shared" ca="1" si="242"/>
        <v>'Lynx PE'!</v>
      </c>
      <c r="N1540">
        <f t="shared" ca="1" si="242"/>
        <v>0</v>
      </c>
      <c r="O1540" t="str">
        <f t="shared" ca="1" si="240"/>
        <v>D:AD</v>
      </c>
      <c r="P1540" t="str">
        <f t="shared" ca="1" si="241"/>
        <v>D9:AD9</v>
      </c>
    </row>
    <row r="1541" spans="1:16">
      <c r="A1541" t="str">
        <f t="shared" si="236"/>
        <v>01</v>
      </c>
      <c r="B1541" t="str">
        <f t="shared" ca="1" si="237"/>
        <v>WOOD</v>
      </c>
      <c r="C1541" t="str">
        <f t="shared" si="238"/>
        <v>L31-W</v>
      </c>
      <c r="D1541" t="s">
        <v>662</v>
      </c>
      <c r="E1541">
        <f t="shared" ca="1" si="245"/>
        <v>0</v>
      </c>
      <c r="H1541" t="str">
        <f t="shared" ca="1" si="243"/>
        <v>'LYNX PLYWOOD'!</v>
      </c>
      <c r="I1541">
        <f t="shared" ca="1" si="244"/>
        <v>0</v>
      </c>
      <c r="J1541" t="str">
        <f t="shared" ca="1" si="242"/>
        <v>'LYNX PLYWOOD'!</v>
      </c>
      <c r="K1541">
        <f t="shared" ca="1" si="242"/>
        <v>0</v>
      </c>
      <c r="L1541">
        <f t="shared" ca="1" si="242"/>
        <v>0</v>
      </c>
      <c r="M1541">
        <f t="shared" ca="1" si="242"/>
        <v>0</v>
      </c>
      <c r="N1541">
        <f t="shared" ca="1" si="242"/>
        <v>0</v>
      </c>
      <c r="O1541" t="str">
        <f t="shared" ca="1" si="240"/>
        <v>D:Aa</v>
      </c>
      <c r="P1541" t="str">
        <f t="shared" ca="1" si="241"/>
        <v>D9:Aa9</v>
      </c>
    </row>
    <row r="1542" spans="1:16">
      <c r="A1542" t="str">
        <f t="shared" si="236"/>
        <v>02</v>
      </c>
      <c r="B1542" t="str">
        <f t="shared" ca="1" si="237"/>
        <v>WOOD</v>
      </c>
      <c r="C1542" t="str">
        <f t="shared" si="238"/>
        <v>L31-W</v>
      </c>
      <c r="D1542" t="s">
        <v>663</v>
      </c>
      <c r="E1542">
        <f t="shared" ca="1" si="245"/>
        <v>0</v>
      </c>
      <c r="H1542" t="str">
        <f t="shared" ca="1" si="243"/>
        <v>'LYNX PLYWOOD'!</v>
      </c>
      <c r="I1542">
        <f t="shared" ca="1" si="244"/>
        <v>0</v>
      </c>
      <c r="J1542" t="str">
        <f t="shared" ca="1" si="242"/>
        <v>'LYNX PLYWOOD'!</v>
      </c>
      <c r="K1542">
        <f t="shared" ca="1" si="242"/>
        <v>0</v>
      </c>
      <c r="L1542">
        <f t="shared" ca="1" si="242"/>
        <v>0</v>
      </c>
      <c r="M1542">
        <f t="shared" ca="1" si="242"/>
        <v>0</v>
      </c>
      <c r="N1542">
        <f t="shared" ca="1" si="242"/>
        <v>0</v>
      </c>
      <c r="O1542" t="str">
        <f t="shared" ca="1" si="240"/>
        <v>D:Aa</v>
      </c>
      <c r="P1542" t="str">
        <f t="shared" ca="1" si="241"/>
        <v>D9:Aa9</v>
      </c>
    </row>
    <row r="1543" spans="1:16">
      <c r="A1543" t="str">
        <f t="shared" si="236"/>
        <v>03</v>
      </c>
      <c r="B1543" t="str">
        <f t="shared" ca="1" si="237"/>
        <v>WOOD</v>
      </c>
      <c r="C1543" t="str">
        <f t="shared" si="238"/>
        <v>L31-W</v>
      </c>
      <c r="D1543" t="s">
        <v>664</v>
      </c>
      <c r="E1543">
        <f t="shared" ca="1" si="245"/>
        <v>0</v>
      </c>
      <c r="H1543" t="str">
        <f t="shared" ca="1" si="243"/>
        <v>'LYNX PLYWOOD'!</v>
      </c>
      <c r="I1543">
        <f t="shared" ca="1" si="244"/>
        <v>0</v>
      </c>
      <c r="J1543" t="str">
        <f t="shared" ca="1" si="242"/>
        <v>'LYNX PLYWOOD'!</v>
      </c>
      <c r="K1543">
        <f t="shared" ca="1" si="242"/>
        <v>0</v>
      </c>
      <c r="L1543">
        <f t="shared" ca="1" si="242"/>
        <v>0</v>
      </c>
      <c r="M1543">
        <f t="shared" ca="1" si="242"/>
        <v>0</v>
      </c>
      <c r="N1543">
        <f t="shared" ca="1" si="242"/>
        <v>0</v>
      </c>
      <c r="O1543" t="str">
        <f t="shared" ca="1" si="240"/>
        <v>D:Aa</v>
      </c>
      <c r="P1543" t="str">
        <f t="shared" ca="1" si="241"/>
        <v>D9:Aa9</v>
      </c>
    </row>
    <row r="1544" spans="1:16">
      <c r="A1544" t="str">
        <f t="shared" si="236"/>
        <v>04</v>
      </c>
      <c r="B1544" t="str">
        <f t="shared" ca="1" si="237"/>
        <v>WOOD</v>
      </c>
      <c r="C1544" t="str">
        <f t="shared" si="238"/>
        <v>L31-W</v>
      </c>
      <c r="D1544" t="s">
        <v>665</v>
      </c>
      <c r="E1544">
        <f t="shared" ca="1" si="245"/>
        <v>0</v>
      </c>
      <c r="H1544" t="str">
        <f t="shared" ca="1" si="243"/>
        <v>'LYNX PLYWOOD'!</v>
      </c>
      <c r="I1544">
        <f t="shared" ca="1" si="244"/>
        <v>0</v>
      </c>
      <c r="J1544" t="str">
        <f t="shared" ca="1" si="242"/>
        <v>'LYNX PLYWOOD'!</v>
      </c>
      <c r="K1544">
        <f t="shared" ca="1" si="242"/>
        <v>0</v>
      </c>
      <c r="L1544">
        <f t="shared" ca="1" si="242"/>
        <v>0</v>
      </c>
      <c r="M1544">
        <f t="shared" ca="1" si="242"/>
        <v>0</v>
      </c>
      <c r="N1544">
        <f t="shared" ca="1" si="242"/>
        <v>0</v>
      </c>
      <c r="O1544" t="str">
        <f t="shared" ca="1" si="240"/>
        <v>D:Aa</v>
      </c>
      <c r="P1544" t="str">
        <f t="shared" ca="1" si="241"/>
        <v>D9:Aa9</v>
      </c>
    </row>
    <row r="1545" spans="1:16">
      <c r="A1545" t="str">
        <f t="shared" si="236"/>
        <v>05</v>
      </c>
      <c r="B1545" t="str">
        <f t="shared" ca="1" si="237"/>
        <v>WOOD</v>
      </c>
      <c r="C1545" t="str">
        <f t="shared" si="238"/>
        <v>L31-W</v>
      </c>
      <c r="D1545" t="s">
        <v>666</v>
      </c>
      <c r="E1545">
        <f t="shared" ca="1" si="245"/>
        <v>0</v>
      </c>
      <c r="H1545" t="str">
        <f t="shared" ca="1" si="243"/>
        <v>'LYNX PLYWOOD'!</v>
      </c>
      <c r="I1545">
        <f t="shared" ca="1" si="244"/>
        <v>0</v>
      </c>
      <c r="J1545" t="str">
        <f t="shared" ca="1" si="242"/>
        <v>'LYNX PLYWOOD'!</v>
      </c>
      <c r="K1545">
        <f t="shared" ca="1" si="242"/>
        <v>0</v>
      </c>
      <c r="L1545">
        <f t="shared" ca="1" si="242"/>
        <v>0</v>
      </c>
      <c r="M1545">
        <f t="shared" ca="1" si="242"/>
        <v>0</v>
      </c>
      <c r="N1545">
        <f t="shared" ca="1" si="242"/>
        <v>0</v>
      </c>
      <c r="O1545" t="str">
        <f t="shared" ca="1" si="240"/>
        <v>D:Aa</v>
      </c>
      <c r="P1545" t="str">
        <f t="shared" ca="1" si="241"/>
        <v>D9:Aa9</v>
      </c>
    </row>
    <row r="1546" spans="1:16">
      <c r="A1546" t="str">
        <f t="shared" si="236"/>
        <v>06</v>
      </c>
      <c r="B1546" t="str">
        <f t="shared" ca="1" si="237"/>
        <v>WOOD</v>
      </c>
      <c r="C1546" t="str">
        <f t="shared" si="238"/>
        <v>L31-W</v>
      </c>
      <c r="D1546" t="s">
        <v>667</v>
      </c>
      <c r="E1546">
        <f t="shared" ca="1" si="245"/>
        <v>0</v>
      </c>
      <c r="H1546" t="str">
        <f t="shared" ref="H1546:H1547" ca="1" si="246">IF(I1546&lt;&gt;0,I1546,IF(J1546&lt;&gt;0,J1546,IF(K1546&lt;&gt;0,K1546,IF(L1546&lt;&gt;0,L1546,IF(M1546&lt;&gt;0,M1546,N1546)))))</f>
        <v>'LYNX PLYWOOD'!</v>
      </c>
      <c r="I1546">
        <f t="shared" ref="I1546:I1547" ca="1" si="247">IF(IFERROR(VLOOKUP(C1546,INDIRECT($I$14&amp;"D:D"),1,FALSE),0)&lt;&gt;0,I$14,0)</f>
        <v>0</v>
      </c>
      <c r="J1546" t="str">
        <f t="shared" ref="J1546:N1559" ca="1" si="248">IF(IFERROR(VLOOKUP($C1546,INDIRECT(J$14&amp;"D:D"),1,FALSE),0)&lt;&gt;0,J$14,0)</f>
        <v>'LYNX PLYWOOD'!</v>
      </c>
      <c r="K1546">
        <f t="shared" ca="1" si="248"/>
        <v>0</v>
      </c>
      <c r="L1546">
        <f t="shared" ca="1" si="248"/>
        <v>0</v>
      </c>
      <c r="M1546">
        <f t="shared" ca="1" si="248"/>
        <v>0</v>
      </c>
      <c r="N1546">
        <f t="shared" ca="1" si="248"/>
        <v>0</v>
      </c>
      <c r="O1546" t="str">
        <f t="shared" ref="O1546:O1551" ca="1" si="249">VLOOKUP($H1546,$G$8:$I$13,2,FALSE)</f>
        <v>D:Aa</v>
      </c>
      <c r="P1546" t="str">
        <f t="shared" ref="P1546:P1551" ca="1" si="250">VLOOKUP($H1546,$G$8:$I$13,3,FALSE)</f>
        <v>D9:Aa9</v>
      </c>
    </row>
    <row r="1547" spans="1:16">
      <c r="A1547" t="str">
        <f t="shared" si="236"/>
        <v>07</v>
      </c>
      <c r="B1547" t="str">
        <f t="shared" ca="1" si="237"/>
        <v>WOOD</v>
      </c>
      <c r="C1547" t="str">
        <f t="shared" si="238"/>
        <v>L31-W</v>
      </c>
      <c r="D1547" t="s">
        <v>668</v>
      </c>
      <c r="E1547">
        <f t="shared" ca="1" si="245"/>
        <v>0</v>
      </c>
      <c r="H1547" t="str">
        <f t="shared" ca="1" si="246"/>
        <v>'LYNX PLYWOOD'!</v>
      </c>
      <c r="I1547">
        <f t="shared" ca="1" si="247"/>
        <v>0</v>
      </c>
      <c r="J1547" t="str">
        <f t="shared" ca="1" si="248"/>
        <v>'LYNX PLYWOOD'!</v>
      </c>
      <c r="K1547">
        <f t="shared" ca="1" si="248"/>
        <v>0</v>
      </c>
      <c r="L1547">
        <f t="shared" ca="1" si="248"/>
        <v>0</v>
      </c>
      <c r="M1547">
        <f t="shared" ca="1" si="248"/>
        <v>0</v>
      </c>
      <c r="N1547">
        <f t="shared" ca="1" si="248"/>
        <v>0</v>
      </c>
      <c r="O1547" t="str">
        <f t="shared" ca="1" si="249"/>
        <v>D:Aa</v>
      </c>
      <c r="P1547" t="str">
        <f t="shared" ca="1" si="250"/>
        <v>D9:Aa9</v>
      </c>
    </row>
    <row r="1548" spans="1:16">
      <c r="A1548" t="str">
        <f t="shared" si="236"/>
        <v>08</v>
      </c>
      <c r="B1548" t="str">
        <f t="shared" ca="1" si="237"/>
        <v>WOOD</v>
      </c>
      <c r="C1548" t="str">
        <f t="shared" si="238"/>
        <v>L31-W</v>
      </c>
      <c r="D1548" t="s">
        <v>669</v>
      </c>
      <c r="E1548">
        <f t="shared" ca="1" si="245"/>
        <v>0</v>
      </c>
      <c r="H1548" t="str">
        <f t="shared" ref="H1548:H1611" ca="1" si="251">IF(I1548&lt;&gt;0,I1548,IF(J1548&lt;&gt;0,J1548,IF(K1548&lt;&gt;0,K1548,IF(L1548&lt;&gt;0,L1548,IF(M1548&lt;&gt;0,M1548,N1548)))))</f>
        <v>'LYNX PLYWOOD'!</v>
      </c>
      <c r="I1548">
        <f t="shared" ref="I1548:I1611" ca="1" si="252">IF(IFERROR(VLOOKUP(C1548,INDIRECT($I$14&amp;"D:D"),1,FALSE),0)&lt;&gt;0,I$14,0)</f>
        <v>0</v>
      </c>
      <c r="J1548" t="str">
        <f t="shared" ca="1" si="248"/>
        <v>'LYNX PLYWOOD'!</v>
      </c>
      <c r="K1548">
        <f t="shared" ca="1" si="248"/>
        <v>0</v>
      </c>
      <c r="L1548">
        <f t="shared" ca="1" si="248"/>
        <v>0</v>
      </c>
      <c r="M1548">
        <f t="shared" ca="1" si="248"/>
        <v>0</v>
      </c>
      <c r="N1548">
        <f t="shared" ca="1" si="248"/>
        <v>0</v>
      </c>
      <c r="O1548" t="str">
        <f t="shared" ca="1" si="249"/>
        <v>D:Aa</v>
      </c>
      <c r="P1548" t="str">
        <f t="shared" ca="1" si="250"/>
        <v>D9:Aa9</v>
      </c>
    </row>
    <row r="1549" spans="1:16">
      <c r="A1549" t="str">
        <f t="shared" si="236"/>
        <v>09</v>
      </c>
      <c r="B1549" t="str">
        <f t="shared" ca="1" si="237"/>
        <v>WOOD</v>
      </c>
      <c r="C1549" t="str">
        <f t="shared" si="238"/>
        <v>L31-W</v>
      </c>
      <c r="D1549" t="s">
        <v>670</v>
      </c>
      <c r="E1549">
        <f t="shared" ca="1" si="245"/>
        <v>0</v>
      </c>
      <c r="H1549" t="str">
        <f t="shared" ca="1" si="251"/>
        <v>'LYNX PLYWOOD'!</v>
      </c>
      <c r="I1549">
        <f t="shared" ca="1" si="252"/>
        <v>0</v>
      </c>
      <c r="J1549" t="str">
        <f t="shared" ca="1" si="248"/>
        <v>'LYNX PLYWOOD'!</v>
      </c>
      <c r="K1549">
        <f t="shared" ca="1" si="248"/>
        <v>0</v>
      </c>
      <c r="L1549">
        <f t="shared" ca="1" si="248"/>
        <v>0</v>
      </c>
      <c r="M1549">
        <f t="shared" ca="1" si="248"/>
        <v>0</v>
      </c>
      <c r="N1549">
        <f t="shared" ca="1" si="248"/>
        <v>0</v>
      </c>
      <c r="O1549" t="str">
        <f t="shared" ca="1" si="249"/>
        <v>D:Aa</v>
      </c>
      <c r="P1549" t="str">
        <f t="shared" ca="1" si="250"/>
        <v>D9:Aa9</v>
      </c>
    </row>
    <row r="1550" spans="1:16">
      <c r="A1550" t="str">
        <f t="shared" si="236"/>
        <v>10</v>
      </c>
      <c r="B1550" t="str">
        <f t="shared" ca="1" si="237"/>
        <v>WOOD</v>
      </c>
      <c r="C1550" t="str">
        <f t="shared" si="238"/>
        <v>L31-W</v>
      </c>
      <c r="D1550" t="s">
        <v>671</v>
      </c>
      <c r="E1550">
        <f t="shared" ca="1" si="245"/>
        <v>0</v>
      </c>
      <c r="H1550" t="str">
        <f t="shared" ca="1" si="251"/>
        <v>'LYNX PLYWOOD'!</v>
      </c>
      <c r="I1550">
        <f t="shared" ca="1" si="252"/>
        <v>0</v>
      </c>
      <c r="J1550" t="str">
        <f t="shared" ca="1" si="248"/>
        <v>'LYNX PLYWOOD'!</v>
      </c>
      <c r="K1550">
        <f t="shared" ca="1" si="248"/>
        <v>0</v>
      </c>
      <c r="L1550">
        <f t="shared" ca="1" si="248"/>
        <v>0</v>
      </c>
      <c r="M1550">
        <f t="shared" ca="1" si="248"/>
        <v>0</v>
      </c>
      <c r="N1550">
        <f t="shared" ca="1" si="248"/>
        <v>0</v>
      </c>
      <c r="O1550" t="str">
        <f t="shared" ca="1" si="249"/>
        <v>D:Aa</v>
      </c>
      <c r="P1550" t="str">
        <f t="shared" ca="1" si="250"/>
        <v>D9:Aa9</v>
      </c>
    </row>
    <row r="1551" spans="1:16">
      <c r="A1551" t="str">
        <f t="shared" si="236"/>
        <v>100</v>
      </c>
      <c r="B1551" t="str">
        <f t="shared" ca="1" si="237"/>
        <v>WOOD</v>
      </c>
      <c r="C1551" t="str">
        <f t="shared" si="238"/>
        <v>L31-W</v>
      </c>
      <c r="D1551" t="s">
        <v>675</v>
      </c>
      <c r="E1551">
        <f t="shared" ca="1" si="245"/>
        <v>0</v>
      </c>
      <c r="H1551" t="str">
        <f t="shared" ca="1" si="251"/>
        <v>'LYNX PLYWOOD'!</v>
      </c>
      <c r="I1551">
        <f t="shared" ca="1" si="252"/>
        <v>0</v>
      </c>
      <c r="J1551" t="str">
        <f t="shared" ca="1" si="248"/>
        <v>'LYNX PLYWOOD'!</v>
      </c>
      <c r="K1551">
        <f t="shared" ca="1" si="248"/>
        <v>0</v>
      </c>
      <c r="L1551">
        <f t="shared" ca="1" si="248"/>
        <v>0</v>
      </c>
      <c r="M1551">
        <f t="shared" ca="1" si="248"/>
        <v>0</v>
      </c>
      <c r="N1551">
        <f t="shared" ca="1" si="248"/>
        <v>0</v>
      </c>
      <c r="O1551" t="str">
        <f t="shared" ca="1" si="249"/>
        <v>D:Aa</v>
      </c>
      <c r="P1551" t="str">
        <f t="shared" ca="1" si="250"/>
        <v>D9:Aa9</v>
      </c>
    </row>
    <row r="1552" spans="1:16">
      <c r="A1552" t="str">
        <f t="shared" ref="A1552:A1615" si="253">MID(D1552,LEN(C1552)+2,LEN(D1552)-LEN(C1552))</f>
        <v>11</v>
      </c>
      <c r="B1552" t="str">
        <f t="shared" ref="B1552:B1615" ca="1" si="254">VLOOKUP(H1552,$A$1:$K$6,11,FALSE)</f>
        <v>WOOD</v>
      </c>
      <c r="C1552" t="str">
        <f t="shared" ref="C1552:C1615" si="255">IF(RIGHT(LEFT(D1552,LEN(D1552)-3),1)="-",LEFT(D1552,LEN(D1552)-4),LEFT(D1552,LEN(D1552)-3))</f>
        <v>L31-W</v>
      </c>
      <c r="D1552" t="s">
        <v>672</v>
      </c>
      <c r="E1552">
        <f t="shared" ca="1" si="245"/>
        <v>0</v>
      </c>
      <c r="H1552" t="str">
        <f t="shared" ca="1" si="251"/>
        <v>'LYNX PLYWOOD'!</v>
      </c>
      <c r="I1552">
        <f t="shared" ca="1" si="252"/>
        <v>0</v>
      </c>
      <c r="J1552" t="str">
        <f t="shared" ca="1" si="248"/>
        <v>'LYNX PLYWOOD'!</v>
      </c>
      <c r="K1552">
        <f t="shared" ca="1" si="248"/>
        <v>0</v>
      </c>
      <c r="L1552">
        <f t="shared" ca="1" si="248"/>
        <v>0</v>
      </c>
      <c r="M1552">
        <f t="shared" ca="1" si="248"/>
        <v>0</v>
      </c>
      <c r="N1552">
        <f t="shared" ca="1" si="248"/>
        <v>0</v>
      </c>
      <c r="O1552" t="str">
        <f t="shared" ref="O1552:O1615" ca="1" si="256">VLOOKUP($H1552,$G$8:$I$13,2,FALSE)</f>
        <v>D:Aa</v>
      </c>
      <c r="P1552" t="str">
        <f t="shared" ref="P1552:P1615" ca="1" si="257">VLOOKUP($H1552,$G$8:$I$13,3,FALSE)</f>
        <v>D9:Aa9</v>
      </c>
    </row>
    <row r="1553" spans="1:16">
      <c r="A1553" t="str">
        <f t="shared" si="253"/>
        <v>12</v>
      </c>
      <c r="B1553" t="str">
        <f t="shared" ca="1" si="254"/>
        <v>WOOD</v>
      </c>
      <c r="C1553" t="str">
        <f t="shared" si="255"/>
        <v>L31-W</v>
      </c>
      <c r="D1553" t="s">
        <v>673</v>
      </c>
      <c r="E1553">
        <f t="shared" ca="1" si="245"/>
        <v>0</v>
      </c>
      <c r="H1553" t="str">
        <f t="shared" ca="1" si="251"/>
        <v>'LYNX PLYWOOD'!</v>
      </c>
      <c r="I1553">
        <f t="shared" ca="1" si="252"/>
        <v>0</v>
      </c>
      <c r="J1553" t="str">
        <f t="shared" ca="1" si="248"/>
        <v>'LYNX PLYWOOD'!</v>
      </c>
      <c r="K1553">
        <f t="shared" ca="1" si="248"/>
        <v>0</v>
      </c>
      <c r="L1553">
        <f t="shared" ca="1" si="248"/>
        <v>0</v>
      </c>
      <c r="M1553">
        <f t="shared" ca="1" si="248"/>
        <v>0</v>
      </c>
      <c r="N1553">
        <f t="shared" ca="1" si="248"/>
        <v>0</v>
      </c>
      <c r="O1553" t="str">
        <f t="shared" ca="1" si="256"/>
        <v>D:Aa</v>
      </c>
      <c r="P1553" t="str">
        <f t="shared" ca="1" si="257"/>
        <v>D9:Aa9</v>
      </c>
    </row>
    <row r="1554" spans="1:16">
      <c r="A1554" t="str">
        <f t="shared" si="253"/>
        <v>13</v>
      </c>
      <c r="B1554" t="str">
        <f t="shared" ca="1" si="254"/>
        <v>WOOD</v>
      </c>
      <c r="C1554" t="str">
        <f t="shared" si="255"/>
        <v>L31-W</v>
      </c>
      <c r="D1554" t="s">
        <v>674</v>
      </c>
      <c r="E1554">
        <f t="shared" ca="1" si="245"/>
        <v>0</v>
      </c>
      <c r="H1554" t="str">
        <f t="shared" ca="1" si="251"/>
        <v>'LYNX PLYWOOD'!</v>
      </c>
      <c r="I1554">
        <f t="shared" ca="1" si="252"/>
        <v>0</v>
      </c>
      <c r="J1554" t="str">
        <f t="shared" ca="1" si="248"/>
        <v>'LYNX PLYWOOD'!</v>
      </c>
      <c r="K1554">
        <f t="shared" ca="1" si="248"/>
        <v>0</v>
      </c>
      <c r="L1554">
        <f t="shared" ca="1" si="248"/>
        <v>0</v>
      </c>
      <c r="M1554">
        <f t="shared" ca="1" si="248"/>
        <v>0</v>
      </c>
      <c r="N1554">
        <f t="shared" ca="1" si="248"/>
        <v>0</v>
      </c>
      <c r="O1554" t="str">
        <f t="shared" ca="1" si="256"/>
        <v>D:Aa</v>
      </c>
      <c r="P1554" t="str">
        <f t="shared" ca="1" si="257"/>
        <v>D9:Aa9</v>
      </c>
    </row>
    <row r="1555" spans="1:16">
      <c r="A1555" t="str">
        <f t="shared" si="253"/>
        <v>15</v>
      </c>
      <c r="B1555" t="str">
        <f t="shared" ca="1" si="254"/>
        <v>WOOD</v>
      </c>
      <c r="C1555" t="str">
        <f t="shared" si="255"/>
        <v>L31-W</v>
      </c>
      <c r="D1555" t="s">
        <v>1535</v>
      </c>
      <c r="E1555">
        <f t="shared" ca="1" si="245"/>
        <v>0</v>
      </c>
      <c r="H1555" t="str">
        <f t="shared" ca="1" si="251"/>
        <v>'LYNX PLYWOOD'!</v>
      </c>
      <c r="I1555">
        <f t="shared" ca="1" si="252"/>
        <v>0</v>
      </c>
      <c r="J1555" t="str">
        <f t="shared" ca="1" si="248"/>
        <v>'LYNX PLYWOOD'!</v>
      </c>
      <c r="K1555">
        <f t="shared" ca="1" si="248"/>
        <v>0</v>
      </c>
      <c r="L1555">
        <f t="shared" ca="1" si="248"/>
        <v>0</v>
      </c>
      <c r="M1555">
        <f t="shared" ca="1" si="248"/>
        <v>0</v>
      </c>
      <c r="N1555">
        <f t="shared" ca="1" si="248"/>
        <v>0</v>
      </c>
      <c r="O1555" t="str">
        <f t="shared" ca="1" si="256"/>
        <v>D:Aa</v>
      </c>
      <c r="P1555" t="str">
        <f t="shared" ca="1" si="257"/>
        <v>D9:Aa9</v>
      </c>
    </row>
    <row r="1556" spans="1:16">
      <c r="A1556" t="str">
        <f t="shared" si="253"/>
        <v>01</v>
      </c>
      <c r="B1556" t="str">
        <f t="shared" ca="1" si="254"/>
        <v>PE</v>
      </c>
      <c r="C1556" t="str">
        <f t="shared" si="255"/>
        <v>L32-PE</v>
      </c>
      <c r="D1556" t="s">
        <v>2846</v>
      </c>
      <c r="E1556">
        <f t="shared" ca="1" si="245"/>
        <v>0</v>
      </c>
      <c r="H1556" t="str">
        <f t="shared" ca="1" si="251"/>
        <v>'Lynx PE'!</v>
      </c>
      <c r="I1556">
        <f t="shared" ca="1" si="252"/>
        <v>0</v>
      </c>
      <c r="J1556">
        <f t="shared" ca="1" si="248"/>
        <v>0</v>
      </c>
      <c r="K1556">
        <f t="shared" ca="1" si="248"/>
        <v>0</v>
      </c>
      <c r="L1556">
        <f t="shared" ca="1" si="248"/>
        <v>0</v>
      </c>
      <c r="M1556" t="str">
        <f t="shared" ca="1" si="248"/>
        <v>'Lynx PE'!</v>
      </c>
      <c r="N1556">
        <f t="shared" ca="1" si="248"/>
        <v>0</v>
      </c>
      <c r="O1556" t="str">
        <f t="shared" ca="1" si="256"/>
        <v>D:AD</v>
      </c>
      <c r="P1556" t="str">
        <f t="shared" ca="1" si="257"/>
        <v>D9:AD9</v>
      </c>
    </row>
    <row r="1557" spans="1:16">
      <c r="A1557" t="str">
        <f t="shared" si="253"/>
        <v>02</v>
      </c>
      <c r="B1557" t="str">
        <f t="shared" ca="1" si="254"/>
        <v>PE</v>
      </c>
      <c r="C1557" t="str">
        <f t="shared" si="255"/>
        <v>L32-PE</v>
      </c>
      <c r="D1557" t="s">
        <v>2847</v>
      </c>
      <c r="E1557">
        <f t="shared" ca="1" si="245"/>
        <v>0</v>
      </c>
      <c r="H1557" t="str">
        <f t="shared" ca="1" si="251"/>
        <v>'Lynx PE'!</v>
      </c>
      <c r="I1557">
        <f t="shared" ca="1" si="252"/>
        <v>0</v>
      </c>
      <c r="J1557">
        <f t="shared" ca="1" si="248"/>
        <v>0</v>
      </c>
      <c r="K1557">
        <f t="shared" ca="1" si="248"/>
        <v>0</v>
      </c>
      <c r="L1557">
        <f t="shared" ca="1" si="248"/>
        <v>0</v>
      </c>
      <c r="M1557" t="str">
        <f t="shared" ca="1" si="248"/>
        <v>'Lynx PE'!</v>
      </c>
      <c r="N1557">
        <f t="shared" ca="1" si="248"/>
        <v>0</v>
      </c>
      <c r="O1557" t="str">
        <f t="shared" ca="1" si="256"/>
        <v>D:AD</v>
      </c>
      <c r="P1557" t="str">
        <f t="shared" ca="1" si="257"/>
        <v>D9:AD9</v>
      </c>
    </row>
    <row r="1558" spans="1:16">
      <c r="A1558" t="str">
        <f t="shared" si="253"/>
        <v>03</v>
      </c>
      <c r="B1558" t="str">
        <f t="shared" ca="1" si="254"/>
        <v>PE</v>
      </c>
      <c r="C1558" t="str">
        <f t="shared" si="255"/>
        <v>L32-PE</v>
      </c>
      <c r="D1558" t="s">
        <v>2848</v>
      </c>
      <c r="E1558">
        <f t="shared" ca="1" si="245"/>
        <v>0</v>
      </c>
      <c r="H1558" t="str">
        <f t="shared" ca="1" si="251"/>
        <v>'Lynx PE'!</v>
      </c>
      <c r="I1558">
        <f t="shared" ca="1" si="252"/>
        <v>0</v>
      </c>
      <c r="J1558">
        <f t="shared" ca="1" si="248"/>
        <v>0</v>
      </c>
      <c r="K1558">
        <f t="shared" ca="1" si="248"/>
        <v>0</v>
      </c>
      <c r="L1558">
        <f t="shared" ca="1" si="248"/>
        <v>0</v>
      </c>
      <c r="M1558" t="str">
        <f t="shared" ca="1" si="248"/>
        <v>'Lynx PE'!</v>
      </c>
      <c r="N1558">
        <f t="shared" ca="1" si="248"/>
        <v>0</v>
      </c>
      <c r="O1558" t="str">
        <f t="shared" ca="1" si="256"/>
        <v>D:AD</v>
      </c>
      <c r="P1558" t="str">
        <f t="shared" ca="1" si="257"/>
        <v>D9:AD9</v>
      </c>
    </row>
    <row r="1559" spans="1:16">
      <c r="A1559" t="str">
        <f t="shared" si="253"/>
        <v>04</v>
      </c>
      <c r="B1559" t="str">
        <f t="shared" ca="1" si="254"/>
        <v>PE</v>
      </c>
      <c r="C1559" t="str">
        <f t="shared" si="255"/>
        <v>L32-PE</v>
      </c>
      <c r="D1559" t="s">
        <v>2849</v>
      </c>
      <c r="E1559">
        <f t="shared" ca="1" si="245"/>
        <v>0</v>
      </c>
      <c r="H1559" t="str">
        <f t="shared" ca="1" si="251"/>
        <v>'Lynx PE'!</v>
      </c>
      <c r="I1559">
        <f t="shared" ca="1" si="252"/>
        <v>0</v>
      </c>
      <c r="J1559">
        <f t="shared" ca="1" si="248"/>
        <v>0</v>
      </c>
      <c r="K1559">
        <f t="shared" ca="1" si="248"/>
        <v>0</v>
      </c>
      <c r="L1559">
        <f t="shared" ca="1" si="248"/>
        <v>0</v>
      </c>
      <c r="M1559" t="str">
        <f t="shared" ca="1" si="248"/>
        <v>'Lynx PE'!</v>
      </c>
      <c r="N1559">
        <f t="shared" ca="1" si="248"/>
        <v>0</v>
      </c>
      <c r="O1559" t="str">
        <f t="shared" ca="1" si="256"/>
        <v>D:AD</v>
      </c>
      <c r="P1559" t="str">
        <f t="shared" ca="1" si="257"/>
        <v>D9:AD9</v>
      </c>
    </row>
    <row r="1560" spans="1:16">
      <c r="A1560" t="str">
        <f t="shared" si="253"/>
        <v>05</v>
      </c>
      <c r="B1560" t="str">
        <f t="shared" ca="1" si="254"/>
        <v>PE</v>
      </c>
      <c r="C1560" t="str">
        <f t="shared" si="255"/>
        <v>L32-PE</v>
      </c>
      <c r="D1560" t="s">
        <v>2850</v>
      </c>
      <c r="E1560">
        <f t="shared" ca="1" si="245"/>
        <v>0</v>
      </c>
      <c r="H1560" t="str">
        <f t="shared" ca="1" si="251"/>
        <v>'Lynx PE'!</v>
      </c>
      <c r="I1560">
        <f t="shared" ca="1" si="252"/>
        <v>0</v>
      </c>
      <c r="J1560">
        <f t="shared" ref="J1560:N1610" ca="1" si="258">IF(IFERROR(VLOOKUP($C1560,INDIRECT(J$14&amp;"D:D"),1,FALSE),0)&lt;&gt;0,J$14,0)</f>
        <v>0</v>
      </c>
      <c r="K1560">
        <f t="shared" ca="1" si="258"/>
        <v>0</v>
      </c>
      <c r="L1560">
        <f t="shared" ca="1" si="258"/>
        <v>0</v>
      </c>
      <c r="M1560" t="str">
        <f t="shared" ca="1" si="258"/>
        <v>'Lynx PE'!</v>
      </c>
      <c r="N1560">
        <f t="shared" ca="1" si="258"/>
        <v>0</v>
      </c>
      <c r="O1560" t="str">
        <f t="shared" ca="1" si="256"/>
        <v>D:AD</v>
      </c>
      <c r="P1560" t="str">
        <f t="shared" ca="1" si="257"/>
        <v>D9:AD9</v>
      </c>
    </row>
    <row r="1561" spans="1:16">
      <c r="A1561" t="str">
        <f t="shared" si="253"/>
        <v>06</v>
      </c>
      <c r="B1561" t="str">
        <f t="shared" ca="1" si="254"/>
        <v>PE</v>
      </c>
      <c r="C1561" t="str">
        <f t="shared" si="255"/>
        <v>L32-PE</v>
      </c>
      <c r="D1561" t="s">
        <v>2851</v>
      </c>
      <c r="E1561">
        <f t="shared" ca="1" si="245"/>
        <v>0</v>
      </c>
      <c r="H1561" t="str">
        <f t="shared" ca="1" si="251"/>
        <v>'Lynx PE'!</v>
      </c>
      <c r="I1561">
        <f t="shared" ca="1" si="252"/>
        <v>0</v>
      </c>
      <c r="J1561">
        <f t="shared" ca="1" si="258"/>
        <v>0</v>
      </c>
      <c r="K1561">
        <f t="shared" ca="1" si="258"/>
        <v>0</v>
      </c>
      <c r="L1561">
        <f t="shared" ca="1" si="258"/>
        <v>0</v>
      </c>
      <c r="M1561" t="str">
        <f t="shared" ca="1" si="258"/>
        <v>'Lynx PE'!</v>
      </c>
      <c r="N1561">
        <f t="shared" ca="1" si="258"/>
        <v>0</v>
      </c>
      <c r="O1561" t="str">
        <f t="shared" ca="1" si="256"/>
        <v>D:AD</v>
      </c>
      <c r="P1561" t="str">
        <f t="shared" ca="1" si="257"/>
        <v>D9:AD9</v>
      </c>
    </row>
    <row r="1562" spans="1:16">
      <c r="A1562" t="str">
        <f t="shared" si="253"/>
        <v>07</v>
      </c>
      <c r="B1562" t="str">
        <f t="shared" ca="1" si="254"/>
        <v>PE</v>
      </c>
      <c r="C1562" t="str">
        <f t="shared" si="255"/>
        <v>L32-PE</v>
      </c>
      <c r="D1562" t="s">
        <v>2852</v>
      </c>
      <c r="E1562">
        <f t="shared" ca="1" si="245"/>
        <v>0</v>
      </c>
      <c r="H1562" t="str">
        <f t="shared" ca="1" si="251"/>
        <v>'Lynx PE'!</v>
      </c>
      <c r="I1562">
        <f t="shared" ca="1" si="252"/>
        <v>0</v>
      </c>
      <c r="J1562">
        <f t="shared" ca="1" si="258"/>
        <v>0</v>
      </c>
      <c r="K1562">
        <f t="shared" ca="1" si="258"/>
        <v>0</v>
      </c>
      <c r="L1562">
        <f t="shared" ca="1" si="258"/>
        <v>0</v>
      </c>
      <c r="M1562" t="str">
        <f t="shared" ca="1" si="258"/>
        <v>'Lynx PE'!</v>
      </c>
      <c r="N1562">
        <f t="shared" ca="1" si="258"/>
        <v>0</v>
      </c>
      <c r="O1562" t="str">
        <f t="shared" ca="1" si="256"/>
        <v>D:AD</v>
      </c>
      <c r="P1562" t="str">
        <f t="shared" ca="1" si="257"/>
        <v>D9:AD9</v>
      </c>
    </row>
    <row r="1563" spans="1:16">
      <c r="A1563" t="str">
        <f t="shared" si="253"/>
        <v>08</v>
      </c>
      <c r="B1563" t="str">
        <f t="shared" ca="1" si="254"/>
        <v>PE</v>
      </c>
      <c r="C1563" t="str">
        <f t="shared" si="255"/>
        <v>L32-PE</v>
      </c>
      <c r="D1563" t="s">
        <v>2853</v>
      </c>
      <c r="E1563">
        <f t="shared" ca="1" si="245"/>
        <v>0</v>
      </c>
      <c r="H1563" t="str">
        <f t="shared" ca="1" si="251"/>
        <v>'Lynx PE'!</v>
      </c>
      <c r="I1563">
        <f t="shared" ca="1" si="252"/>
        <v>0</v>
      </c>
      <c r="J1563">
        <f t="shared" ca="1" si="258"/>
        <v>0</v>
      </c>
      <c r="K1563">
        <f t="shared" ca="1" si="258"/>
        <v>0</v>
      </c>
      <c r="L1563">
        <f t="shared" ca="1" si="258"/>
        <v>0</v>
      </c>
      <c r="M1563" t="str">
        <f t="shared" ca="1" si="258"/>
        <v>'Lynx PE'!</v>
      </c>
      <c r="N1563">
        <f t="shared" ca="1" si="258"/>
        <v>0</v>
      </c>
      <c r="O1563" t="str">
        <f t="shared" ca="1" si="256"/>
        <v>D:AD</v>
      </c>
      <c r="P1563" t="str">
        <f t="shared" ca="1" si="257"/>
        <v>D9:AD9</v>
      </c>
    </row>
    <row r="1564" spans="1:16">
      <c r="A1564" t="str">
        <f t="shared" si="253"/>
        <v>09</v>
      </c>
      <c r="B1564" t="str">
        <f t="shared" ca="1" si="254"/>
        <v>PE</v>
      </c>
      <c r="C1564" t="str">
        <f t="shared" si="255"/>
        <v>L32-PE</v>
      </c>
      <c r="D1564" t="s">
        <v>2854</v>
      </c>
      <c r="E1564">
        <f t="shared" ca="1" si="245"/>
        <v>0</v>
      </c>
      <c r="H1564" t="str">
        <f t="shared" ca="1" si="251"/>
        <v>'Lynx PE'!</v>
      </c>
      <c r="I1564">
        <f t="shared" ca="1" si="252"/>
        <v>0</v>
      </c>
      <c r="J1564">
        <f t="shared" ca="1" si="258"/>
        <v>0</v>
      </c>
      <c r="K1564">
        <f t="shared" ca="1" si="258"/>
        <v>0</v>
      </c>
      <c r="L1564">
        <f t="shared" ca="1" si="258"/>
        <v>0</v>
      </c>
      <c r="M1564" t="str">
        <f t="shared" ca="1" si="258"/>
        <v>'Lynx PE'!</v>
      </c>
      <c r="N1564">
        <f t="shared" ca="1" si="258"/>
        <v>0</v>
      </c>
      <c r="O1564" t="str">
        <f t="shared" ca="1" si="256"/>
        <v>D:AD</v>
      </c>
      <c r="P1564" t="str">
        <f t="shared" ca="1" si="257"/>
        <v>D9:AD9</v>
      </c>
    </row>
    <row r="1565" spans="1:16">
      <c r="A1565" t="str">
        <f t="shared" si="253"/>
        <v>10</v>
      </c>
      <c r="B1565" t="str">
        <f t="shared" ca="1" si="254"/>
        <v>PE</v>
      </c>
      <c r="C1565" t="str">
        <f t="shared" si="255"/>
        <v>L32-PE</v>
      </c>
      <c r="D1565" t="s">
        <v>2855</v>
      </c>
      <c r="E1565">
        <f t="shared" ca="1" si="245"/>
        <v>0</v>
      </c>
      <c r="H1565" t="str">
        <f t="shared" ca="1" si="251"/>
        <v>'Lynx PE'!</v>
      </c>
      <c r="I1565">
        <f t="shared" ca="1" si="252"/>
        <v>0</v>
      </c>
      <c r="J1565">
        <f t="shared" ca="1" si="258"/>
        <v>0</v>
      </c>
      <c r="K1565">
        <f t="shared" ca="1" si="258"/>
        <v>0</v>
      </c>
      <c r="L1565">
        <f t="shared" ca="1" si="258"/>
        <v>0</v>
      </c>
      <c r="M1565" t="str">
        <f t="shared" ca="1" si="258"/>
        <v>'Lynx PE'!</v>
      </c>
      <c r="N1565">
        <f t="shared" ca="1" si="258"/>
        <v>0</v>
      </c>
      <c r="O1565" t="str">
        <f t="shared" ca="1" si="256"/>
        <v>D:AD</v>
      </c>
      <c r="P1565" t="str">
        <f t="shared" ca="1" si="257"/>
        <v>D9:AD9</v>
      </c>
    </row>
    <row r="1566" spans="1:16">
      <c r="A1566" t="str">
        <f t="shared" si="253"/>
        <v>11</v>
      </c>
      <c r="B1566" t="str">
        <f t="shared" ca="1" si="254"/>
        <v>PE</v>
      </c>
      <c r="C1566" t="str">
        <f t="shared" si="255"/>
        <v>L32-PE</v>
      </c>
      <c r="D1566" t="s">
        <v>2856</v>
      </c>
      <c r="E1566">
        <f t="shared" ca="1" si="245"/>
        <v>0</v>
      </c>
      <c r="H1566" t="str">
        <f t="shared" ca="1" si="251"/>
        <v>'Lynx PE'!</v>
      </c>
      <c r="I1566">
        <f t="shared" ca="1" si="252"/>
        <v>0</v>
      </c>
      <c r="J1566">
        <f t="shared" ca="1" si="258"/>
        <v>0</v>
      </c>
      <c r="K1566">
        <f t="shared" ca="1" si="258"/>
        <v>0</v>
      </c>
      <c r="L1566">
        <f t="shared" ca="1" si="258"/>
        <v>0</v>
      </c>
      <c r="M1566" t="str">
        <f t="shared" ca="1" si="258"/>
        <v>'Lynx PE'!</v>
      </c>
      <c r="N1566">
        <f t="shared" ca="1" si="258"/>
        <v>0</v>
      </c>
      <c r="O1566" t="str">
        <f t="shared" ca="1" si="256"/>
        <v>D:AD</v>
      </c>
      <c r="P1566" t="str">
        <f t="shared" ca="1" si="257"/>
        <v>D9:AD9</v>
      </c>
    </row>
    <row r="1567" spans="1:16">
      <c r="A1567" t="str">
        <f t="shared" si="253"/>
        <v>12</v>
      </c>
      <c r="B1567" t="str">
        <f t="shared" ca="1" si="254"/>
        <v>PE</v>
      </c>
      <c r="C1567" t="str">
        <f t="shared" si="255"/>
        <v>L32-PE</v>
      </c>
      <c r="D1567" t="s">
        <v>2857</v>
      </c>
      <c r="E1567">
        <f t="shared" ca="1" si="245"/>
        <v>0</v>
      </c>
      <c r="H1567" t="str">
        <f t="shared" ca="1" si="251"/>
        <v>'Lynx PE'!</v>
      </c>
      <c r="I1567">
        <f t="shared" ca="1" si="252"/>
        <v>0</v>
      </c>
      <c r="J1567">
        <f t="shared" ca="1" si="258"/>
        <v>0</v>
      </c>
      <c r="K1567">
        <f t="shared" ca="1" si="258"/>
        <v>0</v>
      </c>
      <c r="L1567">
        <f t="shared" ca="1" si="258"/>
        <v>0</v>
      </c>
      <c r="M1567" t="str">
        <f t="shared" ca="1" si="258"/>
        <v>'Lynx PE'!</v>
      </c>
      <c r="N1567">
        <f t="shared" ca="1" si="258"/>
        <v>0</v>
      </c>
      <c r="O1567" t="str">
        <f t="shared" ca="1" si="256"/>
        <v>D:AD</v>
      </c>
      <c r="P1567" t="str">
        <f t="shared" ca="1" si="257"/>
        <v>D9:AD9</v>
      </c>
    </row>
    <row r="1568" spans="1:16">
      <c r="A1568" t="str">
        <f t="shared" si="253"/>
        <v>13</v>
      </c>
      <c r="B1568" t="str">
        <f t="shared" ca="1" si="254"/>
        <v>PE</v>
      </c>
      <c r="C1568" t="str">
        <f t="shared" si="255"/>
        <v>L32-PE</v>
      </c>
      <c r="D1568" t="s">
        <v>2858</v>
      </c>
      <c r="E1568">
        <f t="shared" ca="1" si="245"/>
        <v>0</v>
      </c>
      <c r="H1568" t="str">
        <f t="shared" ca="1" si="251"/>
        <v>'Lynx PE'!</v>
      </c>
      <c r="I1568">
        <f t="shared" ca="1" si="252"/>
        <v>0</v>
      </c>
      <c r="J1568">
        <f t="shared" ca="1" si="258"/>
        <v>0</v>
      </c>
      <c r="K1568">
        <f t="shared" ca="1" si="258"/>
        <v>0</v>
      </c>
      <c r="L1568">
        <f t="shared" ca="1" si="258"/>
        <v>0</v>
      </c>
      <c r="M1568" t="str">
        <f t="shared" ca="1" si="258"/>
        <v>'Lynx PE'!</v>
      </c>
      <c r="N1568">
        <f t="shared" ca="1" si="258"/>
        <v>0</v>
      </c>
      <c r="O1568" t="str">
        <f t="shared" ca="1" si="256"/>
        <v>D:AD</v>
      </c>
      <c r="P1568" t="str">
        <f t="shared" ca="1" si="257"/>
        <v>D9:AD9</v>
      </c>
    </row>
    <row r="1569" spans="1:16">
      <c r="A1569" t="str">
        <f t="shared" si="253"/>
        <v>15</v>
      </c>
      <c r="B1569" t="str">
        <f t="shared" ca="1" si="254"/>
        <v>PE</v>
      </c>
      <c r="C1569" t="str">
        <f t="shared" si="255"/>
        <v>L32-PE</v>
      </c>
      <c r="D1569" t="s">
        <v>2859</v>
      </c>
      <c r="E1569">
        <f t="shared" ca="1" si="245"/>
        <v>0</v>
      </c>
      <c r="H1569" t="str">
        <f t="shared" ca="1" si="251"/>
        <v>'Lynx PE'!</v>
      </c>
      <c r="I1569">
        <f t="shared" ca="1" si="252"/>
        <v>0</v>
      </c>
      <c r="J1569">
        <f t="shared" ca="1" si="258"/>
        <v>0</v>
      </c>
      <c r="K1569">
        <f t="shared" ca="1" si="258"/>
        <v>0</v>
      </c>
      <c r="L1569">
        <f t="shared" ca="1" si="258"/>
        <v>0</v>
      </c>
      <c r="M1569" t="str">
        <f t="shared" ca="1" si="258"/>
        <v>'Lynx PE'!</v>
      </c>
      <c r="N1569">
        <f t="shared" ca="1" si="258"/>
        <v>0</v>
      </c>
      <c r="O1569" t="str">
        <f t="shared" ca="1" si="256"/>
        <v>D:AD</v>
      </c>
      <c r="P1569" t="str">
        <f t="shared" ca="1" si="257"/>
        <v>D9:AD9</v>
      </c>
    </row>
    <row r="1570" spans="1:16">
      <c r="A1570" t="str">
        <f t="shared" si="253"/>
        <v>19</v>
      </c>
      <c r="B1570" t="str">
        <f t="shared" ca="1" si="254"/>
        <v>PE</v>
      </c>
      <c r="C1570" t="str">
        <f t="shared" si="255"/>
        <v>L32-PE</v>
      </c>
      <c r="D1570" t="s">
        <v>2860</v>
      </c>
      <c r="E1570">
        <f t="shared" ca="1" si="245"/>
        <v>0</v>
      </c>
      <c r="H1570" t="str">
        <f t="shared" ca="1" si="251"/>
        <v>'Lynx PE'!</v>
      </c>
      <c r="I1570">
        <f t="shared" ca="1" si="252"/>
        <v>0</v>
      </c>
      <c r="J1570">
        <f t="shared" ca="1" si="258"/>
        <v>0</v>
      </c>
      <c r="K1570">
        <f t="shared" ca="1" si="258"/>
        <v>0</v>
      </c>
      <c r="L1570">
        <f t="shared" ca="1" si="258"/>
        <v>0</v>
      </c>
      <c r="M1570" t="str">
        <f t="shared" ca="1" si="258"/>
        <v>'Lynx PE'!</v>
      </c>
      <c r="N1570">
        <f t="shared" ca="1" si="258"/>
        <v>0</v>
      </c>
      <c r="O1570" t="str">
        <f t="shared" ca="1" si="256"/>
        <v>D:AD</v>
      </c>
      <c r="P1570" t="str">
        <f t="shared" ca="1" si="257"/>
        <v>D9:AD9</v>
      </c>
    </row>
    <row r="1571" spans="1:16">
      <c r="A1571" t="str">
        <f t="shared" si="253"/>
        <v>34</v>
      </c>
      <c r="B1571" t="str">
        <f t="shared" ca="1" si="254"/>
        <v>PE</v>
      </c>
      <c r="C1571" t="str">
        <f t="shared" si="255"/>
        <v>L32-PE</v>
      </c>
      <c r="D1571" t="s">
        <v>2861</v>
      </c>
      <c r="E1571">
        <f t="shared" ca="1" si="245"/>
        <v>0</v>
      </c>
      <c r="H1571" t="str">
        <f t="shared" ca="1" si="251"/>
        <v>'Lynx PE'!</v>
      </c>
      <c r="I1571">
        <f t="shared" ca="1" si="252"/>
        <v>0</v>
      </c>
      <c r="J1571">
        <f t="shared" ca="1" si="258"/>
        <v>0</v>
      </c>
      <c r="K1571">
        <f t="shared" ca="1" si="258"/>
        <v>0</v>
      </c>
      <c r="L1571">
        <f t="shared" ca="1" si="258"/>
        <v>0</v>
      </c>
      <c r="M1571" t="str">
        <f t="shared" ca="1" si="258"/>
        <v>'Lynx PE'!</v>
      </c>
      <c r="N1571">
        <f t="shared" ca="1" si="258"/>
        <v>0</v>
      </c>
      <c r="O1571" t="str">
        <f t="shared" ca="1" si="256"/>
        <v>D:AD</v>
      </c>
      <c r="P1571" t="str">
        <f t="shared" ca="1" si="257"/>
        <v>D9:AD9</v>
      </c>
    </row>
    <row r="1572" spans="1:16">
      <c r="A1572" t="str">
        <f t="shared" si="253"/>
        <v>35</v>
      </c>
      <c r="B1572" t="str">
        <f t="shared" ca="1" si="254"/>
        <v>PE</v>
      </c>
      <c r="C1572" t="str">
        <f t="shared" si="255"/>
        <v>L32-PE</v>
      </c>
      <c r="D1572" t="s">
        <v>2862</v>
      </c>
      <c r="E1572">
        <f t="shared" ca="1" si="245"/>
        <v>0</v>
      </c>
      <c r="H1572" t="str">
        <f t="shared" ca="1" si="251"/>
        <v>'Lynx PE'!</v>
      </c>
      <c r="I1572">
        <f t="shared" ca="1" si="252"/>
        <v>0</v>
      </c>
      <c r="J1572">
        <f t="shared" ca="1" si="258"/>
        <v>0</v>
      </c>
      <c r="K1572">
        <f t="shared" ca="1" si="258"/>
        <v>0</v>
      </c>
      <c r="L1572">
        <f t="shared" ca="1" si="258"/>
        <v>0</v>
      </c>
      <c r="M1572" t="str">
        <f t="shared" ca="1" si="258"/>
        <v>'Lynx PE'!</v>
      </c>
      <c r="N1572">
        <f t="shared" ca="1" si="258"/>
        <v>0</v>
      </c>
      <c r="O1572" t="str">
        <f t="shared" ca="1" si="256"/>
        <v>D:AD</v>
      </c>
      <c r="P1572" t="str">
        <f t="shared" ca="1" si="257"/>
        <v>D9:AD9</v>
      </c>
    </row>
    <row r="1573" spans="1:16">
      <c r="A1573" t="str">
        <f t="shared" si="253"/>
        <v>36</v>
      </c>
      <c r="B1573" t="str">
        <f t="shared" ca="1" si="254"/>
        <v>PE</v>
      </c>
      <c r="C1573" t="str">
        <f t="shared" si="255"/>
        <v>L32-PE</v>
      </c>
      <c r="D1573" t="s">
        <v>2863</v>
      </c>
      <c r="E1573">
        <f t="shared" ca="1" si="245"/>
        <v>0</v>
      </c>
      <c r="H1573" t="str">
        <f t="shared" ca="1" si="251"/>
        <v>'Lynx PE'!</v>
      </c>
      <c r="I1573">
        <f t="shared" ca="1" si="252"/>
        <v>0</v>
      </c>
      <c r="J1573">
        <f t="shared" ca="1" si="258"/>
        <v>0</v>
      </c>
      <c r="K1573">
        <f t="shared" ca="1" si="258"/>
        <v>0</v>
      </c>
      <c r="L1573">
        <f t="shared" ca="1" si="258"/>
        <v>0</v>
      </c>
      <c r="M1573" t="str">
        <f t="shared" ca="1" si="258"/>
        <v>'Lynx PE'!</v>
      </c>
      <c r="N1573">
        <f t="shared" ca="1" si="258"/>
        <v>0</v>
      </c>
      <c r="O1573" t="str">
        <f t="shared" ca="1" si="256"/>
        <v>D:AD</v>
      </c>
      <c r="P1573" t="str">
        <f t="shared" ca="1" si="257"/>
        <v>D9:AD9</v>
      </c>
    </row>
    <row r="1574" spans="1:16">
      <c r="A1574" t="str">
        <f t="shared" si="253"/>
        <v>01</v>
      </c>
      <c r="B1574" t="str">
        <f t="shared" ca="1" si="254"/>
        <v>WOOD</v>
      </c>
      <c r="C1574" t="str">
        <f t="shared" si="255"/>
        <v>L32-W</v>
      </c>
      <c r="D1574" t="s">
        <v>676</v>
      </c>
      <c r="E1574">
        <f t="shared" ca="1" si="245"/>
        <v>0</v>
      </c>
      <c r="H1574" t="str">
        <f t="shared" ca="1" si="251"/>
        <v>'LYNX PLYWOOD'!</v>
      </c>
      <c r="I1574">
        <f t="shared" ca="1" si="252"/>
        <v>0</v>
      </c>
      <c r="J1574" t="str">
        <f t="shared" ca="1" si="258"/>
        <v>'LYNX PLYWOOD'!</v>
      </c>
      <c r="K1574">
        <f t="shared" ca="1" si="258"/>
        <v>0</v>
      </c>
      <c r="L1574">
        <f t="shared" ca="1" si="258"/>
        <v>0</v>
      </c>
      <c r="M1574">
        <f t="shared" ca="1" si="258"/>
        <v>0</v>
      </c>
      <c r="N1574">
        <f t="shared" ca="1" si="258"/>
        <v>0</v>
      </c>
      <c r="O1574" t="str">
        <f t="shared" ca="1" si="256"/>
        <v>D:Aa</v>
      </c>
      <c r="P1574" t="str">
        <f t="shared" ca="1" si="257"/>
        <v>D9:Aa9</v>
      </c>
    </row>
    <row r="1575" spans="1:16">
      <c r="A1575" t="str">
        <f t="shared" si="253"/>
        <v>02</v>
      </c>
      <c r="B1575" t="str">
        <f t="shared" ca="1" si="254"/>
        <v>WOOD</v>
      </c>
      <c r="C1575" t="str">
        <f t="shared" si="255"/>
        <v>L32-W</v>
      </c>
      <c r="D1575" t="s">
        <v>677</v>
      </c>
      <c r="E1575">
        <f t="shared" ca="1" si="245"/>
        <v>0</v>
      </c>
      <c r="H1575" t="str">
        <f t="shared" ca="1" si="251"/>
        <v>'LYNX PLYWOOD'!</v>
      </c>
      <c r="I1575">
        <f t="shared" ca="1" si="252"/>
        <v>0</v>
      </c>
      <c r="J1575" t="str">
        <f t="shared" ca="1" si="258"/>
        <v>'LYNX PLYWOOD'!</v>
      </c>
      <c r="K1575">
        <f t="shared" ca="1" si="258"/>
        <v>0</v>
      </c>
      <c r="L1575">
        <f t="shared" ca="1" si="258"/>
        <v>0</v>
      </c>
      <c r="M1575">
        <f t="shared" ca="1" si="258"/>
        <v>0</v>
      </c>
      <c r="N1575">
        <f t="shared" ca="1" si="258"/>
        <v>0</v>
      </c>
      <c r="O1575" t="str">
        <f t="shared" ca="1" si="256"/>
        <v>D:Aa</v>
      </c>
      <c r="P1575" t="str">
        <f t="shared" ca="1" si="257"/>
        <v>D9:Aa9</v>
      </c>
    </row>
    <row r="1576" spans="1:16">
      <c r="A1576" t="str">
        <f t="shared" si="253"/>
        <v>03</v>
      </c>
      <c r="B1576" t="str">
        <f t="shared" ca="1" si="254"/>
        <v>WOOD</v>
      </c>
      <c r="C1576" t="str">
        <f t="shared" si="255"/>
        <v>L32-W</v>
      </c>
      <c r="D1576" t="s">
        <v>678</v>
      </c>
      <c r="E1576">
        <f t="shared" ca="1" si="245"/>
        <v>0</v>
      </c>
      <c r="H1576" t="str">
        <f t="shared" ca="1" si="251"/>
        <v>'LYNX PLYWOOD'!</v>
      </c>
      <c r="I1576">
        <f t="shared" ca="1" si="252"/>
        <v>0</v>
      </c>
      <c r="J1576" t="str">
        <f t="shared" ca="1" si="258"/>
        <v>'LYNX PLYWOOD'!</v>
      </c>
      <c r="K1576">
        <f t="shared" ca="1" si="258"/>
        <v>0</v>
      </c>
      <c r="L1576">
        <f t="shared" ca="1" si="258"/>
        <v>0</v>
      </c>
      <c r="M1576">
        <f t="shared" ca="1" si="258"/>
        <v>0</v>
      </c>
      <c r="N1576">
        <f t="shared" ca="1" si="258"/>
        <v>0</v>
      </c>
      <c r="O1576" t="str">
        <f t="shared" ca="1" si="256"/>
        <v>D:Aa</v>
      </c>
      <c r="P1576" t="str">
        <f t="shared" ca="1" si="257"/>
        <v>D9:Aa9</v>
      </c>
    </row>
    <row r="1577" spans="1:16">
      <c r="A1577" t="str">
        <f t="shared" si="253"/>
        <v>04</v>
      </c>
      <c r="B1577" t="str">
        <f t="shared" ca="1" si="254"/>
        <v>WOOD</v>
      </c>
      <c r="C1577" t="str">
        <f t="shared" si="255"/>
        <v>L32-W</v>
      </c>
      <c r="D1577" t="s">
        <v>679</v>
      </c>
      <c r="E1577">
        <f t="shared" ca="1" si="245"/>
        <v>0</v>
      </c>
      <c r="H1577" t="str">
        <f t="shared" ca="1" si="251"/>
        <v>'LYNX PLYWOOD'!</v>
      </c>
      <c r="I1577">
        <f t="shared" ca="1" si="252"/>
        <v>0</v>
      </c>
      <c r="J1577" t="str">
        <f t="shared" ca="1" si="258"/>
        <v>'LYNX PLYWOOD'!</v>
      </c>
      <c r="K1577">
        <f t="shared" ca="1" si="258"/>
        <v>0</v>
      </c>
      <c r="L1577">
        <f t="shared" ca="1" si="258"/>
        <v>0</v>
      </c>
      <c r="M1577">
        <f t="shared" ca="1" si="258"/>
        <v>0</v>
      </c>
      <c r="N1577">
        <f t="shared" ca="1" si="258"/>
        <v>0</v>
      </c>
      <c r="O1577" t="str">
        <f t="shared" ca="1" si="256"/>
        <v>D:Aa</v>
      </c>
      <c r="P1577" t="str">
        <f t="shared" ca="1" si="257"/>
        <v>D9:Aa9</v>
      </c>
    </row>
    <row r="1578" spans="1:16">
      <c r="A1578" t="str">
        <f t="shared" si="253"/>
        <v>05</v>
      </c>
      <c r="B1578" t="str">
        <f t="shared" ca="1" si="254"/>
        <v>WOOD</v>
      </c>
      <c r="C1578" t="str">
        <f t="shared" si="255"/>
        <v>L32-W</v>
      </c>
      <c r="D1578" t="s">
        <v>680</v>
      </c>
      <c r="E1578">
        <f t="shared" ca="1" si="245"/>
        <v>0</v>
      </c>
      <c r="H1578" t="str">
        <f t="shared" ca="1" si="251"/>
        <v>'LYNX PLYWOOD'!</v>
      </c>
      <c r="I1578">
        <f t="shared" ca="1" si="252"/>
        <v>0</v>
      </c>
      <c r="J1578" t="str">
        <f t="shared" ca="1" si="258"/>
        <v>'LYNX PLYWOOD'!</v>
      </c>
      <c r="K1578">
        <f t="shared" ca="1" si="258"/>
        <v>0</v>
      </c>
      <c r="L1578">
        <f t="shared" ca="1" si="258"/>
        <v>0</v>
      </c>
      <c r="M1578">
        <f t="shared" ca="1" si="258"/>
        <v>0</v>
      </c>
      <c r="N1578">
        <f t="shared" ca="1" si="258"/>
        <v>0</v>
      </c>
      <c r="O1578" t="str">
        <f t="shared" ca="1" si="256"/>
        <v>D:Aa</v>
      </c>
      <c r="P1578" t="str">
        <f t="shared" ca="1" si="257"/>
        <v>D9:Aa9</v>
      </c>
    </row>
    <row r="1579" spans="1:16">
      <c r="A1579" t="str">
        <f t="shared" si="253"/>
        <v>06</v>
      </c>
      <c r="B1579" t="str">
        <f t="shared" ca="1" si="254"/>
        <v>WOOD</v>
      </c>
      <c r="C1579" t="str">
        <f t="shared" si="255"/>
        <v>L32-W</v>
      </c>
      <c r="D1579" t="s">
        <v>681</v>
      </c>
      <c r="E1579">
        <f t="shared" ca="1" si="245"/>
        <v>0</v>
      </c>
      <c r="H1579" t="str">
        <f t="shared" ca="1" si="251"/>
        <v>'LYNX PLYWOOD'!</v>
      </c>
      <c r="I1579">
        <f t="shared" ca="1" si="252"/>
        <v>0</v>
      </c>
      <c r="J1579" t="str">
        <f t="shared" ca="1" si="258"/>
        <v>'LYNX PLYWOOD'!</v>
      </c>
      <c r="K1579">
        <f t="shared" ca="1" si="258"/>
        <v>0</v>
      </c>
      <c r="L1579">
        <f t="shared" ca="1" si="258"/>
        <v>0</v>
      </c>
      <c r="M1579">
        <f t="shared" ca="1" si="258"/>
        <v>0</v>
      </c>
      <c r="N1579">
        <f t="shared" ca="1" si="258"/>
        <v>0</v>
      </c>
      <c r="O1579" t="str">
        <f t="shared" ca="1" si="256"/>
        <v>D:Aa</v>
      </c>
      <c r="P1579" t="str">
        <f t="shared" ca="1" si="257"/>
        <v>D9:Aa9</v>
      </c>
    </row>
    <row r="1580" spans="1:16">
      <c r="A1580" t="str">
        <f t="shared" si="253"/>
        <v>07</v>
      </c>
      <c r="B1580" t="str">
        <f t="shared" ca="1" si="254"/>
        <v>WOOD</v>
      </c>
      <c r="C1580" t="str">
        <f t="shared" si="255"/>
        <v>L32-W</v>
      </c>
      <c r="D1580" t="s">
        <v>682</v>
      </c>
      <c r="E1580">
        <f t="shared" ca="1" si="245"/>
        <v>0</v>
      </c>
      <c r="H1580" t="str">
        <f t="shared" ca="1" si="251"/>
        <v>'LYNX PLYWOOD'!</v>
      </c>
      <c r="I1580">
        <f t="shared" ca="1" si="252"/>
        <v>0</v>
      </c>
      <c r="J1580" t="str">
        <f t="shared" ca="1" si="258"/>
        <v>'LYNX PLYWOOD'!</v>
      </c>
      <c r="K1580">
        <f t="shared" ca="1" si="258"/>
        <v>0</v>
      </c>
      <c r="L1580">
        <f t="shared" ca="1" si="258"/>
        <v>0</v>
      </c>
      <c r="M1580">
        <f t="shared" ca="1" si="258"/>
        <v>0</v>
      </c>
      <c r="N1580">
        <f t="shared" ca="1" si="258"/>
        <v>0</v>
      </c>
      <c r="O1580" t="str">
        <f t="shared" ca="1" si="256"/>
        <v>D:Aa</v>
      </c>
      <c r="P1580" t="str">
        <f t="shared" ca="1" si="257"/>
        <v>D9:Aa9</v>
      </c>
    </row>
    <row r="1581" spans="1:16">
      <c r="A1581" t="str">
        <f t="shared" si="253"/>
        <v>08</v>
      </c>
      <c r="B1581" t="str">
        <f t="shared" ca="1" si="254"/>
        <v>WOOD</v>
      </c>
      <c r="C1581" t="str">
        <f t="shared" si="255"/>
        <v>L32-W</v>
      </c>
      <c r="D1581" t="s">
        <v>683</v>
      </c>
      <c r="E1581">
        <f t="shared" ca="1" si="245"/>
        <v>0</v>
      </c>
      <c r="H1581" t="str">
        <f t="shared" ca="1" si="251"/>
        <v>'LYNX PLYWOOD'!</v>
      </c>
      <c r="I1581">
        <f t="shared" ca="1" si="252"/>
        <v>0</v>
      </c>
      <c r="J1581" t="str">
        <f t="shared" ca="1" si="258"/>
        <v>'LYNX PLYWOOD'!</v>
      </c>
      <c r="K1581">
        <f t="shared" ca="1" si="258"/>
        <v>0</v>
      </c>
      <c r="L1581">
        <f t="shared" ca="1" si="258"/>
        <v>0</v>
      </c>
      <c r="M1581">
        <f t="shared" ca="1" si="258"/>
        <v>0</v>
      </c>
      <c r="N1581">
        <f t="shared" ca="1" si="258"/>
        <v>0</v>
      </c>
      <c r="O1581" t="str">
        <f t="shared" ca="1" si="256"/>
        <v>D:Aa</v>
      </c>
      <c r="P1581" t="str">
        <f t="shared" ca="1" si="257"/>
        <v>D9:Aa9</v>
      </c>
    </row>
    <row r="1582" spans="1:16">
      <c r="A1582" t="str">
        <f t="shared" si="253"/>
        <v>09</v>
      </c>
      <c r="B1582" t="str">
        <f t="shared" ca="1" si="254"/>
        <v>WOOD</v>
      </c>
      <c r="C1582" t="str">
        <f t="shared" si="255"/>
        <v>L32-W</v>
      </c>
      <c r="D1582" t="s">
        <v>684</v>
      </c>
      <c r="E1582">
        <f t="shared" ca="1" si="245"/>
        <v>0</v>
      </c>
      <c r="H1582" t="str">
        <f t="shared" ca="1" si="251"/>
        <v>'LYNX PLYWOOD'!</v>
      </c>
      <c r="I1582">
        <f t="shared" ca="1" si="252"/>
        <v>0</v>
      </c>
      <c r="J1582" t="str">
        <f t="shared" ca="1" si="258"/>
        <v>'LYNX PLYWOOD'!</v>
      </c>
      <c r="K1582">
        <f t="shared" ca="1" si="258"/>
        <v>0</v>
      </c>
      <c r="L1582">
        <f t="shared" ca="1" si="258"/>
        <v>0</v>
      </c>
      <c r="M1582">
        <f t="shared" ca="1" si="258"/>
        <v>0</v>
      </c>
      <c r="N1582">
        <f t="shared" ca="1" si="258"/>
        <v>0</v>
      </c>
      <c r="O1582" t="str">
        <f t="shared" ca="1" si="256"/>
        <v>D:Aa</v>
      </c>
      <c r="P1582" t="str">
        <f t="shared" ca="1" si="257"/>
        <v>D9:Aa9</v>
      </c>
    </row>
    <row r="1583" spans="1:16">
      <c r="A1583" t="str">
        <f t="shared" si="253"/>
        <v>10</v>
      </c>
      <c r="B1583" t="str">
        <f t="shared" ca="1" si="254"/>
        <v>WOOD</v>
      </c>
      <c r="C1583" t="str">
        <f t="shared" si="255"/>
        <v>L32-W</v>
      </c>
      <c r="D1583" t="s">
        <v>685</v>
      </c>
      <c r="E1583">
        <f t="shared" ca="1" si="245"/>
        <v>0</v>
      </c>
      <c r="H1583" t="str">
        <f t="shared" ca="1" si="251"/>
        <v>'LYNX PLYWOOD'!</v>
      </c>
      <c r="I1583">
        <f t="shared" ca="1" si="252"/>
        <v>0</v>
      </c>
      <c r="J1583" t="str">
        <f t="shared" ca="1" si="258"/>
        <v>'LYNX PLYWOOD'!</v>
      </c>
      <c r="K1583">
        <f t="shared" ca="1" si="258"/>
        <v>0</v>
      </c>
      <c r="L1583">
        <f t="shared" ca="1" si="258"/>
        <v>0</v>
      </c>
      <c r="M1583">
        <f t="shared" ca="1" si="258"/>
        <v>0</v>
      </c>
      <c r="N1583">
        <f t="shared" ca="1" si="258"/>
        <v>0</v>
      </c>
      <c r="O1583" t="str">
        <f t="shared" ca="1" si="256"/>
        <v>D:Aa</v>
      </c>
      <c r="P1583" t="str">
        <f t="shared" ca="1" si="257"/>
        <v>D9:Aa9</v>
      </c>
    </row>
    <row r="1584" spans="1:16">
      <c r="A1584" t="str">
        <f t="shared" si="253"/>
        <v>100</v>
      </c>
      <c r="B1584" t="str">
        <f t="shared" ca="1" si="254"/>
        <v>WOOD</v>
      </c>
      <c r="C1584" t="str">
        <f t="shared" si="255"/>
        <v>L32-W</v>
      </c>
      <c r="D1584" t="s">
        <v>689</v>
      </c>
      <c r="E1584">
        <f t="shared" ca="1" si="245"/>
        <v>0</v>
      </c>
      <c r="H1584" t="str">
        <f t="shared" ca="1" si="251"/>
        <v>'LYNX PLYWOOD'!</v>
      </c>
      <c r="I1584">
        <f t="shared" ca="1" si="252"/>
        <v>0</v>
      </c>
      <c r="J1584" t="str">
        <f t="shared" ca="1" si="258"/>
        <v>'LYNX PLYWOOD'!</v>
      </c>
      <c r="K1584">
        <f t="shared" ca="1" si="258"/>
        <v>0</v>
      </c>
      <c r="L1584">
        <f t="shared" ca="1" si="258"/>
        <v>0</v>
      </c>
      <c r="M1584">
        <f t="shared" ca="1" si="258"/>
        <v>0</v>
      </c>
      <c r="N1584">
        <f t="shared" ca="1" si="258"/>
        <v>0</v>
      </c>
      <c r="O1584" t="str">
        <f t="shared" ca="1" si="256"/>
        <v>D:Aa</v>
      </c>
      <c r="P1584" t="str">
        <f t="shared" ca="1" si="257"/>
        <v>D9:Aa9</v>
      </c>
    </row>
    <row r="1585" spans="1:16">
      <c r="A1585" t="str">
        <f t="shared" si="253"/>
        <v>11</v>
      </c>
      <c r="B1585" t="str">
        <f t="shared" ca="1" si="254"/>
        <v>WOOD</v>
      </c>
      <c r="C1585" t="str">
        <f t="shared" si="255"/>
        <v>L32-W</v>
      </c>
      <c r="D1585" t="s">
        <v>686</v>
      </c>
      <c r="E1585">
        <f t="shared" ca="1" si="245"/>
        <v>0</v>
      </c>
      <c r="H1585" t="str">
        <f t="shared" ca="1" si="251"/>
        <v>'LYNX PLYWOOD'!</v>
      </c>
      <c r="I1585">
        <f t="shared" ca="1" si="252"/>
        <v>0</v>
      </c>
      <c r="J1585" t="str">
        <f t="shared" ca="1" si="258"/>
        <v>'LYNX PLYWOOD'!</v>
      </c>
      <c r="K1585">
        <f t="shared" ca="1" si="258"/>
        <v>0</v>
      </c>
      <c r="L1585">
        <f t="shared" ca="1" si="258"/>
        <v>0</v>
      </c>
      <c r="M1585">
        <f t="shared" ca="1" si="258"/>
        <v>0</v>
      </c>
      <c r="N1585">
        <f t="shared" ca="1" si="258"/>
        <v>0</v>
      </c>
      <c r="O1585" t="str">
        <f t="shared" ca="1" si="256"/>
        <v>D:Aa</v>
      </c>
      <c r="P1585" t="str">
        <f t="shared" ca="1" si="257"/>
        <v>D9:Aa9</v>
      </c>
    </row>
    <row r="1586" spans="1:16">
      <c r="A1586" t="str">
        <f t="shared" si="253"/>
        <v>12</v>
      </c>
      <c r="B1586" t="str">
        <f t="shared" ca="1" si="254"/>
        <v>WOOD</v>
      </c>
      <c r="C1586" t="str">
        <f t="shared" si="255"/>
        <v>L32-W</v>
      </c>
      <c r="D1586" t="s">
        <v>687</v>
      </c>
      <c r="E1586">
        <f t="shared" ca="1" si="245"/>
        <v>0</v>
      </c>
      <c r="H1586" t="str">
        <f t="shared" ca="1" si="251"/>
        <v>'LYNX PLYWOOD'!</v>
      </c>
      <c r="I1586">
        <f t="shared" ca="1" si="252"/>
        <v>0</v>
      </c>
      <c r="J1586" t="str">
        <f t="shared" ca="1" si="258"/>
        <v>'LYNX PLYWOOD'!</v>
      </c>
      <c r="K1586">
        <f t="shared" ca="1" si="258"/>
        <v>0</v>
      </c>
      <c r="L1586">
        <f t="shared" ca="1" si="258"/>
        <v>0</v>
      </c>
      <c r="M1586">
        <f t="shared" ca="1" si="258"/>
        <v>0</v>
      </c>
      <c r="N1586">
        <f t="shared" ca="1" si="258"/>
        <v>0</v>
      </c>
      <c r="O1586" t="str">
        <f t="shared" ca="1" si="256"/>
        <v>D:Aa</v>
      </c>
      <c r="P1586" t="str">
        <f t="shared" ca="1" si="257"/>
        <v>D9:Aa9</v>
      </c>
    </row>
    <row r="1587" spans="1:16">
      <c r="A1587" t="str">
        <f t="shared" si="253"/>
        <v>13</v>
      </c>
      <c r="B1587" t="str">
        <f t="shared" ca="1" si="254"/>
        <v>WOOD</v>
      </c>
      <c r="C1587" t="str">
        <f t="shared" si="255"/>
        <v>L32-W</v>
      </c>
      <c r="D1587" t="s">
        <v>688</v>
      </c>
      <c r="E1587">
        <f t="shared" ca="1" si="245"/>
        <v>0</v>
      </c>
      <c r="H1587" t="str">
        <f t="shared" ca="1" si="251"/>
        <v>'LYNX PLYWOOD'!</v>
      </c>
      <c r="I1587">
        <f t="shared" ca="1" si="252"/>
        <v>0</v>
      </c>
      <c r="J1587" t="str">
        <f t="shared" ca="1" si="258"/>
        <v>'LYNX PLYWOOD'!</v>
      </c>
      <c r="K1587">
        <f t="shared" ca="1" si="258"/>
        <v>0</v>
      </c>
      <c r="L1587">
        <f t="shared" ca="1" si="258"/>
        <v>0</v>
      </c>
      <c r="M1587">
        <f t="shared" ca="1" si="258"/>
        <v>0</v>
      </c>
      <c r="N1587">
        <f t="shared" ca="1" si="258"/>
        <v>0</v>
      </c>
      <c r="O1587" t="str">
        <f t="shared" ca="1" si="256"/>
        <v>D:Aa</v>
      </c>
      <c r="P1587" t="str">
        <f t="shared" ca="1" si="257"/>
        <v>D9:Aa9</v>
      </c>
    </row>
    <row r="1588" spans="1:16">
      <c r="A1588" t="str">
        <f t="shared" si="253"/>
        <v>15</v>
      </c>
      <c r="B1588" t="str">
        <f t="shared" ca="1" si="254"/>
        <v>WOOD</v>
      </c>
      <c r="C1588" t="str">
        <f t="shared" si="255"/>
        <v>L32-W</v>
      </c>
      <c r="D1588" t="s">
        <v>1536</v>
      </c>
      <c r="E1588">
        <f t="shared" ca="1" si="245"/>
        <v>0</v>
      </c>
      <c r="H1588" t="str">
        <f t="shared" ca="1" si="251"/>
        <v>'LYNX PLYWOOD'!</v>
      </c>
      <c r="I1588">
        <f t="shared" ca="1" si="252"/>
        <v>0</v>
      </c>
      <c r="J1588" t="str">
        <f t="shared" ca="1" si="258"/>
        <v>'LYNX PLYWOOD'!</v>
      </c>
      <c r="K1588">
        <f t="shared" ca="1" si="258"/>
        <v>0</v>
      </c>
      <c r="L1588">
        <f t="shared" ca="1" si="258"/>
        <v>0</v>
      </c>
      <c r="M1588">
        <f t="shared" ca="1" si="258"/>
        <v>0</v>
      </c>
      <c r="N1588">
        <f t="shared" ca="1" si="258"/>
        <v>0</v>
      </c>
      <c r="O1588" t="str">
        <f t="shared" ca="1" si="256"/>
        <v>D:Aa</v>
      </c>
      <c r="P1588" t="str">
        <f t="shared" ca="1" si="257"/>
        <v>D9:Aa9</v>
      </c>
    </row>
    <row r="1589" spans="1:16">
      <c r="A1589" t="str">
        <f t="shared" si="253"/>
        <v>01</v>
      </c>
      <c r="B1589" t="str">
        <f t="shared" ca="1" si="254"/>
        <v>WOOD</v>
      </c>
      <c r="C1589" t="str">
        <f t="shared" si="255"/>
        <v>L33-W</v>
      </c>
      <c r="D1589" t="s">
        <v>690</v>
      </c>
      <c r="E1589">
        <f t="shared" ca="1" si="245"/>
        <v>0</v>
      </c>
      <c r="H1589" t="str">
        <f t="shared" ca="1" si="251"/>
        <v>'LYNX PLYWOOD'!</v>
      </c>
      <c r="I1589">
        <f t="shared" ca="1" si="252"/>
        <v>0</v>
      </c>
      <c r="J1589" t="str">
        <f t="shared" ca="1" si="258"/>
        <v>'LYNX PLYWOOD'!</v>
      </c>
      <c r="K1589">
        <f t="shared" ca="1" si="258"/>
        <v>0</v>
      </c>
      <c r="L1589">
        <f t="shared" ca="1" si="258"/>
        <v>0</v>
      </c>
      <c r="M1589">
        <f t="shared" ca="1" si="258"/>
        <v>0</v>
      </c>
      <c r="N1589">
        <f t="shared" ca="1" si="258"/>
        <v>0</v>
      </c>
      <c r="O1589" t="str">
        <f t="shared" ca="1" si="256"/>
        <v>D:Aa</v>
      </c>
      <c r="P1589" t="str">
        <f t="shared" ca="1" si="257"/>
        <v>D9:Aa9</v>
      </c>
    </row>
    <row r="1590" spans="1:16">
      <c r="A1590" t="str">
        <f t="shared" si="253"/>
        <v>02</v>
      </c>
      <c r="B1590" t="str">
        <f t="shared" ca="1" si="254"/>
        <v>WOOD</v>
      </c>
      <c r="C1590" t="str">
        <f t="shared" si="255"/>
        <v>L33-W</v>
      </c>
      <c r="D1590" t="s">
        <v>691</v>
      </c>
      <c r="E1590">
        <f t="shared" ca="1" si="245"/>
        <v>0</v>
      </c>
      <c r="H1590" t="str">
        <f t="shared" ca="1" si="251"/>
        <v>'LYNX PLYWOOD'!</v>
      </c>
      <c r="I1590">
        <f t="shared" ca="1" si="252"/>
        <v>0</v>
      </c>
      <c r="J1590" t="str">
        <f t="shared" ca="1" si="258"/>
        <v>'LYNX PLYWOOD'!</v>
      </c>
      <c r="K1590">
        <f t="shared" ca="1" si="258"/>
        <v>0</v>
      </c>
      <c r="L1590">
        <f t="shared" ca="1" si="258"/>
        <v>0</v>
      </c>
      <c r="M1590">
        <f t="shared" ca="1" si="258"/>
        <v>0</v>
      </c>
      <c r="N1590">
        <f t="shared" ca="1" si="258"/>
        <v>0</v>
      </c>
      <c r="O1590" t="str">
        <f t="shared" ca="1" si="256"/>
        <v>D:Aa</v>
      </c>
      <c r="P1590" t="str">
        <f t="shared" ca="1" si="257"/>
        <v>D9:Aa9</v>
      </c>
    </row>
    <row r="1591" spans="1:16">
      <c r="A1591" t="str">
        <f t="shared" si="253"/>
        <v>03</v>
      </c>
      <c r="B1591" t="str">
        <f t="shared" ca="1" si="254"/>
        <v>WOOD</v>
      </c>
      <c r="C1591" t="str">
        <f t="shared" si="255"/>
        <v>L33-W</v>
      </c>
      <c r="D1591" t="s">
        <v>692</v>
      </c>
      <c r="E1591">
        <f t="shared" ref="E1591:E1654" ca="1" si="259">IFERROR(VLOOKUP(C1591,INDIRECT($H1591&amp;$O1591),MATCH($A1591,INDIRECT($H1591&amp;$P1591),0),FALSE),0)</f>
        <v>0</v>
      </c>
      <c r="H1591" t="str">
        <f t="shared" ca="1" si="251"/>
        <v>'LYNX PLYWOOD'!</v>
      </c>
      <c r="I1591">
        <f t="shared" ca="1" si="252"/>
        <v>0</v>
      </c>
      <c r="J1591" t="str">
        <f t="shared" ca="1" si="258"/>
        <v>'LYNX PLYWOOD'!</v>
      </c>
      <c r="K1591">
        <f t="shared" ca="1" si="258"/>
        <v>0</v>
      </c>
      <c r="L1591">
        <f t="shared" ca="1" si="258"/>
        <v>0</v>
      </c>
      <c r="M1591">
        <f t="shared" ca="1" si="258"/>
        <v>0</v>
      </c>
      <c r="N1591">
        <f t="shared" ca="1" si="258"/>
        <v>0</v>
      </c>
      <c r="O1591" t="str">
        <f t="shared" ca="1" si="256"/>
        <v>D:Aa</v>
      </c>
      <c r="P1591" t="str">
        <f t="shared" ca="1" si="257"/>
        <v>D9:Aa9</v>
      </c>
    </row>
    <row r="1592" spans="1:16">
      <c r="A1592" t="str">
        <f t="shared" si="253"/>
        <v>04</v>
      </c>
      <c r="B1592" t="str">
        <f t="shared" ca="1" si="254"/>
        <v>WOOD</v>
      </c>
      <c r="C1592" t="str">
        <f t="shared" si="255"/>
        <v>L33-W</v>
      </c>
      <c r="D1592" t="s">
        <v>693</v>
      </c>
      <c r="E1592">
        <f t="shared" ca="1" si="259"/>
        <v>0</v>
      </c>
      <c r="H1592" t="str">
        <f t="shared" ca="1" si="251"/>
        <v>'LYNX PLYWOOD'!</v>
      </c>
      <c r="I1592">
        <f t="shared" ca="1" si="252"/>
        <v>0</v>
      </c>
      <c r="J1592" t="str">
        <f t="shared" ca="1" si="258"/>
        <v>'LYNX PLYWOOD'!</v>
      </c>
      <c r="K1592">
        <f t="shared" ca="1" si="258"/>
        <v>0</v>
      </c>
      <c r="L1592">
        <f t="shared" ca="1" si="258"/>
        <v>0</v>
      </c>
      <c r="M1592">
        <f t="shared" ca="1" si="258"/>
        <v>0</v>
      </c>
      <c r="N1592">
        <f t="shared" ca="1" si="258"/>
        <v>0</v>
      </c>
      <c r="O1592" t="str">
        <f t="shared" ca="1" si="256"/>
        <v>D:Aa</v>
      </c>
      <c r="P1592" t="str">
        <f t="shared" ca="1" si="257"/>
        <v>D9:Aa9</v>
      </c>
    </row>
    <row r="1593" spans="1:16">
      <c r="A1593" t="str">
        <f t="shared" si="253"/>
        <v>05</v>
      </c>
      <c r="B1593" t="str">
        <f t="shared" ca="1" si="254"/>
        <v>WOOD</v>
      </c>
      <c r="C1593" t="str">
        <f t="shared" si="255"/>
        <v>L33-W</v>
      </c>
      <c r="D1593" t="s">
        <v>694</v>
      </c>
      <c r="E1593">
        <f t="shared" ca="1" si="259"/>
        <v>0</v>
      </c>
      <c r="H1593" t="str">
        <f t="shared" ca="1" si="251"/>
        <v>'LYNX PLYWOOD'!</v>
      </c>
      <c r="I1593">
        <f t="shared" ca="1" si="252"/>
        <v>0</v>
      </c>
      <c r="J1593" t="str">
        <f t="shared" ca="1" si="258"/>
        <v>'LYNX PLYWOOD'!</v>
      </c>
      <c r="K1593">
        <f t="shared" ca="1" si="258"/>
        <v>0</v>
      </c>
      <c r="L1593">
        <f t="shared" ca="1" si="258"/>
        <v>0</v>
      </c>
      <c r="M1593">
        <f t="shared" ca="1" si="258"/>
        <v>0</v>
      </c>
      <c r="N1593">
        <f t="shared" ca="1" si="258"/>
        <v>0</v>
      </c>
      <c r="O1593" t="str">
        <f t="shared" ca="1" si="256"/>
        <v>D:Aa</v>
      </c>
      <c r="P1593" t="str">
        <f t="shared" ca="1" si="257"/>
        <v>D9:Aa9</v>
      </c>
    </row>
    <row r="1594" spans="1:16">
      <c r="A1594" t="str">
        <f t="shared" si="253"/>
        <v>06</v>
      </c>
      <c r="B1594" t="str">
        <f t="shared" ca="1" si="254"/>
        <v>WOOD</v>
      </c>
      <c r="C1594" t="str">
        <f t="shared" si="255"/>
        <v>L33-W</v>
      </c>
      <c r="D1594" t="s">
        <v>695</v>
      </c>
      <c r="E1594">
        <f t="shared" ca="1" si="259"/>
        <v>0</v>
      </c>
      <c r="H1594" t="str">
        <f t="shared" ca="1" si="251"/>
        <v>'LYNX PLYWOOD'!</v>
      </c>
      <c r="I1594">
        <f t="shared" ca="1" si="252"/>
        <v>0</v>
      </c>
      <c r="J1594" t="str">
        <f t="shared" ca="1" si="258"/>
        <v>'LYNX PLYWOOD'!</v>
      </c>
      <c r="K1594">
        <f t="shared" ca="1" si="258"/>
        <v>0</v>
      </c>
      <c r="L1594">
        <f t="shared" ca="1" si="258"/>
        <v>0</v>
      </c>
      <c r="M1594">
        <f t="shared" ca="1" si="258"/>
        <v>0</v>
      </c>
      <c r="N1594">
        <f t="shared" ca="1" si="258"/>
        <v>0</v>
      </c>
      <c r="O1594" t="str">
        <f t="shared" ca="1" si="256"/>
        <v>D:Aa</v>
      </c>
      <c r="P1594" t="str">
        <f t="shared" ca="1" si="257"/>
        <v>D9:Aa9</v>
      </c>
    </row>
    <row r="1595" spans="1:16">
      <c r="A1595" t="str">
        <f t="shared" si="253"/>
        <v>07</v>
      </c>
      <c r="B1595" t="str">
        <f t="shared" ca="1" si="254"/>
        <v>WOOD</v>
      </c>
      <c r="C1595" t="str">
        <f t="shared" si="255"/>
        <v>L33-W</v>
      </c>
      <c r="D1595" t="s">
        <v>696</v>
      </c>
      <c r="E1595">
        <f t="shared" ca="1" si="259"/>
        <v>0</v>
      </c>
      <c r="H1595" t="str">
        <f t="shared" ca="1" si="251"/>
        <v>'LYNX PLYWOOD'!</v>
      </c>
      <c r="I1595">
        <f t="shared" ca="1" si="252"/>
        <v>0</v>
      </c>
      <c r="J1595" t="str">
        <f t="shared" ca="1" si="258"/>
        <v>'LYNX PLYWOOD'!</v>
      </c>
      <c r="K1595">
        <f t="shared" ca="1" si="258"/>
        <v>0</v>
      </c>
      <c r="L1595">
        <f t="shared" ca="1" si="258"/>
        <v>0</v>
      </c>
      <c r="M1595">
        <f t="shared" ca="1" si="258"/>
        <v>0</v>
      </c>
      <c r="N1595">
        <f t="shared" ca="1" si="258"/>
        <v>0</v>
      </c>
      <c r="O1595" t="str">
        <f t="shared" ca="1" si="256"/>
        <v>D:Aa</v>
      </c>
      <c r="P1595" t="str">
        <f t="shared" ca="1" si="257"/>
        <v>D9:Aa9</v>
      </c>
    </row>
    <row r="1596" spans="1:16">
      <c r="A1596" t="str">
        <f t="shared" si="253"/>
        <v>08</v>
      </c>
      <c r="B1596" t="str">
        <f t="shared" ca="1" si="254"/>
        <v>WOOD</v>
      </c>
      <c r="C1596" t="str">
        <f t="shared" si="255"/>
        <v>L33-W</v>
      </c>
      <c r="D1596" t="s">
        <v>697</v>
      </c>
      <c r="E1596">
        <f t="shared" ca="1" si="259"/>
        <v>0</v>
      </c>
      <c r="H1596" t="str">
        <f t="shared" ca="1" si="251"/>
        <v>'LYNX PLYWOOD'!</v>
      </c>
      <c r="I1596">
        <f t="shared" ca="1" si="252"/>
        <v>0</v>
      </c>
      <c r="J1596" t="str">
        <f t="shared" ca="1" si="258"/>
        <v>'LYNX PLYWOOD'!</v>
      </c>
      <c r="K1596">
        <f t="shared" ca="1" si="258"/>
        <v>0</v>
      </c>
      <c r="L1596">
        <f t="shared" ca="1" si="258"/>
        <v>0</v>
      </c>
      <c r="M1596">
        <f t="shared" ca="1" si="258"/>
        <v>0</v>
      </c>
      <c r="N1596">
        <f t="shared" ca="1" si="258"/>
        <v>0</v>
      </c>
      <c r="O1596" t="str">
        <f t="shared" ca="1" si="256"/>
        <v>D:Aa</v>
      </c>
      <c r="P1596" t="str">
        <f t="shared" ca="1" si="257"/>
        <v>D9:Aa9</v>
      </c>
    </row>
    <row r="1597" spans="1:16">
      <c r="A1597" t="str">
        <f t="shared" si="253"/>
        <v>09</v>
      </c>
      <c r="B1597" t="str">
        <f t="shared" ca="1" si="254"/>
        <v>WOOD</v>
      </c>
      <c r="C1597" t="str">
        <f t="shared" si="255"/>
        <v>L33-W</v>
      </c>
      <c r="D1597" t="s">
        <v>698</v>
      </c>
      <c r="E1597">
        <f t="shared" ca="1" si="259"/>
        <v>0</v>
      </c>
      <c r="H1597" t="str">
        <f t="shared" ca="1" si="251"/>
        <v>'LYNX PLYWOOD'!</v>
      </c>
      <c r="I1597">
        <f t="shared" ca="1" si="252"/>
        <v>0</v>
      </c>
      <c r="J1597" t="str">
        <f t="shared" ca="1" si="258"/>
        <v>'LYNX PLYWOOD'!</v>
      </c>
      <c r="K1597">
        <f t="shared" ca="1" si="258"/>
        <v>0</v>
      </c>
      <c r="L1597">
        <f t="shared" ca="1" si="258"/>
        <v>0</v>
      </c>
      <c r="M1597">
        <f t="shared" ca="1" si="258"/>
        <v>0</v>
      </c>
      <c r="N1597">
        <f t="shared" ca="1" si="258"/>
        <v>0</v>
      </c>
      <c r="O1597" t="str">
        <f t="shared" ca="1" si="256"/>
        <v>D:Aa</v>
      </c>
      <c r="P1597" t="str">
        <f t="shared" ca="1" si="257"/>
        <v>D9:Aa9</v>
      </c>
    </row>
    <row r="1598" spans="1:16">
      <c r="A1598" t="str">
        <f t="shared" si="253"/>
        <v>10</v>
      </c>
      <c r="B1598" t="str">
        <f t="shared" ca="1" si="254"/>
        <v>WOOD</v>
      </c>
      <c r="C1598" t="str">
        <f t="shared" si="255"/>
        <v>L33-W</v>
      </c>
      <c r="D1598" t="s">
        <v>699</v>
      </c>
      <c r="E1598">
        <f t="shared" ca="1" si="259"/>
        <v>0</v>
      </c>
      <c r="H1598" t="str">
        <f t="shared" ca="1" si="251"/>
        <v>'LYNX PLYWOOD'!</v>
      </c>
      <c r="I1598">
        <f t="shared" ca="1" si="252"/>
        <v>0</v>
      </c>
      <c r="J1598" t="str">
        <f t="shared" ca="1" si="258"/>
        <v>'LYNX PLYWOOD'!</v>
      </c>
      <c r="K1598">
        <f t="shared" ca="1" si="258"/>
        <v>0</v>
      </c>
      <c r="L1598">
        <f t="shared" ca="1" si="258"/>
        <v>0</v>
      </c>
      <c r="M1598">
        <f t="shared" ca="1" si="258"/>
        <v>0</v>
      </c>
      <c r="N1598">
        <f t="shared" ca="1" si="258"/>
        <v>0</v>
      </c>
      <c r="O1598" t="str">
        <f t="shared" ca="1" si="256"/>
        <v>D:Aa</v>
      </c>
      <c r="P1598" t="str">
        <f t="shared" ca="1" si="257"/>
        <v>D9:Aa9</v>
      </c>
    </row>
    <row r="1599" spans="1:16">
      <c r="A1599" t="str">
        <f t="shared" si="253"/>
        <v>100</v>
      </c>
      <c r="B1599" t="str">
        <f t="shared" ca="1" si="254"/>
        <v>WOOD</v>
      </c>
      <c r="C1599" t="str">
        <f t="shared" si="255"/>
        <v>L33-W</v>
      </c>
      <c r="D1599" t="s">
        <v>703</v>
      </c>
      <c r="E1599">
        <f t="shared" ca="1" si="259"/>
        <v>0</v>
      </c>
      <c r="H1599" t="str">
        <f t="shared" ca="1" si="251"/>
        <v>'LYNX PLYWOOD'!</v>
      </c>
      <c r="I1599">
        <f t="shared" ca="1" si="252"/>
        <v>0</v>
      </c>
      <c r="J1599" t="str">
        <f t="shared" ca="1" si="258"/>
        <v>'LYNX PLYWOOD'!</v>
      </c>
      <c r="K1599">
        <f t="shared" ca="1" si="258"/>
        <v>0</v>
      </c>
      <c r="L1599">
        <f t="shared" ca="1" si="258"/>
        <v>0</v>
      </c>
      <c r="M1599">
        <f t="shared" ca="1" si="258"/>
        <v>0</v>
      </c>
      <c r="N1599">
        <f t="shared" ca="1" si="258"/>
        <v>0</v>
      </c>
      <c r="O1599" t="str">
        <f t="shared" ca="1" si="256"/>
        <v>D:Aa</v>
      </c>
      <c r="P1599" t="str">
        <f t="shared" ca="1" si="257"/>
        <v>D9:Aa9</v>
      </c>
    </row>
    <row r="1600" spans="1:16">
      <c r="A1600" t="str">
        <f t="shared" si="253"/>
        <v>11</v>
      </c>
      <c r="B1600" t="str">
        <f t="shared" ca="1" si="254"/>
        <v>WOOD</v>
      </c>
      <c r="C1600" t="str">
        <f t="shared" si="255"/>
        <v>L33-W</v>
      </c>
      <c r="D1600" t="s">
        <v>700</v>
      </c>
      <c r="E1600">
        <f t="shared" ca="1" si="259"/>
        <v>0</v>
      </c>
      <c r="H1600" t="str">
        <f t="shared" ca="1" si="251"/>
        <v>'LYNX PLYWOOD'!</v>
      </c>
      <c r="I1600">
        <f t="shared" ca="1" si="252"/>
        <v>0</v>
      </c>
      <c r="J1600" t="str">
        <f t="shared" ca="1" si="258"/>
        <v>'LYNX PLYWOOD'!</v>
      </c>
      <c r="K1600">
        <f t="shared" ca="1" si="258"/>
        <v>0</v>
      </c>
      <c r="L1600">
        <f t="shared" ca="1" si="258"/>
        <v>0</v>
      </c>
      <c r="M1600">
        <f t="shared" ca="1" si="258"/>
        <v>0</v>
      </c>
      <c r="N1600">
        <f t="shared" ca="1" si="258"/>
        <v>0</v>
      </c>
      <c r="O1600" t="str">
        <f t="shared" ca="1" si="256"/>
        <v>D:Aa</v>
      </c>
      <c r="P1600" t="str">
        <f t="shared" ca="1" si="257"/>
        <v>D9:Aa9</v>
      </c>
    </row>
    <row r="1601" spans="1:16">
      <c r="A1601" t="str">
        <f t="shared" si="253"/>
        <v>12</v>
      </c>
      <c r="B1601" t="str">
        <f t="shared" ca="1" si="254"/>
        <v>WOOD</v>
      </c>
      <c r="C1601" t="str">
        <f t="shared" si="255"/>
        <v>L33-W</v>
      </c>
      <c r="D1601" t="s">
        <v>701</v>
      </c>
      <c r="E1601">
        <f t="shared" ca="1" si="259"/>
        <v>0</v>
      </c>
      <c r="H1601" t="str">
        <f t="shared" ca="1" si="251"/>
        <v>'LYNX PLYWOOD'!</v>
      </c>
      <c r="I1601">
        <f t="shared" ca="1" si="252"/>
        <v>0</v>
      </c>
      <c r="J1601" t="str">
        <f t="shared" ca="1" si="258"/>
        <v>'LYNX PLYWOOD'!</v>
      </c>
      <c r="K1601">
        <f t="shared" ca="1" si="258"/>
        <v>0</v>
      </c>
      <c r="L1601">
        <f t="shared" ca="1" si="258"/>
        <v>0</v>
      </c>
      <c r="M1601">
        <f t="shared" ca="1" si="258"/>
        <v>0</v>
      </c>
      <c r="N1601">
        <f t="shared" ca="1" si="258"/>
        <v>0</v>
      </c>
      <c r="O1601" t="str">
        <f t="shared" ca="1" si="256"/>
        <v>D:Aa</v>
      </c>
      <c r="P1601" t="str">
        <f t="shared" ca="1" si="257"/>
        <v>D9:Aa9</v>
      </c>
    </row>
    <row r="1602" spans="1:16">
      <c r="A1602" t="str">
        <f t="shared" si="253"/>
        <v>13</v>
      </c>
      <c r="B1602" t="str">
        <f t="shared" ca="1" si="254"/>
        <v>WOOD</v>
      </c>
      <c r="C1602" t="str">
        <f t="shared" si="255"/>
        <v>L33-W</v>
      </c>
      <c r="D1602" t="s">
        <v>702</v>
      </c>
      <c r="E1602">
        <f t="shared" ca="1" si="259"/>
        <v>0</v>
      </c>
      <c r="H1602" t="str">
        <f t="shared" ca="1" si="251"/>
        <v>'LYNX PLYWOOD'!</v>
      </c>
      <c r="I1602">
        <f t="shared" ca="1" si="252"/>
        <v>0</v>
      </c>
      <c r="J1602" t="str">
        <f t="shared" ca="1" si="258"/>
        <v>'LYNX PLYWOOD'!</v>
      </c>
      <c r="K1602">
        <f t="shared" ca="1" si="258"/>
        <v>0</v>
      </c>
      <c r="L1602">
        <f t="shared" ca="1" si="258"/>
        <v>0</v>
      </c>
      <c r="M1602">
        <f t="shared" ca="1" si="258"/>
        <v>0</v>
      </c>
      <c r="N1602">
        <f t="shared" ca="1" si="258"/>
        <v>0</v>
      </c>
      <c r="O1602" t="str">
        <f t="shared" ca="1" si="256"/>
        <v>D:Aa</v>
      </c>
      <c r="P1602" t="str">
        <f t="shared" ca="1" si="257"/>
        <v>D9:Aa9</v>
      </c>
    </row>
    <row r="1603" spans="1:16">
      <c r="A1603" t="str">
        <f t="shared" si="253"/>
        <v>15</v>
      </c>
      <c r="B1603" t="str">
        <f t="shared" ca="1" si="254"/>
        <v>WOOD</v>
      </c>
      <c r="C1603" t="str">
        <f t="shared" si="255"/>
        <v>L33-W</v>
      </c>
      <c r="D1603" t="s">
        <v>1537</v>
      </c>
      <c r="E1603">
        <f t="shared" ca="1" si="259"/>
        <v>0</v>
      </c>
      <c r="H1603" t="str">
        <f t="shared" ca="1" si="251"/>
        <v>'LYNX PLYWOOD'!</v>
      </c>
      <c r="I1603">
        <f t="shared" ca="1" si="252"/>
        <v>0</v>
      </c>
      <c r="J1603" t="str">
        <f t="shared" ca="1" si="258"/>
        <v>'LYNX PLYWOOD'!</v>
      </c>
      <c r="K1603">
        <f t="shared" ca="1" si="258"/>
        <v>0</v>
      </c>
      <c r="L1603">
        <f t="shared" ca="1" si="258"/>
        <v>0</v>
      </c>
      <c r="M1603">
        <f t="shared" ca="1" si="258"/>
        <v>0</v>
      </c>
      <c r="N1603">
        <f t="shared" ca="1" si="258"/>
        <v>0</v>
      </c>
      <c r="O1603" t="str">
        <f t="shared" ca="1" si="256"/>
        <v>D:Aa</v>
      </c>
      <c r="P1603" t="str">
        <f t="shared" ca="1" si="257"/>
        <v>D9:Aa9</v>
      </c>
    </row>
    <row r="1604" spans="1:16">
      <c r="A1604" t="str">
        <f t="shared" si="253"/>
        <v>01</v>
      </c>
      <c r="B1604" t="str">
        <f t="shared" ca="1" si="254"/>
        <v>PE</v>
      </c>
      <c r="C1604" t="str">
        <f t="shared" si="255"/>
        <v>L34-PE</v>
      </c>
      <c r="D1604" t="s">
        <v>2864</v>
      </c>
      <c r="E1604">
        <f t="shared" ca="1" si="259"/>
        <v>0</v>
      </c>
      <c r="H1604" t="str">
        <f t="shared" ca="1" si="251"/>
        <v>'Lynx PE'!</v>
      </c>
      <c r="I1604">
        <f t="shared" ca="1" si="252"/>
        <v>0</v>
      </c>
      <c r="J1604">
        <f t="shared" ca="1" si="258"/>
        <v>0</v>
      </c>
      <c r="K1604">
        <f t="shared" ca="1" si="258"/>
        <v>0</v>
      </c>
      <c r="L1604">
        <f t="shared" ca="1" si="258"/>
        <v>0</v>
      </c>
      <c r="M1604" t="str">
        <f t="shared" ca="1" si="258"/>
        <v>'Lynx PE'!</v>
      </c>
      <c r="N1604">
        <f t="shared" ca="1" si="258"/>
        <v>0</v>
      </c>
      <c r="O1604" t="str">
        <f t="shared" ca="1" si="256"/>
        <v>D:AD</v>
      </c>
      <c r="P1604" t="str">
        <f t="shared" ca="1" si="257"/>
        <v>D9:AD9</v>
      </c>
    </row>
    <row r="1605" spans="1:16">
      <c r="A1605" t="str">
        <f t="shared" si="253"/>
        <v>02</v>
      </c>
      <c r="B1605" t="str">
        <f t="shared" ca="1" si="254"/>
        <v>PE</v>
      </c>
      <c r="C1605" t="str">
        <f t="shared" si="255"/>
        <v>L34-PE</v>
      </c>
      <c r="D1605" t="s">
        <v>2865</v>
      </c>
      <c r="E1605">
        <f t="shared" ca="1" si="259"/>
        <v>0</v>
      </c>
      <c r="H1605" t="str">
        <f t="shared" ca="1" si="251"/>
        <v>'Lynx PE'!</v>
      </c>
      <c r="I1605">
        <f t="shared" ca="1" si="252"/>
        <v>0</v>
      </c>
      <c r="J1605">
        <f t="shared" ca="1" si="258"/>
        <v>0</v>
      </c>
      <c r="K1605">
        <f t="shared" ca="1" si="258"/>
        <v>0</v>
      </c>
      <c r="L1605">
        <f t="shared" ca="1" si="258"/>
        <v>0</v>
      </c>
      <c r="M1605" t="str">
        <f t="shared" ca="1" si="258"/>
        <v>'Lynx PE'!</v>
      </c>
      <c r="N1605">
        <f t="shared" ca="1" si="258"/>
        <v>0</v>
      </c>
      <c r="O1605" t="str">
        <f t="shared" ca="1" si="256"/>
        <v>D:AD</v>
      </c>
      <c r="P1605" t="str">
        <f t="shared" ca="1" si="257"/>
        <v>D9:AD9</v>
      </c>
    </row>
    <row r="1606" spans="1:16">
      <c r="A1606" t="str">
        <f t="shared" si="253"/>
        <v>03</v>
      </c>
      <c r="B1606" t="str">
        <f t="shared" ca="1" si="254"/>
        <v>PE</v>
      </c>
      <c r="C1606" t="str">
        <f t="shared" si="255"/>
        <v>L34-PE</v>
      </c>
      <c r="D1606" t="s">
        <v>2866</v>
      </c>
      <c r="E1606">
        <f t="shared" ca="1" si="259"/>
        <v>0</v>
      </c>
      <c r="H1606" t="str">
        <f t="shared" ca="1" si="251"/>
        <v>'Lynx PE'!</v>
      </c>
      <c r="I1606">
        <f t="shared" ca="1" si="252"/>
        <v>0</v>
      </c>
      <c r="J1606">
        <f t="shared" ca="1" si="258"/>
        <v>0</v>
      </c>
      <c r="K1606">
        <f t="shared" ca="1" si="258"/>
        <v>0</v>
      </c>
      <c r="L1606">
        <f t="shared" ca="1" si="258"/>
        <v>0</v>
      </c>
      <c r="M1606" t="str">
        <f t="shared" ca="1" si="258"/>
        <v>'Lynx PE'!</v>
      </c>
      <c r="N1606">
        <f t="shared" ca="1" si="258"/>
        <v>0</v>
      </c>
      <c r="O1606" t="str">
        <f t="shared" ca="1" si="256"/>
        <v>D:AD</v>
      </c>
      <c r="P1606" t="str">
        <f t="shared" ca="1" si="257"/>
        <v>D9:AD9</v>
      </c>
    </row>
    <row r="1607" spans="1:16">
      <c r="A1607" t="str">
        <f t="shared" si="253"/>
        <v>04</v>
      </c>
      <c r="B1607" t="str">
        <f t="shared" ca="1" si="254"/>
        <v>PE</v>
      </c>
      <c r="C1607" t="str">
        <f t="shared" si="255"/>
        <v>L34-PE</v>
      </c>
      <c r="D1607" t="s">
        <v>2867</v>
      </c>
      <c r="E1607">
        <f t="shared" ca="1" si="259"/>
        <v>0</v>
      </c>
      <c r="H1607" t="str">
        <f t="shared" ca="1" si="251"/>
        <v>'Lynx PE'!</v>
      </c>
      <c r="I1607">
        <f t="shared" ca="1" si="252"/>
        <v>0</v>
      </c>
      <c r="J1607">
        <f t="shared" ca="1" si="258"/>
        <v>0</v>
      </c>
      <c r="K1607">
        <f t="shared" ca="1" si="258"/>
        <v>0</v>
      </c>
      <c r="L1607">
        <f t="shared" ca="1" si="258"/>
        <v>0</v>
      </c>
      <c r="M1607" t="str">
        <f t="shared" ca="1" si="258"/>
        <v>'Lynx PE'!</v>
      </c>
      <c r="N1607">
        <f t="shared" ca="1" si="258"/>
        <v>0</v>
      </c>
      <c r="O1607" t="str">
        <f t="shared" ca="1" si="256"/>
        <v>D:AD</v>
      </c>
      <c r="P1607" t="str">
        <f t="shared" ca="1" si="257"/>
        <v>D9:AD9</v>
      </c>
    </row>
    <row r="1608" spans="1:16">
      <c r="A1608" t="str">
        <f t="shared" si="253"/>
        <v>05</v>
      </c>
      <c r="B1608" t="str">
        <f t="shared" ca="1" si="254"/>
        <v>PE</v>
      </c>
      <c r="C1608" t="str">
        <f t="shared" si="255"/>
        <v>L34-PE</v>
      </c>
      <c r="D1608" t="s">
        <v>2868</v>
      </c>
      <c r="E1608">
        <f t="shared" ca="1" si="259"/>
        <v>0</v>
      </c>
      <c r="H1608" t="str">
        <f t="shared" ca="1" si="251"/>
        <v>'Lynx PE'!</v>
      </c>
      <c r="I1608">
        <f t="shared" ca="1" si="252"/>
        <v>0</v>
      </c>
      <c r="J1608">
        <f t="shared" ca="1" si="258"/>
        <v>0</v>
      </c>
      <c r="K1608">
        <f t="shared" ca="1" si="258"/>
        <v>0</v>
      </c>
      <c r="L1608">
        <f t="shared" ca="1" si="258"/>
        <v>0</v>
      </c>
      <c r="M1608" t="str">
        <f t="shared" ca="1" si="258"/>
        <v>'Lynx PE'!</v>
      </c>
      <c r="N1608">
        <f t="shared" ca="1" si="258"/>
        <v>0</v>
      </c>
      <c r="O1608" t="str">
        <f t="shared" ca="1" si="256"/>
        <v>D:AD</v>
      </c>
      <c r="P1608" t="str">
        <f t="shared" ca="1" si="257"/>
        <v>D9:AD9</v>
      </c>
    </row>
    <row r="1609" spans="1:16">
      <c r="A1609" t="str">
        <f t="shared" si="253"/>
        <v>06</v>
      </c>
      <c r="B1609" t="str">
        <f t="shared" ca="1" si="254"/>
        <v>PE</v>
      </c>
      <c r="C1609" t="str">
        <f t="shared" si="255"/>
        <v>L34-PE</v>
      </c>
      <c r="D1609" t="s">
        <v>2869</v>
      </c>
      <c r="E1609">
        <f t="shared" ca="1" si="259"/>
        <v>0</v>
      </c>
      <c r="H1609" t="str">
        <f t="shared" ca="1" si="251"/>
        <v>'Lynx PE'!</v>
      </c>
      <c r="I1609">
        <f t="shared" ca="1" si="252"/>
        <v>0</v>
      </c>
      <c r="J1609">
        <f t="shared" ca="1" si="258"/>
        <v>0</v>
      </c>
      <c r="K1609">
        <f t="shared" ca="1" si="258"/>
        <v>0</v>
      </c>
      <c r="L1609">
        <f t="shared" ca="1" si="258"/>
        <v>0</v>
      </c>
      <c r="M1609" t="str">
        <f t="shared" ca="1" si="258"/>
        <v>'Lynx PE'!</v>
      </c>
      <c r="N1609">
        <f t="shared" ca="1" si="258"/>
        <v>0</v>
      </c>
      <c r="O1609" t="str">
        <f t="shared" ca="1" si="256"/>
        <v>D:AD</v>
      </c>
      <c r="P1609" t="str">
        <f t="shared" ca="1" si="257"/>
        <v>D9:AD9</v>
      </c>
    </row>
    <row r="1610" spans="1:16">
      <c r="A1610" t="str">
        <f t="shared" si="253"/>
        <v>07</v>
      </c>
      <c r="B1610" t="str">
        <f t="shared" ca="1" si="254"/>
        <v>PE</v>
      </c>
      <c r="C1610" t="str">
        <f t="shared" si="255"/>
        <v>L34-PE</v>
      </c>
      <c r="D1610" t="s">
        <v>2870</v>
      </c>
      <c r="E1610">
        <f t="shared" ca="1" si="259"/>
        <v>0</v>
      </c>
      <c r="H1610" t="str">
        <f t="shared" ca="1" si="251"/>
        <v>'Lynx PE'!</v>
      </c>
      <c r="I1610">
        <f t="shared" ca="1" si="252"/>
        <v>0</v>
      </c>
      <c r="J1610">
        <f t="shared" ca="1" si="258"/>
        <v>0</v>
      </c>
      <c r="K1610">
        <f t="shared" ca="1" si="258"/>
        <v>0</v>
      </c>
      <c r="L1610">
        <f t="shared" ca="1" si="258"/>
        <v>0</v>
      </c>
      <c r="M1610" t="str">
        <f t="shared" ca="1" si="258"/>
        <v>'Lynx PE'!</v>
      </c>
      <c r="N1610">
        <f t="shared" ca="1" si="258"/>
        <v>0</v>
      </c>
      <c r="O1610" t="str">
        <f t="shared" ca="1" si="256"/>
        <v>D:AD</v>
      </c>
      <c r="P1610" t="str">
        <f t="shared" ca="1" si="257"/>
        <v>D9:AD9</v>
      </c>
    </row>
    <row r="1611" spans="1:16">
      <c r="A1611" t="str">
        <f t="shared" si="253"/>
        <v>08</v>
      </c>
      <c r="B1611" t="str">
        <f t="shared" ca="1" si="254"/>
        <v>PE</v>
      </c>
      <c r="C1611" t="str">
        <f t="shared" si="255"/>
        <v>L34-PE</v>
      </c>
      <c r="D1611" t="s">
        <v>2871</v>
      </c>
      <c r="E1611">
        <f t="shared" ca="1" si="259"/>
        <v>0</v>
      </c>
      <c r="H1611" t="str">
        <f t="shared" ca="1" si="251"/>
        <v>'Lynx PE'!</v>
      </c>
      <c r="I1611">
        <f t="shared" ca="1" si="252"/>
        <v>0</v>
      </c>
      <c r="J1611">
        <f t="shared" ref="J1611:N1660" ca="1" si="260">IF(IFERROR(VLOOKUP($C1611,INDIRECT(J$14&amp;"D:D"),1,FALSE),0)&lt;&gt;0,J$14,0)</f>
        <v>0</v>
      </c>
      <c r="K1611">
        <f t="shared" ca="1" si="260"/>
        <v>0</v>
      </c>
      <c r="L1611">
        <f t="shared" ca="1" si="260"/>
        <v>0</v>
      </c>
      <c r="M1611" t="str">
        <f t="shared" ca="1" si="260"/>
        <v>'Lynx PE'!</v>
      </c>
      <c r="N1611">
        <f t="shared" ca="1" si="260"/>
        <v>0</v>
      </c>
      <c r="O1611" t="str">
        <f t="shared" ca="1" si="256"/>
        <v>D:AD</v>
      </c>
      <c r="P1611" t="str">
        <f t="shared" ca="1" si="257"/>
        <v>D9:AD9</v>
      </c>
    </row>
    <row r="1612" spans="1:16">
      <c r="A1612" t="str">
        <f t="shared" si="253"/>
        <v>09</v>
      </c>
      <c r="B1612" t="str">
        <f t="shared" ca="1" si="254"/>
        <v>PE</v>
      </c>
      <c r="C1612" t="str">
        <f t="shared" si="255"/>
        <v>L34-PE</v>
      </c>
      <c r="D1612" t="s">
        <v>2872</v>
      </c>
      <c r="E1612">
        <f t="shared" ca="1" si="259"/>
        <v>0</v>
      </c>
      <c r="H1612" t="str">
        <f t="shared" ref="H1612:H1666" ca="1" si="261">IF(I1612&lt;&gt;0,I1612,IF(J1612&lt;&gt;0,J1612,IF(K1612&lt;&gt;0,K1612,IF(L1612&lt;&gt;0,L1612,IF(M1612&lt;&gt;0,M1612,N1612)))))</f>
        <v>'Lynx PE'!</v>
      </c>
      <c r="I1612">
        <f t="shared" ref="I1612:I1666" ca="1" si="262">IF(IFERROR(VLOOKUP(C1612,INDIRECT($I$14&amp;"D:D"),1,FALSE),0)&lt;&gt;0,I$14,0)</f>
        <v>0</v>
      </c>
      <c r="J1612">
        <f t="shared" ca="1" si="260"/>
        <v>0</v>
      </c>
      <c r="K1612">
        <f t="shared" ca="1" si="260"/>
        <v>0</v>
      </c>
      <c r="L1612">
        <f t="shared" ca="1" si="260"/>
        <v>0</v>
      </c>
      <c r="M1612" t="str">
        <f t="shared" ca="1" si="260"/>
        <v>'Lynx PE'!</v>
      </c>
      <c r="N1612">
        <f t="shared" ca="1" si="260"/>
        <v>0</v>
      </c>
      <c r="O1612" t="str">
        <f t="shared" ca="1" si="256"/>
        <v>D:AD</v>
      </c>
      <c r="P1612" t="str">
        <f t="shared" ca="1" si="257"/>
        <v>D9:AD9</v>
      </c>
    </row>
    <row r="1613" spans="1:16">
      <c r="A1613" t="str">
        <f t="shared" si="253"/>
        <v>10</v>
      </c>
      <c r="B1613" t="str">
        <f t="shared" ca="1" si="254"/>
        <v>PE</v>
      </c>
      <c r="C1613" t="str">
        <f t="shared" si="255"/>
        <v>L34-PE</v>
      </c>
      <c r="D1613" t="s">
        <v>2873</v>
      </c>
      <c r="E1613">
        <f t="shared" ca="1" si="259"/>
        <v>0</v>
      </c>
      <c r="H1613" t="str">
        <f t="shared" ca="1" si="261"/>
        <v>'Lynx PE'!</v>
      </c>
      <c r="I1613">
        <f t="shared" ca="1" si="262"/>
        <v>0</v>
      </c>
      <c r="J1613">
        <f t="shared" ca="1" si="260"/>
        <v>0</v>
      </c>
      <c r="K1613">
        <f t="shared" ca="1" si="260"/>
        <v>0</v>
      </c>
      <c r="L1613">
        <f t="shared" ca="1" si="260"/>
        <v>0</v>
      </c>
      <c r="M1613" t="str">
        <f t="shared" ca="1" si="260"/>
        <v>'Lynx PE'!</v>
      </c>
      <c r="N1613">
        <f t="shared" ca="1" si="260"/>
        <v>0</v>
      </c>
      <c r="O1613" t="str">
        <f t="shared" ca="1" si="256"/>
        <v>D:AD</v>
      </c>
      <c r="P1613" t="str">
        <f t="shared" ca="1" si="257"/>
        <v>D9:AD9</v>
      </c>
    </row>
    <row r="1614" spans="1:16">
      <c r="A1614" t="str">
        <f t="shared" si="253"/>
        <v>11</v>
      </c>
      <c r="B1614" t="str">
        <f t="shared" ca="1" si="254"/>
        <v>PE</v>
      </c>
      <c r="C1614" t="str">
        <f t="shared" si="255"/>
        <v>L34-PE</v>
      </c>
      <c r="D1614" t="s">
        <v>2874</v>
      </c>
      <c r="E1614">
        <f t="shared" ca="1" si="259"/>
        <v>0</v>
      </c>
      <c r="H1614" t="str">
        <f t="shared" ca="1" si="261"/>
        <v>'Lynx PE'!</v>
      </c>
      <c r="I1614">
        <f t="shared" ca="1" si="262"/>
        <v>0</v>
      </c>
      <c r="J1614">
        <f t="shared" ca="1" si="260"/>
        <v>0</v>
      </c>
      <c r="K1614">
        <f t="shared" ca="1" si="260"/>
        <v>0</v>
      </c>
      <c r="L1614">
        <f t="shared" ca="1" si="260"/>
        <v>0</v>
      </c>
      <c r="M1614" t="str">
        <f t="shared" ca="1" si="260"/>
        <v>'Lynx PE'!</v>
      </c>
      <c r="N1614">
        <f t="shared" ca="1" si="260"/>
        <v>0</v>
      </c>
      <c r="O1614" t="str">
        <f t="shared" ca="1" si="256"/>
        <v>D:AD</v>
      </c>
      <c r="P1614" t="str">
        <f t="shared" ca="1" si="257"/>
        <v>D9:AD9</v>
      </c>
    </row>
    <row r="1615" spans="1:16">
      <c r="A1615" t="str">
        <f t="shared" si="253"/>
        <v>12</v>
      </c>
      <c r="B1615" t="str">
        <f t="shared" ca="1" si="254"/>
        <v>PE</v>
      </c>
      <c r="C1615" t="str">
        <f t="shared" si="255"/>
        <v>L34-PE</v>
      </c>
      <c r="D1615" t="s">
        <v>2875</v>
      </c>
      <c r="E1615">
        <f t="shared" ca="1" si="259"/>
        <v>0</v>
      </c>
      <c r="H1615" t="str">
        <f t="shared" ca="1" si="261"/>
        <v>'Lynx PE'!</v>
      </c>
      <c r="I1615">
        <f t="shared" ca="1" si="262"/>
        <v>0</v>
      </c>
      <c r="J1615">
        <f t="shared" ca="1" si="260"/>
        <v>0</v>
      </c>
      <c r="K1615">
        <f t="shared" ca="1" si="260"/>
        <v>0</v>
      </c>
      <c r="L1615">
        <f t="shared" ca="1" si="260"/>
        <v>0</v>
      </c>
      <c r="M1615" t="str">
        <f t="shared" ca="1" si="260"/>
        <v>'Lynx PE'!</v>
      </c>
      <c r="N1615">
        <f t="shared" ca="1" si="260"/>
        <v>0</v>
      </c>
      <c r="O1615" t="str">
        <f t="shared" ca="1" si="256"/>
        <v>D:AD</v>
      </c>
      <c r="P1615" t="str">
        <f t="shared" ca="1" si="257"/>
        <v>D9:AD9</v>
      </c>
    </row>
    <row r="1616" spans="1:16">
      <c r="A1616" t="str">
        <f t="shared" ref="A1616:A1679" si="263">MID(D1616,LEN(C1616)+2,LEN(D1616)-LEN(C1616))</f>
        <v>13</v>
      </c>
      <c r="B1616" t="str">
        <f t="shared" ref="B1616:B1679" ca="1" si="264">VLOOKUP(H1616,$A$1:$K$6,11,FALSE)</f>
        <v>PE</v>
      </c>
      <c r="C1616" t="str">
        <f t="shared" ref="C1616:C1679" si="265">IF(RIGHT(LEFT(D1616,LEN(D1616)-3),1)="-",LEFT(D1616,LEN(D1616)-4),LEFT(D1616,LEN(D1616)-3))</f>
        <v>L34-PE</v>
      </c>
      <c r="D1616" t="s">
        <v>2876</v>
      </c>
      <c r="E1616">
        <f t="shared" ca="1" si="259"/>
        <v>0</v>
      </c>
      <c r="H1616" t="str">
        <f t="shared" ca="1" si="261"/>
        <v>'Lynx PE'!</v>
      </c>
      <c r="I1616">
        <f t="shared" ca="1" si="262"/>
        <v>0</v>
      </c>
      <c r="J1616">
        <f t="shared" ca="1" si="260"/>
        <v>0</v>
      </c>
      <c r="K1616">
        <f t="shared" ca="1" si="260"/>
        <v>0</v>
      </c>
      <c r="L1616">
        <f t="shared" ca="1" si="260"/>
        <v>0</v>
      </c>
      <c r="M1616" t="str">
        <f t="shared" ca="1" si="260"/>
        <v>'Lynx PE'!</v>
      </c>
      <c r="N1616">
        <f t="shared" ca="1" si="260"/>
        <v>0</v>
      </c>
      <c r="O1616" t="str">
        <f t="shared" ref="O1616:O1671" ca="1" si="266">VLOOKUP($H1616,$G$8:$I$13,2,FALSE)</f>
        <v>D:AD</v>
      </c>
      <c r="P1616" t="str">
        <f t="shared" ref="P1616:P1671" ca="1" si="267">VLOOKUP($H1616,$G$8:$I$13,3,FALSE)</f>
        <v>D9:AD9</v>
      </c>
    </row>
    <row r="1617" spans="1:16">
      <c r="A1617" t="str">
        <f t="shared" si="263"/>
        <v>15</v>
      </c>
      <c r="B1617" t="str">
        <f t="shared" ca="1" si="264"/>
        <v>PE</v>
      </c>
      <c r="C1617" t="str">
        <f t="shared" si="265"/>
        <v>L34-PE</v>
      </c>
      <c r="D1617" t="s">
        <v>2877</v>
      </c>
      <c r="E1617">
        <f t="shared" ca="1" si="259"/>
        <v>0</v>
      </c>
      <c r="H1617" t="str">
        <f t="shared" ca="1" si="261"/>
        <v>'Lynx PE'!</v>
      </c>
      <c r="I1617">
        <f t="shared" ca="1" si="262"/>
        <v>0</v>
      </c>
      <c r="J1617">
        <f t="shared" ca="1" si="260"/>
        <v>0</v>
      </c>
      <c r="K1617">
        <f t="shared" ca="1" si="260"/>
        <v>0</v>
      </c>
      <c r="L1617">
        <f t="shared" ca="1" si="260"/>
        <v>0</v>
      </c>
      <c r="M1617" t="str">
        <f t="shared" ca="1" si="260"/>
        <v>'Lynx PE'!</v>
      </c>
      <c r="N1617">
        <f t="shared" ca="1" si="260"/>
        <v>0</v>
      </c>
      <c r="O1617" t="str">
        <f t="shared" ca="1" si="266"/>
        <v>D:AD</v>
      </c>
      <c r="P1617" t="str">
        <f t="shared" ca="1" si="267"/>
        <v>D9:AD9</v>
      </c>
    </row>
    <row r="1618" spans="1:16">
      <c r="A1618" t="str">
        <f t="shared" si="263"/>
        <v>19</v>
      </c>
      <c r="B1618" t="str">
        <f t="shared" ca="1" si="264"/>
        <v>PE</v>
      </c>
      <c r="C1618" t="str">
        <f t="shared" si="265"/>
        <v>L34-PE</v>
      </c>
      <c r="D1618" t="s">
        <v>2878</v>
      </c>
      <c r="E1618">
        <f t="shared" ca="1" si="259"/>
        <v>0</v>
      </c>
      <c r="H1618" t="str">
        <f t="shared" ca="1" si="261"/>
        <v>'Lynx PE'!</v>
      </c>
      <c r="I1618">
        <f t="shared" ca="1" si="262"/>
        <v>0</v>
      </c>
      <c r="J1618">
        <f t="shared" ca="1" si="260"/>
        <v>0</v>
      </c>
      <c r="K1618">
        <f t="shared" ca="1" si="260"/>
        <v>0</v>
      </c>
      <c r="L1618">
        <f t="shared" ca="1" si="260"/>
        <v>0</v>
      </c>
      <c r="M1618" t="str">
        <f t="shared" ca="1" si="260"/>
        <v>'Lynx PE'!</v>
      </c>
      <c r="N1618">
        <f t="shared" ca="1" si="260"/>
        <v>0</v>
      </c>
      <c r="O1618" t="str">
        <f t="shared" ca="1" si="266"/>
        <v>D:AD</v>
      </c>
      <c r="P1618" t="str">
        <f t="shared" ca="1" si="267"/>
        <v>D9:AD9</v>
      </c>
    </row>
    <row r="1619" spans="1:16">
      <c r="A1619" t="str">
        <f t="shared" si="263"/>
        <v>34</v>
      </c>
      <c r="B1619" t="str">
        <f t="shared" ca="1" si="264"/>
        <v>PE</v>
      </c>
      <c r="C1619" t="str">
        <f t="shared" si="265"/>
        <v>L34-PE</v>
      </c>
      <c r="D1619" t="s">
        <v>2879</v>
      </c>
      <c r="E1619">
        <f t="shared" ca="1" si="259"/>
        <v>0</v>
      </c>
      <c r="H1619" t="str">
        <f t="shared" ca="1" si="261"/>
        <v>'Lynx PE'!</v>
      </c>
      <c r="I1619">
        <f t="shared" ca="1" si="262"/>
        <v>0</v>
      </c>
      <c r="J1619">
        <f t="shared" ca="1" si="260"/>
        <v>0</v>
      </c>
      <c r="K1619">
        <f t="shared" ca="1" si="260"/>
        <v>0</v>
      </c>
      <c r="L1619">
        <f t="shared" ca="1" si="260"/>
        <v>0</v>
      </c>
      <c r="M1619" t="str">
        <f t="shared" ca="1" si="260"/>
        <v>'Lynx PE'!</v>
      </c>
      <c r="N1619">
        <f t="shared" ca="1" si="260"/>
        <v>0</v>
      </c>
      <c r="O1619" t="str">
        <f t="shared" ca="1" si="266"/>
        <v>D:AD</v>
      </c>
      <c r="P1619" t="str">
        <f t="shared" ca="1" si="267"/>
        <v>D9:AD9</v>
      </c>
    </row>
    <row r="1620" spans="1:16">
      <c r="A1620" t="str">
        <f t="shared" si="263"/>
        <v>35</v>
      </c>
      <c r="B1620" t="str">
        <f t="shared" ca="1" si="264"/>
        <v>PE</v>
      </c>
      <c r="C1620" t="str">
        <f t="shared" si="265"/>
        <v>L34-PE</v>
      </c>
      <c r="D1620" t="s">
        <v>2880</v>
      </c>
      <c r="E1620">
        <f t="shared" ca="1" si="259"/>
        <v>0</v>
      </c>
      <c r="H1620" t="str">
        <f t="shared" ca="1" si="261"/>
        <v>'Lynx PE'!</v>
      </c>
      <c r="I1620">
        <f t="shared" ca="1" si="262"/>
        <v>0</v>
      </c>
      <c r="J1620">
        <f t="shared" ca="1" si="260"/>
        <v>0</v>
      </c>
      <c r="K1620">
        <f t="shared" ca="1" si="260"/>
        <v>0</v>
      </c>
      <c r="L1620">
        <f t="shared" ca="1" si="260"/>
        <v>0</v>
      </c>
      <c r="M1620" t="str">
        <f t="shared" ca="1" si="260"/>
        <v>'Lynx PE'!</v>
      </c>
      <c r="N1620">
        <f t="shared" ca="1" si="260"/>
        <v>0</v>
      </c>
      <c r="O1620" t="str">
        <f t="shared" ca="1" si="266"/>
        <v>D:AD</v>
      </c>
      <c r="P1620" t="str">
        <f t="shared" ca="1" si="267"/>
        <v>D9:AD9</v>
      </c>
    </row>
    <row r="1621" spans="1:16">
      <c r="A1621" t="str">
        <f t="shared" si="263"/>
        <v>36</v>
      </c>
      <c r="B1621" t="str">
        <f t="shared" ca="1" si="264"/>
        <v>PE</v>
      </c>
      <c r="C1621" t="str">
        <f t="shared" si="265"/>
        <v>L34-PE</v>
      </c>
      <c r="D1621" t="s">
        <v>2881</v>
      </c>
      <c r="E1621">
        <f t="shared" ca="1" si="259"/>
        <v>0</v>
      </c>
      <c r="H1621" t="str">
        <f t="shared" ca="1" si="261"/>
        <v>'Lynx PE'!</v>
      </c>
      <c r="I1621">
        <f t="shared" ca="1" si="262"/>
        <v>0</v>
      </c>
      <c r="J1621">
        <f t="shared" ca="1" si="260"/>
        <v>0</v>
      </c>
      <c r="K1621">
        <f t="shared" ca="1" si="260"/>
        <v>0</v>
      </c>
      <c r="L1621">
        <f t="shared" ca="1" si="260"/>
        <v>0</v>
      </c>
      <c r="M1621" t="str">
        <f t="shared" ca="1" si="260"/>
        <v>'Lynx PE'!</v>
      </c>
      <c r="N1621">
        <f t="shared" ca="1" si="260"/>
        <v>0</v>
      </c>
      <c r="O1621" t="str">
        <f t="shared" ca="1" si="266"/>
        <v>D:AD</v>
      </c>
      <c r="P1621" t="str">
        <f t="shared" ca="1" si="267"/>
        <v>D9:AD9</v>
      </c>
    </row>
    <row r="1622" spans="1:16">
      <c r="A1622" t="str">
        <f t="shared" si="263"/>
        <v>01</v>
      </c>
      <c r="B1622" t="str">
        <f t="shared" ca="1" si="264"/>
        <v>WOOD</v>
      </c>
      <c r="C1622" t="str">
        <f t="shared" si="265"/>
        <v>L34-W</v>
      </c>
      <c r="D1622" t="s">
        <v>704</v>
      </c>
      <c r="E1622">
        <f t="shared" ca="1" si="259"/>
        <v>0</v>
      </c>
      <c r="H1622" t="str">
        <f t="shared" ca="1" si="261"/>
        <v>'LYNX PLYWOOD'!</v>
      </c>
      <c r="I1622">
        <f t="shared" ca="1" si="262"/>
        <v>0</v>
      </c>
      <c r="J1622" t="str">
        <f t="shared" ca="1" si="260"/>
        <v>'LYNX PLYWOOD'!</v>
      </c>
      <c r="K1622">
        <f t="shared" ca="1" si="260"/>
        <v>0</v>
      </c>
      <c r="L1622">
        <f t="shared" ca="1" si="260"/>
        <v>0</v>
      </c>
      <c r="M1622">
        <f t="shared" ca="1" si="260"/>
        <v>0</v>
      </c>
      <c r="N1622">
        <f t="shared" ca="1" si="260"/>
        <v>0</v>
      </c>
      <c r="O1622" t="str">
        <f t="shared" ca="1" si="266"/>
        <v>D:Aa</v>
      </c>
      <c r="P1622" t="str">
        <f t="shared" ca="1" si="267"/>
        <v>D9:Aa9</v>
      </c>
    </row>
    <row r="1623" spans="1:16">
      <c r="A1623" t="str">
        <f t="shared" si="263"/>
        <v>02</v>
      </c>
      <c r="B1623" t="str">
        <f t="shared" ca="1" si="264"/>
        <v>WOOD</v>
      </c>
      <c r="C1623" t="str">
        <f t="shared" si="265"/>
        <v>L34-W</v>
      </c>
      <c r="D1623" t="s">
        <v>705</v>
      </c>
      <c r="E1623">
        <f t="shared" ca="1" si="259"/>
        <v>0</v>
      </c>
      <c r="H1623" t="str">
        <f t="shared" ca="1" si="261"/>
        <v>'LYNX PLYWOOD'!</v>
      </c>
      <c r="I1623">
        <f t="shared" ca="1" si="262"/>
        <v>0</v>
      </c>
      <c r="J1623" t="str">
        <f t="shared" ca="1" si="260"/>
        <v>'LYNX PLYWOOD'!</v>
      </c>
      <c r="K1623">
        <f t="shared" ca="1" si="260"/>
        <v>0</v>
      </c>
      <c r="L1623">
        <f t="shared" ca="1" si="260"/>
        <v>0</v>
      </c>
      <c r="M1623">
        <f t="shared" ca="1" si="260"/>
        <v>0</v>
      </c>
      <c r="N1623">
        <f t="shared" ca="1" si="260"/>
        <v>0</v>
      </c>
      <c r="O1623" t="str">
        <f t="shared" ca="1" si="266"/>
        <v>D:Aa</v>
      </c>
      <c r="P1623" t="str">
        <f t="shared" ca="1" si="267"/>
        <v>D9:Aa9</v>
      </c>
    </row>
    <row r="1624" spans="1:16">
      <c r="A1624" t="str">
        <f t="shared" si="263"/>
        <v>03</v>
      </c>
      <c r="B1624" t="str">
        <f t="shared" ca="1" si="264"/>
        <v>WOOD</v>
      </c>
      <c r="C1624" t="str">
        <f t="shared" si="265"/>
        <v>L34-W</v>
      </c>
      <c r="D1624" t="s">
        <v>706</v>
      </c>
      <c r="E1624">
        <f t="shared" ca="1" si="259"/>
        <v>0</v>
      </c>
      <c r="H1624" t="str">
        <f t="shared" ca="1" si="261"/>
        <v>'LYNX PLYWOOD'!</v>
      </c>
      <c r="I1624">
        <f t="shared" ca="1" si="262"/>
        <v>0</v>
      </c>
      <c r="J1624" t="str">
        <f t="shared" ca="1" si="260"/>
        <v>'LYNX PLYWOOD'!</v>
      </c>
      <c r="K1624">
        <f t="shared" ca="1" si="260"/>
        <v>0</v>
      </c>
      <c r="L1624">
        <f t="shared" ca="1" si="260"/>
        <v>0</v>
      </c>
      <c r="M1624">
        <f t="shared" ca="1" si="260"/>
        <v>0</v>
      </c>
      <c r="N1624">
        <f t="shared" ca="1" si="260"/>
        <v>0</v>
      </c>
      <c r="O1624" t="str">
        <f t="shared" ca="1" si="266"/>
        <v>D:Aa</v>
      </c>
      <c r="P1624" t="str">
        <f t="shared" ca="1" si="267"/>
        <v>D9:Aa9</v>
      </c>
    </row>
    <row r="1625" spans="1:16">
      <c r="A1625" t="str">
        <f t="shared" si="263"/>
        <v>04</v>
      </c>
      <c r="B1625" t="str">
        <f t="shared" ca="1" si="264"/>
        <v>WOOD</v>
      </c>
      <c r="C1625" t="str">
        <f t="shared" si="265"/>
        <v>L34-W</v>
      </c>
      <c r="D1625" t="s">
        <v>707</v>
      </c>
      <c r="E1625">
        <f t="shared" ca="1" si="259"/>
        <v>0</v>
      </c>
      <c r="H1625" t="str">
        <f t="shared" ca="1" si="261"/>
        <v>'LYNX PLYWOOD'!</v>
      </c>
      <c r="I1625">
        <f t="shared" ca="1" si="262"/>
        <v>0</v>
      </c>
      <c r="J1625" t="str">
        <f t="shared" ca="1" si="260"/>
        <v>'LYNX PLYWOOD'!</v>
      </c>
      <c r="K1625">
        <f t="shared" ca="1" si="260"/>
        <v>0</v>
      </c>
      <c r="L1625">
        <f t="shared" ca="1" si="260"/>
        <v>0</v>
      </c>
      <c r="M1625">
        <f t="shared" ca="1" si="260"/>
        <v>0</v>
      </c>
      <c r="N1625">
        <f t="shared" ca="1" si="260"/>
        <v>0</v>
      </c>
      <c r="O1625" t="str">
        <f t="shared" ca="1" si="266"/>
        <v>D:Aa</v>
      </c>
      <c r="P1625" t="str">
        <f t="shared" ca="1" si="267"/>
        <v>D9:Aa9</v>
      </c>
    </row>
    <row r="1626" spans="1:16">
      <c r="A1626" t="str">
        <f t="shared" si="263"/>
        <v>05</v>
      </c>
      <c r="B1626" t="str">
        <f t="shared" ca="1" si="264"/>
        <v>WOOD</v>
      </c>
      <c r="C1626" t="str">
        <f t="shared" si="265"/>
        <v>L34-W</v>
      </c>
      <c r="D1626" t="s">
        <v>708</v>
      </c>
      <c r="E1626">
        <f t="shared" ca="1" si="259"/>
        <v>0</v>
      </c>
      <c r="H1626" t="str">
        <f t="shared" ca="1" si="261"/>
        <v>'LYNX PLYWOOD'!</v>
      </c>
      <c r="I1626">
        <f t="shared" ca="1" si="262"/>
        <v>0</v>
      </c>
      <c r="J1626" t="str">
        <f t="shared" ca="1" si="260"/>
        <v>'LYNX PLYWOOD'!</v>
      </c>
      <c r="K1626">
        <f t="shared" ca="1" si="260"/>
        <v>0</v>
      </c>
      <c r="L1626">
        <f t="shared" ca="1" si="260"/>
        <v>0</v>
      </c>
      <c r="M1626">
        <f t="shared" ca="1" si="260"/>
        <v>0</v>
      </c>
      <c r="N1626">
        <f t="shared" ca="1" si="260"/>
        <v>0</v>
      </c>
      <c r="O1626" t="str">
        <f t="shared" ca="1" si="266"/>
        <v>D:Aa</v>
      </c>
      <c r="P1626" t="str">
        <f t="shared" ca="1" si="267"/>
        <v>D9:Aa9</v>
      </c>
    </row>
    <row r="1627" spans="1:16">
      <c r="A1627" t="str">
        <f t="shared" si="263"/>
        <v>06</v>
      </c>
      <c r="B1627" t="str">
        <f t="shared" ca="1" si="264"/>
        <v>WOOD</v>
      </c>
      <c r="C1627" t="str">
        <f t="shared" si="265"/>
        <v>L34-W</v>
      </c>
      <c r="D1627" t="s">
        <v>709</v>
      </c>
      <c r="E1627">
        <f t="shared" ca="1" si="259"/>
        <v>0</v>
      </c>
      <c r="H1627" t="str">
        <f t="shared" ca="1" si="261"/>
        <v>'LYNX PLYWOOD'!</v>
      </c>
      <c r="I1627">
        <f t="shared" ca="1" si="262"/>
        <v>0</v>
      </c>
      <c r="J1627" t="str">
        <f t="shared" ca="1" si="260"/>
        <v>'LYNX PLYWOOD'!</v>
      </c>
      <c r="K1627">
        <f t="shared" ca="1" si="260"/>
        <v>0</v>
      </c>
      <c r="L1627">
        <f t="shared" ca="1" si="260"/>
        <v>0</v>
      </c>
      <c r="M1627">
        <f t="shared" ca="1" si="260"/>
        <v>0</v>
      </c>
      <c r="N1627">
        <f t="shared" ca="1" si="260"/>
        <v>0</v>
      </c>
      <c r="O1627" t="str">
        <f t="shared" ca="1" si="266"/>
        <v>D:Aa</v>
      </c>
      <c r="P1627" t="str">
        <f t="shared" ca="1" si="267"/>
        <v>D9:Aa9</v>
      </c>
    </row>
    <row r="1628" spans="1:16">
      <c r="A1628" t="str">
        <f t="shared" si="263"/>
        <v>07</v>
      </c>
      <c r="B1628" t="str">
        <f t="shared" ca="1" si="264"/>
        <v>WOOD</v>
      </c>
      <c r="C1628" t="str">
        <f t="shared" si="265"/>
        <v>L34-W</v>
      </c>
      <c r="D1628" t="s">
        <v>710</v>
      </c>
      <c r="E1628">
        <f t="shared" ca="1" si="259"/>
        <v>0</v>
      </c>
      <c r="H1628" t="str">
        <f t="shared" ca="1" si="261"/>
        <v>'LYNX PLYWOOD'!</v>
      </c>
      <c r="I1628">
        <f t="shared" ca="1" si="262"/>
        <v>0</v>
      </c>
      <c r="J1628" t="str">
        <f t="shared" ca="1" si="260"/>
        <v>'LYNX PLYWOOD'!</v>
      </c>
      <c r="K1628">
        <f t="shared" ca="1" si="260"/>
        <v>0</v>
      </c>
      <c r="L1628">
        <f t="shared" ca="1" si="260"/>
        <v>0</v>
      </c>
      <c r="M1628">
        <f t="shared" ca="1" si="260"/>
        <v>0</v>
      </c>
      <c r="N1628">
        <f t="shared" ca="1" si="260"/>
        <v>0</v>
      </c>
      <c r="O1628" t="str">
        <f t="shared" ca="1" si="266"/>
        <v>D:Aa</v>
      </c>
      <c r="P1628" t="str">
        <f t="shared" ca="1" si="267"/>
        <v>D9:Aa9</v>
      </c>
    </row>
    <row r="1629" spans="1:16">
      <c r="A1629" t="str">
        <f t="shared" si="263"/>
        <v>08</v>
      </c>
      <c r="B1629" t="str">
        <f t="shared" ca="1" si="264"/>
        <v>WOOD</v>
      </c>
      <c r="C1629" t="str">
        <f t="shared" si="265"/>
        <v>L34-W</v>
      </c>
      <c r="D1629" t="s">
        <v>711</v>
      </c>
      <c r="E1629">
        <f t="shared" ca="1" si="259"/>
        <v>0</v>
      </c>
      <c r="H1629" t="str">
        <f t="shared" ca="1" si="261"/>
        <v>'LYNX PLYWOOD'!</v>
      </c>
      <c r="I1629">
        <f t="shared" ca="1" si="262"/>
        <v>0</v>
      </c>
      <c r="J1629" t="str">
        <f t="shared" ca="1" si="260"/>
        <v>'LYNX PLYWOOD'!</v>
      </c>
      <c r="K1629">
        <f t="shared" ca="1" si="260"/>
        <v>0</v>
      </c>
      <c r="L1629">
        <f t="shared" ca="1" si="260"/>
        <v>0</v>
      </c>
      <c r="M1629">
        <f t="shared" ca="1" si="260"/>
        <v>0</v>
      </c>
      <c r="N1629">
        <f t="shared" ca="1" si="260"/>
        <v>0</v>
      </c>
      <c r="O1629" t="str">
        <f t="shared" ca="1" si="266"/>
        <v>D:Aa</v>
      </c>
      <c r="P1629" t="str">
        <f t="shared" ca="1" si="267"/>
        <v>D9:Aa9</v>
      </c>
    </row>
    <row r="1630" spans="1:16">
      <c r="A1630" t="str">
        <f t="shared" si="263"/>
        <v>09</v>
      </c>
      <c r="B1630" t="str">
        <f t="shared" ca="1" si="264"/>
        <v>WOOD</v>
      </c>
      <c r="C1630" t="str">
        <f t="shared" si="265"/>
        <v>L34-W</v>
      </c>
      <c r="D1630" t="s">
        <v>712</v>
      </c>
      <c r="E1630">
        <f t="shared" ca="1" si="259"/>
        <v>0</v>
      </c>
      <c r="H1630" t="str">
        <f t="shared" ca="1" si="261"/>
        <v>'LYNX PLYWOOD'!</v>
      </c>
      <c r="I1630">
        <f t="shared" ca="1" si="262"/>
        <v>0</v>
      </c>
      <c r="J1630" t="str">
        <f t="shared" ca="1" si="260"/>
        <v>'LYNX PLYWOOD'!</v>
      </c>
      <c r="K1630">
        <f t="shared" ca="1" si="260"/>
        <v>0</v>
      </c>
      <c r="L1630">
        <f t="shared" ca="1" si="260"/>
        <v>0</v>
      </c>
      <c r="M1630">
        <f t="shared" ca="1" si="260"/>
        <v>0</v>
      </c>
      <c r="N1630">
        <f t="shared" ca="1" si="260"/>
        <v>0</v>
      </c>
      <c r="O1630" t="str">
        <f t="shared" ca="1" si="266"/>
        <v>D:Aa</v>
      </c>
      <c r="P1630" t="str">
        <f t="shared" ca="1" si="267"/>
        <v>D9:Aa9</v>
      </c>
    </row>
    <row r="1631" spans="1:16">
      <c r="A1631" t="str">
        <f t="shared" si="263"/>
        <v>10</v>
      </c>
      <c r="B1631" t="str">
        <f t="shared" ca="1" si="264"/>
        <v>WOOD</v>
      </c>
      <c r="C1631" t="str">
        <f t="shared" si="265"/>
        <v>L34-W</v>
      </c>
      <c r="D1631" t="s">
        <v>713</v>
      </c>
      <c r="E1631">
        <f t="shared" ca="1" si="259"/>
        <v>0</v>
      </c>
      <c r="H1631" t="str">
        <f t="shared" ca="1" si="261"/>
        <v>'LYNX PLYWOOD'!</v>
      </c>
      <c r="I1631">
        <f t="shared" ca="1" si="262"/>
        <v>0</v>
      </c>
      <c r="J1631" t="str">
        <f t="shared" ca="1" si="260"/>
        <v>'LYNX PLYWOOD'!</v>
      </c>
      <c r="K1631">
        <f t="shared" ca="1" si="260"/>
        <v>0</v>
      </c>
      <c r="L1631">
        <f t="shared" ca="1" si="260"/>
        <v>0</v>
      </c>
      <c r="M1631">
        <f t="shared" ca="1" si="260"/>
        <v>0</v>
      </c>
      <c r="N1631">
        <f t="shared" ca="1" si="260"/>
        <v>0</v>
      </c>
      <c r="O1631" t="str">
        <f t="shared" ca="1" si="266"/>
        <v>D:Aa</v>
      </c>
      <c r="P1631" t="str">
        <f t="shared" ca="1" si="267"/>
        <v>D9:Aa9</v>
      </c>
    </row>
    <row r="1632" spans="1:16">
      <c r="A1632" t="str">
        <f t="shared" si="263"/>
        <v>100</v>
      </c>
      <c r="B1632" t="str">
        <f t="shared" ca="1" si="264"/>
        <v>WOOD</v>
      </c>
      <c r="C1632" t="str">
        <f t="shared" si="265"/>
        <v>L34-W</v>
      </c>
      <c r="D1632" t="s">
        <v>717</v>
      </c>
      <c r="E1632">
        <f t="shared" ca="1" si="259"/>
        <v>0</v>
      </c>
      <c r="H1632" t="str">
        <f t="shared" ca="1" si="261"/>
        <v>'LYNX PLYWOOD'!</v>
      </c>
      <c r="I1632">
        <f t="shared" ca="1" si="262"/>
        <v>0</v>
      </c>
      <c r="J1632" t="str">
        <f t="shared" ca="1" si="260"/>
        <v>'LYNX PLYWOOD'!</v>
      </c>
      <c r="K1632">
        <f t="shared" ca="1" si="260"/>
        <v>0</v>
      </c>
      <c r="L1632">
        <f t="shared" ca="1" si="260"/>
        <v>0</v>
      </c>
      <c r="M1632">
        <f t="shared" ca="1" si="260"/>
        <v>0</v>
      </c>
      <c r="N1632">
        <f t="shared" ca="1" si="260"/>
        <v>0</v>
      </c>
      <c r="O1632" t="str">
        <f t="shared" ca="1" si="266"/>
        <v>D:Aa</v>
      </c>
      <c r="P1632" t="str">
        <f t="shared" ca="1" si="267"/>
        <v>D9:Aa9</v>
      </c>
    </row>
    <row r="1633" spans="1:16">
      <c r="A1633" t="str">
        <f t="shared" si="263"/>
        <v>11</v>
      </c>
      <c r="B1633" t="str">
        <f t="shared" ca="1" si="264"/>
        <v>WOOD</v>
      </c>
      <c r="C1633" t="str">
        <f t="shared" si="265"/>
        <v>L34-W</v>
      </c>
      <c r="D1633" t="s">
        <v>714</v>
      </c>
      <c r="E1633">
        <f t="shared" ca="1" si="259"/>
        <v>0</v>
      </c>
      <c r="H1633" t="str">
        <f t="shared" ca="1" si="261"/>
        <v>'LYNX PLYWOOD'!</v>
      </c>
      <c r="I1633">
        <f t="shared" ca="1" si="262"/>
        <v>0</v>
      </c>
      <c r="J1633" t="str">
        <f t="shared" ca="1" si="260"/>
        <v>'LYNX PLYWOOD'!</v>
      </c>
      <c r="K1633">
        <f t="shared" ca="1" si="260"/>
        <v>0</v>
      </c>
      <c r="L1633">
        <f t="shared" ca="1" si="260"/>
        <v>0</v>
      </c>
      <c r="M1633">
        <f t="shared" ca="1" si="260"/>
        <v>0</v>
      </c>
      <c r="N1633">
        <f t="shared" ca="1" si="260"/>
        <v>0</v>
      </c>
      <c r="O1633" t="str">
        <f t="shared" ca="1" si="266"/>
        <v>D:Aa</v>
      </c>
      <c r="P1633" t="str">
        <f t="shared" ca="1" si="267"/>
        <v>D9:Aa9</v>
      </c>
    </row>
    <row r="1634" spans="1:16">
      <c r="A1634" t="str">
        <f t="shared" si="263"/>
        <v>12</v>
      </c>
      <c r="B1634" t="str">
        <f t="shared" ca="1" si="264"/>
        <v>WOOD</v>
      </c>
      <c r="C1634" t="str">
        <f t="shared" si="265"/>
        <v>L34-W</v>
      </c>
      <c r="D1634" t="s">
        <v>715</v>
      </c>
      <c r="E1634">
        <f t="shared" ca="1" si="259"/>
        <v>0</v>
      </c>
      <c r="H1634" t="str">
        <f t="shared" ca="1" si="261"/>
        <v>'LYNX PLYWOOD'!</v>
      </c>
      <c r="I1634">
        <f t="shared" ca="1" si="262"/>
        <v>0</v>
      </c>
      <c r="J1634" t="str">
        <f t="shared" ca="1" si="260"/>
        <v>'LYNX PLYWOOD'!</v>
      </c>
      <c r="K1634">
        <f t="shared" ca="1" si="260"/>
        <v>0</v>
      </c>
      <c r="L1634">
        <f t="shared" ca="1" si="260"/>
        <v>0</v>
      </c>
      <c r="M1634">
        <f t="shared" ca="1" si="260"/>
        <v>0</v>
      </c>
      <c r="N1634">
        <f t="shared" ca="1" si="260"/>
        <v>0</v>
      </c>
      <c r="O1634" t="str">
        <f t="shared" ca="1" si="266"/>
        <v>D:Aa</v>
      </c>
      <c r="P1634" t="str">
        <f t="shared" ca="1" si="267"/>
        <v>D9:Aa9</v>
      </c>
    </row>
    <row r="1635" spans="1:16">
      <c r="A1635" t="str">
        <f t="shared" si="263"/>
        <v>13</v>
      </c>
      <c r="B1635" t="str">
        <f t="shared" ca="1" si="264"/>
        <v>WOOD</v>
      </c>
      <c r="C1635" t="str">
        <f t="shared" si="265"/>
        <v>L34-W</v>
      </c>
      <c r="D1635" t="s">
        <v>716</v>
      </c>
      <c r="E1635">
        <f t="shared" ca="1" si="259"/>
        <v>0</v>
      </c>
      <c r="H1635" t="str">
        <f t="shared" ca="1" si="261"/>
        <v>'LYNX PLYWOOD'!</v>
      </c>
      <c r="I1635">
        <f t="shared" ca="1" si="262"/>
        <v>0</v>
      </c>
      <c r="J1635" t="str">
        <f t="shared" ca="1" si="260"/>
        <v>'LYNX PLYWOOD'!</v>
      </c>
      <c r="K1635">
        <f t="shared" ca="1" si="260"/>
        <v>0</v>
      </c>
      <c r="L1635">
        <f t="shared" ca="1" si="260"/>
        <v>0</v>
      </c>
      <c r="M1635">
        <f t="shared" ca="1" si="260"/>
        <v>0</v>
      </c>
      <c r="N1635">
        <f t="shared" ca="1" si="260"/>
        <v>0</v>
      </c>
      <c r="O1635" t="str">
        <f t="shared" ca="1" si="266"/>
        <v>D:Aa</v>
      </c>
      <c r="P1635" t="str">
        <f t="shared" ca="1" si="267"/>
        <v>D9:Aa9</v>
      </c>
    </row>
    <row r="1636" spans="1:16">
      <c r="A1636" t="str">
        <f t="shared" si="263"/>
        <v>15</v>
      </c>
      <c r="B1636" t="str">
        <f t="shared" ca="1" si="264"/>
        <v>WOOD</v>
      </c>
      <c r="C1636" t="str">
        <f t="shared" si="265"/>
        <v>L34-W</v>
      </c>
      <c r="D1636" t="s">
        <v>1538</v>
      </c>
      <c r="E1636">
        <f t="shared" ca="1" si="259"/>
        <v>0</v>
      </c>
      <c r="H1636" t="str">
        <f t="shared" ca="1" si="261"/>
        <v>'LYNX PLYWOOD'!</v>
      </c>
      <c r="I1636">
        <f t="shared" ca="1" si="262"/>
        <v>0</v>
      </c>
      <c r="J1636" t="str">
        <f t="shared" ca="1" si="260"/>
        <v>'LYNX PLYWOOD'!</v>
      </c>
      <c r="K1636">
        <f t="shared" ca="1" si="260"/>
        <v>0</v>
      </c>
      <c r="L1636">
        <f t="shared" ca="1" si="260"/>
        <v>0</v>
      </c>
      <c r="M1636">
        <f t="shared" ca="1" si="260"/>
        <v>0</v>
      </c>
      <c r="N1636">
        <f t="shared" ca="1" si="260"/>
        <v>0</v>
      </c>
      <c r="O1636" t="str">
        <f t="shared" ca="1" si="266"/>
        <v>D:Aa</v>
      </c>
      <c r="P1636" t="str">
        <f t="shared" ca="1" si="267"/>
        <v>D9:Aa9</v>
      </c>
    </row>
    <row r="1637" spans="1:16">
      <c r="A1637" t="str">
        <f t="shared" si="263"/>
        <v>01</v>
      </c>
      <c r="B1637" t="str">
        <f t="shared" ca="1" si="264"/>
        <v>PE</v>
      </c>
      <c r="C1637" t="str">
        <f t="shared" si="265"/>
        <v>L36-PE</v>
      </c>
      <c r="D1637" t="s">
        <v>2882</v>
      </c>
      <c r="E1637">
        <f t="shared" ca="1" si="259"/>
        <v>0</v>
      </c>
      <c r="H1637" t="str">
        <f t="shared" ca="1" si="261"/>
        <v>'Lynx PE'!</v>
      </c>
      <c r="I1637">
        <f t="shared" ca="1" si="262"/>
        <v>0</v>
      </c>
      <c r="J1637">
        <f t="shared" ca="1" si="260"/>
        <v>0</v>
      </c>
      <c r="K1637">
        <f t="shared" ca="1" si="260"/>
        <v>0</v>
      </c>
      <c r="L1637">
        <f t="shared" ca="1" si="260"/>
        <v>0</v>
      </c>
      <c r="M1637" t="str">
        <f t="shared" ca="1" si="260"/>
        <v>'Lynx PE'!</v>
      </c>
      <c r="N1637">
        <f t="shared" ca="1" si="260"/>
        <v>0</v>
      </c>
      <c r="O1637" t="str">
        <f t="shared" ca="1" si="266"/>
        <v>D:AD</v>
      </c>
      <c r="P1637" t="str">
        <f t="shared" ca="1" si="267"/>
        <v>D9:AD9</v>
      </c>
    </row>
    <row r="1638" spans="1:16">
      <c r="A1638" t="str">
        <f t="shared" si="263"/>
        <v>02</v>
      </c>
      <c r="B1638" t="str">
        <f t="shared" ca="1" si="264"/>
        <v>PE</v>
      </c>
      <c r="C1638" t="str">
        <f t="shared" si="265"/>
        <v>L36-PE</v>
      </c>
      <c r="D1638" t="s">
        <v>2883</v>
      </c>
      <c r="E1638">
        <f t="shared" ca="1" si="259"/>
        <v>0</v>
      </c>
      <c r="H1638" t="str">
        <f t="shared" ca="1" si="261"/>
        <v>'Lynx PE'!</v>
      </c>
      <c r="I1638">
        <f t="shared" ca="1" si="262"/>
        <v>0</v>
      </c>
      <c r="J1638">
        <f t="shared" ca="1" si="260"/>
        <v>0</v>
      </c>
      <c r="K1638">
        <f t="shared" ca="1" si="260"/>
        <v>0</v>
      </c>
      <c r="L1638">
        <f t="shared" ca="1" si="260"/>
        <v>0</v>
      </c>
      <c r="M1638" t="str">
        <f t="shared" ca="1" si="260"/>
        <v>'Lynx PE'!</v>
      </c>
      <c r="N1638">
        <f t="shared" ca="1" si="260"/>
        <v>0</v>
      </c>
      <c r="O1638" t="str">
        <f t="shared" ca="1" si="266"/>
        <v>D:AD</v>
      </c>
      <c r="P1638" t="str">
        <f t="shared" ca="1" si="267"/>
        <v>D9:AD9</v>
      </c>
    </row>
    <row r="1639" spans="1:16">
      <c r="A1639" t="str">
        <f t="shared" si="263"/>
        <v>03</v>
      </c>
      <c r="B1639" t="str">
        <f t="shared" ca="1" si="264"/>
        <v>PE</v>
      </c>
      <c r="C1639" t="str">
        <f t="shared" si="265"/>
        <v>L36-PE</v>
      </c>
      <c r="D1639" t="s">
        <v>2884</v>
      </c>
      <c r="E1639">
        <f t="shared" ca="1" si="259"/>
        <v>0</v>
      </c>
      <c r="H1639" t="str">
        <f t="shared" ca="1" si="261"/>
        <v>'Lynx PE'!</v>
      </c>
      <c r="I1639">
        <f t="shared" ca="1" si="262"/>
        <v>0</v>
      </c>
      <c r="J1639">
        <f t="shared" ca="1" si="260"/>
        <v>0</v>
      </c>
      <c r="K1639">
        <f t="shared" ca="1" si="260"/>
        <v>0</v>
      </c>
      <c r="L1639">
        <f t="shared" ca="1" si="260"/>
        <v>0</v>
      </c>
      <c r="M1639" t="str">
        <f t="shared" ca="1" si="260"/>
        <v>'Lynx PE'!</v>
      </c>
      <c r="N1639">
        <f t="shared" ca="1" si="260"/>
        <v>0</v>
      </c>
      <c r="O1639" t="str">
        <f t="shared" ca="1" si="266"/>
        <v>D:AD</v>
      </c>
      <c r="P1639" t="str">
        <f t="shared" ca="1" si="267"/>
        <v>D9:AD9</v>
      </c>
    </row>
    <row r="1640" spans="1:16">
      <c r="A1640" t="str">
        <f t="shared" si="263"/>
        <v>04</v>
      </c>
      <c r="B1640" t="str">
        <f t="shared" ca="1" si="264"/>
        <v>PE</v>
      </c>
      <c r="C1640" t="str">
        <f t="shared" si="265"/>
        <v>L36-PE</v>
      </c>
      <c r="D1640" t="s">
        <v>2885</v>
      </c>
      <c r="E1640">
        <f t="shared" ca="1" si="259"/>
        <v>0</v>
      </c>
      <c r="H1640" t="str">
        <f t="shared" ca="1" si="261"/>
        <v>'Lynx PE'!</v>
      </c>
      <c r="I1640">
        <f t="shared" ca="1" si="262"/>
        <v>0</v>
      </c>
      <c r="J1640">
        <f t="shared" ca="1" si="260"/>
        <v>0</v>
      </c>
      <c r="K1640">
        <f t="shared" ca="1" si="260"/>
        <v>0</v>
      </c>
      <c r="L1640">
        <f t="shared" ca="1" si="260"/>
        <v>0</v>
      </c>
      <c r="M1640" t="str">
        <f t="shared" ca="1" si="260"/>
        <v>'Lynx PE'!</v>
      </c>
      <c r="N1640">
        <f t="shared" ca="1" si="260"/>
        <v>0</v>
      </c>
      <c r="O1640" t="str">
        <f t="shared" ca="1" si="266"/>
        <v>D:AD</v>
      </c>
      <c r="P1640" t="str">
        <f t="shared" ca="1" si="267"/>
        <v>D9:AD9</v>
      </c>
    </row>
    <row r="1641" spans="1:16">
      <c r="A1641" t="str">
        <f t="shared" si="263"/>
        <v>05</v>
      </c>
      <c r="B1641" t="str">
        <f t="shared" ca="1" si="264"/>
        <v>PE</v>
      </c>
      <c r="C1641" t="str">
        <f t="shared" si="265"/>
        <v>L36-PE</v>
      </c>
      <c r="D1641" t="s">
        <v>2886</v>
      </c>
      <c r="E1641">
        <f t="shared" ca="1" si="259"/>
        <v>0</v>
      </c>
      <c r="H1641" t="str">
        <f t="shared" ca="1" si="261"/>
        <v>'Lynx PE'!</v>
      </c>
      <c r="I1641">
        <f t="shared" ca="1" si="262"/>
        <v>0</v>
      </c>
      <c r="J1641">
        <f t="shared" ca="1" si="260"/>
        <v>0</v>
      </c>
      <c r="K1641">
        <f t="shared" ca="1" si="260"/>
        <v>0</v>
      </c>
      <c r="L1641">
        <f t="shared" ca="1" si="260"/>
        <v>0</v>
      </c>
      <c r="M1641" t="str">
        <f t="shared" ca="1" si="260"/>
        <v>'Lynx PE'!</v>
      </c>
      <c r="N1641">
        <f t="shared" ca="1" si="260"/>
        <v>0</v>
      </c>
      <c r="O1641" t="str">
        <f t="shared" ca="1" si="266"/>
        <v>D:AD</v>
      </c>
      <c r="P1641" t="str">
        <f t="shared" ca="1" si="267"/>
        <v>D9:AD9</v>
      </c>
    </row>
    <row r="1642" spans="1:16">
      <c r="A1642" t="str">
        <f t="shared" si="263"/>
        <v>06</v>
      </c>
      <c r="B1642" t="str">
        <f t="shared" ca="1" si="264"/>
        <v>PE</v>
      </c>
      <c r="C1642" t="str">
        <f t="shared" si="265"/>
        <v>L36-PE</v>
      </c>
      <c r="D1642" t="s">
        <v>2887</v>
      </c>
      <c r="E1642">
        <f t="shared" ca="1" si="259"/>
        <v>0</v>
      </c>
      <c r="H1642" t="str">
        <f t="shared" ca="1" si="261"/>
        <v>'Lynx PE'!</v>
      </c>
      <c r="I1642">
        <f t="shared" ca="1" si="262"/>
        <v>0</v>
      </c>
      <c r="J1642">
        <f t="shared" ca="1" si="260"/>
        <v>0</v>
      </c>
      <c r="K1642">
        <f t="shared" ca="1" si="260"/>
        <v>0</v>
      </c>
      <c r="L1642">
        <f t="shared" ca="1" si="260"/>
        <v>0</v>
      </c>
      <c r="M1642" t="str">
        <f t="shared" ca="1" si="260"/>
        <v>'Lynx PE'!</v>
      </c>
      <c r="N1642">
        <f t="shared" ca="1" si="260"/>
        <v>0</v>
      </c>
      <c r="O1642" t="str">
        <f t="shared" ca="1" si="266"/>
        <v>D:AD</v>
      </c>
      <c r="P1642" t="str">
        <f t="shared" ca="1" si="267"/>
        <v>D9:AD9</v>
      </c>
    </row>
    <row r="1643" spans="1:16">
      <c r="A1643" t="str">
        <f t="shared" si="263"/>
        <v>07</v>
      </c>
      <c r="B1643" t="str">
        <f t="shared" ca="1" si="264"/>
        <v>PE</v>
      </c>
      <c r="C1643" t="str">
        <f t="shared" si="265"/>
        <v>L36-PE</v>
      </c>
      <c r="D1643" t="s">
        <v>2888</v>
      </c>
      <c r="E1643">
        <f t="shared" ca="1" si="259"/>
        <v>0</v>
      </c>
      <c r="H1643" t="str">
        <f t="shared" ca="1" si="261"/>
        <v>'Lynx PE'!</v>
      </c>
      <c r="I1643">
        <f t="shared" ca="1" si="262"/>
        <v>0</v>
      </c>
      <c r="J1643">
        <f t="shared" ca="1" si="260"/>
        <v>0</v>
      </c>
      <c r="K1643">
        <f t="shared" ca="1" si="260"/>
        <v>0</v>
      </c>
      <c r="L1643">
        <f t="shared" ca="1" si="260"/>
        <v>0</v>
      </c>
      <c r="M1643" t="str">
        <f t="shared" ca="1" si="260"/>
        <v>'Lynx PE'!</v>
      </c>
      <c r="N1643">
        <f t="shared" ca="1" si="260"/>
        <v>0</v>
      </c>
      <c r="O1643" t="str">
        <f t="shared" ca="1" si="266"/>
        <v>D:AD</v>
      </c>
      <c r="P1643" t="str">
        <f t="shared" ca="1" si="267"/>
        <v>D9:AD9</v>
      </c>
    </row>
    <row r="1644" spans="1:16">
      <c r="A1644" t="str">
        <f t="shared" si="263"/>
        <v>08</v>
      </c>
      <c r="B1644" t="str">
        <f t="shared" ca="1" si="264"/>
        <v>PE</v>
      </c>
      <c r="C1644" t="str">
        <f t="shared" si="265"/>
        <v>L36-PE</v>
      </c>
      <c r="D1644" t="s">
        <v>2889</v>
      </c>
      <c r="E1644">
        <f t="shared" ca="1" si="259"/>
        <v>0</v>
      </c>
      <c r="H1644" t="str">
        <f t="shared" ca="1" si="261"/>
        <v>'Lynx PE'!</v>
      </c>
      <c r="I1644">
        <f t="shared" ca="1" si="262"/>
        <v>0</v>
      </c>
      <c r="J1644">
        <f t="shared" ca="1" si="260"/>
        <v>0</v>
      </c>
      <c r="K1644">
        <f t="shared" ca="1" si="260"/>
        <v>0</v>
      </c>
      <c r="L1644">
        <f t="shared" ca="1" si="260"/>
        <v>0</v>
      </c>
      <c r="M1644" t="str">
        <f t="shared" ca="1" si="260"/>
        <v>'Lynx PE'!</v>
      </c>
      <c r="N1644">
        <f t="shared" ca="1" si="260"/>
        <v>0</v>
      </c>
      <c r="O1644" t="str">
        <f t="shared" ca="1" si="266"/>
        <v>D:AD</v>
      </c>
      <c r="P1644" t="str">
        <f t="shared" ca="1" si="267"/>
        <v>D9:AD9</v>
      </c>
    </row>
    <row r="1645" spans="1:16">
      <c r="A1645" t="str">
        <f t="shared" si="263"/>
        <v>09</v>
      </c>
      <c r="B1645" t="str">
        <f t="shared" ca="1" si="264"/>
        <v>PE</v>
      </c>
      <c r="C1645" t="str">
        <f t="shared" si="265"/>
        <v>L36-PE</v>
      </c>
      <c r="D1645" t="s">
        <v>2890</v>
      </c>
      <c r="E1645">
        <f t="shared" ca="1" si="259"/>
        <v>0</v>
      </c>
      <c r="H1645" t="str">
        <f t="shared" ca="1" si="261"/>
        <v>'Lynx PE'!</v>
      </c>
      <c r="I1645">
        <f t="shared" ca="1" si="262"/>
        <v>0</v>
      </c>
      <c r="J1645">
        <f t="shared" ca="1" si="260"/>
        <v>0</v>
      </c>
      <c r="K1645">
        <f t="shared" ca="1" si="260"/>
        <v>0</v>
      </c>
      <c r="L1645">
        <f t="shared" ca="1" si="260"/>
        <v>0</v>
      </c>
      <c r="M1645" t="str">
        <f t="shared" ca="1" si="260"/>
        <v>'Lynx PE'!</v>
      </c>
      <c r="N1645">
        <f t="shared" ca="1" si="260"/>
        <v>0</v>
      </c>
      <c r="O1645" t="str">
        <f t="shared" ca="1" si="266"/>
        <v>D:AD</v>
      </c>
      <c r="P1645" t="str">
        <f t="shared" ca="1" si="267"/>
        <v>D9:AD9</v>
      </c>
    </row>
    <row r="1646" spans="1:16">
      <c r="A1646" t="str">
        <f t="shared" si="263"/>
        <v>10</v>
      </c>
      <c r="B1646" t="str">
        <f t="shared" ca="1" si="264"/>
        <v>PE</v>
      </c>
      <c r="C1646" t="str">
        <f t="shared" si="265"/>
        <v>L36-PE</v>
      </c>
      <c r="D1646" t="s">
        <v>2891</v>
      </c>
      <c r="E1646">
        <f t="shared" ca="1" si="259"/>
        <v>0</v>
      </c>
      <c r="H1646" t="str">
        <f t="shared" ca="1" si="261"/>
        <v>'Lynx PE'!</v>
      </c>
      <c r="I1646">
        <f t="shared" ca="1" si="262"/>
        <v>0</v>
      </c>
      <c r="J1646">
        <f t="shared" ca="1" si="260"/>
        <v>0</v>
      </c>
      <c r="K1646">
        <f t="shared" ca="1" si="260"/>
        <v>0</v>
      </c>
      <c r="L1646">
        <f t="shared" ca="1" si="260"/>
        <v>0</v>
      </c>
      <c r="M1646" t="str">
        <f t="shared" ca="1" si="260"/>
        <v>'Lynx PE'!</v>
      </c>
      <c r="N1646">
        <f t="shared" ca="1" si="260"/>
        <v>0</v>
      </c>
      <c r="O1646" t="str">
        <f t="shared" ca="1" si="266"/>
        <v>D:AD</v>
      </c>
      <c r="P1646" t="str">
        <f t="shared" ca="1" si="267"/>
        <v>D9:AD9</v>
      </c>
    </row>
    <row r="1647" spans="1:16">
      <c r="A1647" t="str">
        <f t="shared" si="263"/>
        <v>11</v>
      </c>
      <c r="B1647" t="str">
        <f t="shared" ca="1" si="264"/>
        <v>PE</v>
      </c>
      <c r="C1647" t="str">
        <f t="shared" si="265"/>
        <v>L36-PE</v>
      </c>
      <c r="D1647" t="s">
        <v>2892</v>
      </c>
      <c r="E1647">
        <f t="shared" ca="1" si="259"/>
        <v>0</v>
      </c>
      <c r="H1647" t="str">
        <f t="shared" ca="1" si="261"/>
        <v>'Lynx PE'!</v>
      </c>
      <c r="I1647">
        <f t="shared" ca="1" si="262"/>
        <v>0</v>
      </c>
      <c r="J1647">
        <f t="shared" ca="1" si="260"/>
        <v>0</v>
      </c>
      <c r="K1647">
        <f t="shared" ca="1" si="260"/>
        <v>0</v>
      </c>
      <c r="L1647">
        <f t="shared" ca="1" si="260"/>
        <v>0</v>
      </c>
      <c r="M1647" t="str">
        <f t="shared" ca="1" si="260"/>
        <v>'Lynx PE'!</v>
      </c>
      <c r="N1647">
        <f t="shared" ca="1" si="260"/>
        <v>0</v>
      </c>
      <c r="O1647" t="str">
        <f t="shared" ca="1" si="266"/>
        <v>D:AD</v>
      </c>
      <c r="P1647" t="str">
        <f t="shared" ca="1" si="267"/>
        <v>D9:AD9</v>
      </c>
    </row>
    <row r="1648" spans="1:16">
      <c r="A1648" t="str">
        <f t="shared" si="263"/>
        <v>12</v>
      </c>
      <c r="B1648" t="str">
        <f t="shared" ca="1" si="264"/>
        <v>PE</v>
      </c>
      <c r="C1648" t="str">
        <f t="shared" si="265"/>
        <v>L36-PE</v>
      </c>
      <c r="D1648" t="s">
        <v>2893</v>
      </c>
      <c r="E1648">
        <f t="shared" ca="1" si="259"/>
        <v>0</v>
      </c>
      <c r="H1648" t="str">
        <f t="shared" ca="1" si="261"/>
        <v>'Lynx PE'!</v>
      </c>
      <c r="I1648">
        <f t="shared" ca="1" si="262"/>
        <v>0</v>
      </c>
      <c r="J1648">
        <f t="shared" ca="1" si="260"/>
        <v>0</v>
      </c>
      <c r="K1648">
        <f t="shared" ca="1" si="260"/>
        <v>0</v>
      </c>
      <c r="L1648">
        <f t="shared" ca="1" si="260"/>
        <v>0</v>
      </c>
      <c r="M1648" t="str">
        <f t="shared" ca="1" si="260"/>
        <v>'Lynx PE'!</v>
      </c>
      <c r="N1648">
        <f t="shared" ca="1" si="260"/>
        <v>0</v>
      </c>
      <c r="O1648" t="str">
        <f t="shared" ca="1" si="266"/>
        <v>D:AD</v>
      </c>
      <c r="P1648" t="str">
        <f t="shared" ca="1" si="267"/>
        <v>D9:AD9</v>
      </c>
    </row>
    <row r="1649" spans="1:16">
      <c r="A1649" t="str">
        <f t="shared" si="263"/>
        <v>13</v>
      </c>
      <c r="B1649" t="str">
        <f t="shared" ca="1" si="264"/>
        <v>PE</v>
      </c>
      <c r="C1649" t="str">
        <f t="shared" si="265"/>
        <v>L36-PE</v>
      </c>
      <c r="D1649" t="s">
        <v>2894</v>
      </c>
      <c r="E1649">
        <f t="shared" ca="1" si="259"/>
        <v>0</v>
      </c>
      <c r="H1649" t="str">
        <f t="shared" ca="1" si="261"/>
        <v>'Lynx PE'!</v>
      </c>
      <c r="I1649">
        <f t="shared" ca="1" si="262"/>
        <v>0</v>
      </c>
      <c r="J1649">
        <f t="shared" ca="1" si="260"/>
        <v>0</v>
      </c>
      <c r="K1649">
        <f t="shared" ca="1" si="260"/>
        <v>0</v>
      </c>
      <c r="L1649">
        <f t="shared" ca="1" si="260"/>
        <v>0</v>
      </c>
      <c r="M1649" t="str">
        <f t="shared" ca="1" si="260"/>
        <v>'Lynx PE'!</v>
      </c>
      <c r="N1649">
        <f t="shared" ca="1" si="260"/>
        <v>0</v>
      </c>
      <c r="O1649" t="str">
        <f t="shared" ca="1" si="266"/>
        <v>D:AD</v>
      </c>
      <c r="P1649" t="str">
        <f t="shared" ca="1" si="267"/>
        <v>D9:AD9</v>
      </c>
    </row>
    <row r="1650" spans="1:16">
      <c r="A1650" t="str">
        <f t="shared" si="263"/>
        <v>15</v>
      </c>
      <c r="B1650" t="str">
        <f t="shared" ca="1" si="264"/>
        <v>PE</v>
      </c>
      <c r="C1650" t="str">
        <f t="shared" si="265"/>
        <v>L36-PE</v>
      </c>
      <c r="D1650" t="s">
        <v>2895</v>
      </c>
      <c r="E1650">
        <f t="shared" ca="1" si="259"/>
        <v>0</v>
      </c>
      <c r="H1650" t="str">
        <f t="shared" ca="1" si="261"/>
        <v>'Lynx PE'!</v>
      </c>
      <c r="I1650">
        <f t="shared" ca="1" si="262"/>
        <v>0</v>
      </c>
      <c r="J1650">
        <f t="shared" ca="1" si="260"/>
        <v>0</v>
      </c>
      <c r="K1650">
        <f t="shared" ca="1" si="260"/>
        <v>0</v>
      </c>
      <c r="L1650">
        <f t="shared" ca="1" si="260"/>
        <v>0</v>
      </c>
      <c r="M1650" t="str">
        <f t="shared" ca="1" si="260"/>
        <v>'Lynx PE'!</v>
      </c>
      <c r="N1650">
        <f t="shared" ca="1" si="260"/>
        <v>0</v>
      </c>
      <c r="O1650" t="str">
        <f t="shared" ca="1" si="266"/>
        <v>D:AD</v>
      </c>
      <c r="P1650" t="str">
        <f t="shared" ca="1" si="267"/>
        <v>D9:AD9</v>
      </c>
    </row>
    <row r="1651" spans="1:16">
      <c r="A1651" t="str">
        <f t="shared" si="263"/>
        <v>19</v>
      </c>
      <c r="B1651" t="str">
        <f t="shared" ca="1" si="264"/>
        <v>PE</v>
      </c>
      <c r="C1651" t="str">
        <f t="shared" si="265"/>
        <v>L36-PE</v>
      </c>
      <c r="D1651" t="s">
        <v>2896</v>
      </c>
      <c r="E1651">
        <f t="shared" ca="1" si="259"/>
        <v>0</v>
      </c>
      <c r="H1651" t="str">
        <f t="shared" ca="1" si="261"/>
        <v>'Lynx PE'!</v>
      </c>
      <c r="I1651">
        <f t="shared" ca="1" si="262"/>
        <v>0</v>
      </c>
      <c r="J1651">
        <f t="shared" ca="1" si="260"/>
        <v>0</v>
      </c>
      <c r="K1651">
        <f t="shared" ca="1" si="260"/>
        <v>0</v>
      </c>
      <c r="L1651">
        <f t="shared" ca="1" si="260"/>
        <v>0</v>
      </c>
      <c r="M1651" t="str">
        <f t="shared" ca="1" si="260"/>
        <v>'Lynx PE'!</v>
      </c>
      <c r="N1651">
        <f t="shared" ca="1" si="260"/>
        <v>0</v>
      </c>
      <c r="O1651" t="str">
        <f t="shared" ca="1" si="266"/>
        <v>D:AD</v>
      </c>
      <c r="P1651" t="str">
        <f t="shared" ca="1" si="267"/>
        <v>D9:AD9</v>
      </c>
    </row>
    <row r="1652" spans="1:16">
      <c r="A1652" t="str">
        <f t="shared" si="263"/>
        <v>34</v>
      </c>
      <c r="B1652" t="str">
        <f t="shared" ca="1" si="264"/>
        <v>PE</v>
      </c>
      <c r="C1652" t="str">
        <f t="shared" si="265"/>
        <v>L36-PE</v>
      </c>
      <c r="D1652" t="s">
        <v>2897</v>
      </c>
      <c r="E1652">
        <f t="shared" ca="1" si="259"/>
        <v>0</v>
      </c>
      <c r="H1652" t="str">
        <f t="shared" ca="1" si="261"/>
        <v>'Lynx PE'!</v>
      </c>
      <c r="I1652">
        <f t="shared" ca="1" si="262"/>
        <v>0</v>
      </c>
      <c r="J1652">
        <f t="shared" ca="1" si="260"/>
        <v>0</v>
      </c>
      <c r="K1652">
        <f t="shared" ca="1" si="260"/>
        <v>0</v>
      </c>
      <c r="L1652">
        <f t="shared" ca="1" si="260"/>
        <v>0</v>
      </c>
      <c r="M1652" t="str">
        <f t="shared" ca="1" si="260"/>
        <v>'Lynx PE'!</v>
      </c>
      <c r="N1652">
        <f t="shared" ca="1" si="260"/>
        <v>0</v>
      </c>
      <c r="O1652" t="str">
        <f t="shared" ca="1" si="266"/>
        <v>D:AD</v>
      </c>
      <c r="P1652" t="str">
        <f t="shared" ca="1" si="267"/>
        <v>D9:AD9</v>
      </c>
    </row>
    <row r="1653" spans="1:16">
      <c r="A1653" t="str">
        <f t="shared" si="263"/>
        <v>35</v>
      </c>
      <c r="B1653" t="str">
        <f t="shared" ca="1" si="264"/>
        <v>PE</v>
      </c>
      <c r="C1653" t="str">
        <f t="shared" si="265"/>
        <v>L36-PE</v>
      </c>
      <c r="D1653" t="s">
        <v>2898</v>
      </c>
      <c r="E1653">
        <f t="shared" ca="1" si="259"/>
        <v>0</v>
      </c>
      <c r="H1653" t="str">
        <f t="shared" ca="1" si="261"/>
        <v>'Lynx PE'!</v>
      </c>
      <c r="I1653">
        <f t="shared" ca="1" si="262"/>
        <v>0</v>
      </c>
      <c r="J1653">
        <f t="shared" ca="1" si="260"/>
        <v>0</v>
      </c>
      <c r="K1653">
        <f t="shared" ca="1" si="260"/>
        <v>0</v>
      </c>
      <c r="L1653">
        <f t="shared" ca="1" si="260"/>
        <v>0</v>
      </c>
      <c r="M1653" t="str">
        <f t="shared" ca="1" si="260"/>
        <v>'Lynx PE'!</v>
      </c>
      <c r="N1653">
        <f t="shared" ca="1" si="260"/>
        <v>0</v>
      </c>
      <c r="O1653" t="str">
        <f t="shared" ca="1" si="266"/>
        <v>D:AD</v>
      </c>
      <c r="P1653" t="str">
        <f t="shared" ca="1" si="267"/>
        <v>D9:AD9</v>
      </c>
    </row>
    <row r="1654" spans="1:16">
      <c r="A1654" t="str">
        <f t="shared" si="263"/>
        <v>36</v>
      </c>
      <c r="B1654" t="str">
        <f t="shared" ca="1" si="264"/>
        <v>PE</v>
      </c>
      <c r="C1654" t="str">
        <f t="shared" si="265"/>
        <v>L36-PE</v>
      </c>
      <c r="D1654" t="s">
        <v>2899</v>
      </c>
      <c r="E1654">
        <f t="shared" ca="1" si="259"/>
        <v>0</v>
      </c>
      <c r="H1654" t="str">
        <f t="shared" ca="1" si="261"/>
        <v>'Lynx PE'!</v>
      </c>
      <c r="I1654">
        <f t="shared" ca="1" si="262"/>
        <v>0</v>
      </c>
      <c r="J1654">
        <f t="shared" ca="1" si="260"/>
        <v>0</v>
      </c>
      <c r="K1654">
        <f t="shared" ca="1" si="260"/>
        <v>0</v>
      </c>
      <c r="L1654">
        <f t="shared" ca="1" si="260"/>
        <v>0</v>
      </c>
      <c r="M1654" t="str">
        <f t="shared" ca="1" si="260"/>
        <v>'Lynx PE'!</v>
      </c>
      <c r="N1654">
        <f t="shared" ca="1" si="260"/>
        <v>0</v>
      </c>
      <c r="O1654" t="str">
        <f t="shared" ca="1" si="266"/>
        <v>D:AD</v>
      </c>
      <c r="P1654" t="str">
        <f t="shared" ca="1" si="267"/>
        <v>D9:AD9</v>
      </c>
    </row>
    <row r="1655" spans="1:16">
      <c r="A1655" t="str">
        <f t="shared" si="263"/>
        <v>01</v>
      </c>
      <c r="B1655" t="str">
        <f t="shared" ca="1" si="264"/>
        <v>PE</v>
      </c>
      <c r="C1655" t="str">
        <f t="shared" si="265"/>
        <v>L38-PE</v>
      </c>
      <c r="D1655" t="s">
        <v>2900</v>
      </c>
      <c r="E1655">
        <f t="shared" ref="E1655:E1710" ca="1" si="268">IFERROR(VLOOKUP(C1655,INDIRECT($H1655&amp;$O1655),MATCH($A1655,INDIRECT($H1655&amp;$P1655),0),FALSE),0)</f>
        <v>0</v>
      </c>
      <c r="H1655" t="str">
        <f t="shared" ca="1" si="261"/>
        <v>'Lynx PE'!</v>
      </c>
      <c r="I1655">
        <f t="shared" ca="1" si="262"/>
        <v>0</v>
      </c>
      <c r="J1655">
        <f t="shared" ca="1" si="260"/>
        <v>0</v>
      </c>
      <c r="K1655">
        <f t="shared" ca="1" si="260"/>
        <v>0</v>
      </c>
      <c r="L1655">
        <f t="shared" ca="1" si="260"/>
        <v>0</v>
      </c>
      <c r="M1655" t="str">
        <f t="shared" ca="1" si="260"/>
        <v>'Lynx PE'!</v>
      </c>
      <c r="N1655">
        <f t="shared" ca="1" si="260"/>
        <v>0</v>
      </c>
      <c r="O1655" t="str">
        <f t="shared" ca="1" si="266"/>
        <v>D:AD</v>
      </c>
      <c r="P1655" t="str">
        <f t="shared" ca="1" si="267"/>
        <v>D9:AD9</v>
      </c>
    </row>
    <row r="1656" spans="1:16">
      <c r="A1656" t="str">
        <f t="shared" si="263"/>
        <v>02</v>
      </c>
      <c r="B1656" t="str">
        <f t="shared" ca="1" si="264"/>
        <v>PE</v>
      </c>
      <c r="C1656" t="str">
        <f t="shared" si="265"/>
        <v>L38-PE</v>
      </c>
      <c r="D1656" t="s">
        <v>2901</v>
      </c>
      <c r="E1656">
        <f t="shared" ca="1" si="268"/>
        <v>0</v>
      </c>
      <c r="H1656" t="str">
        <f t="shared" ca="1" si="261"/>
        <v>'Lynx PE'!</v>
      </c>
      <c r="I1656">
        <f t="shared" ca="1" si="262"/>
        <v>0</v>
      </c>
      <c r="J1656">
        <f t="shared" ca="1" si="260"/>
        <v>0</v>
      </c>
      <c r="K1656">
        <f t="shared" ca="1" si="260"/>
        <v>0</v>
      </c>
      <c r="L1656">
        <f t="shared" ca="1" si="260"/>
        <v>0</v>
      </c>
      <c r="M1656" t="str">
        <f t="shared" ca="1" si="260"/>
        <v>'Lynx PE'!</v>
      </c>
      <c r="N1656">
        <f t="shared" ca="1" si="260"/>
        <v>0</v>
      </c>
      <c r="O1656" t="str">
        <f t="shared" ca="1" si="266"/>
        <v>D:AD</v>
      </c>
      <c r="P1656" t="str">
        <f t="shared" ca="1" si="267"/>
        <v>D9:AD9</v>
      </c>
    </row>
    <row r="1657" spans="1:16">
      <c r="A1657" t="str">
        <f t="shared" si="263"/>
        <v>03</v>
      </c>
      <c r="B1657" t="str">
        <f t="shared" ca="1" si="264"/>
        <v>PE</v>
      </c>
      <c r="C1657" t="str">
        <f t="shared" si="265"/>
        <v>L38-PE</v>
      </c>
      <c r="D1657" t="s">
        <v>2902</v>
      </c>
      <c r="E1657">
        <f t="shared" ca="1" si="268"/>
        <v>0</v>
      </c>
      <c r="H1657" t="str">
        <f t="shared" ca="1" si="261"/>
        <v>'Lynx PE'!</v>
      </c>
      <c r="I1657">
        <f t="shared" ca="1" si="262"/>
        <v>0</v>
      </c>
      <c r="J1657">
        <f t="shared" ca="1" si="260"/>
        <v>0</v>
      </c>
      <c r="K1657">
        <f t="shared" ca="1" si="260"/>
        <v>0</v>
      </c>
      <c r="L1657">
        <f t="shared" ca="1" si="260"/>
        <v>0</v>
      </c>
      <c r="M1657" t="str">
        <f t="shared" ca="1" si="260"/>
        <v>'Lynx PE'!</v>
      </c>
      <c r="N1657">
        <f t="shared" ca="1" si="260"/>
        <v>0</v>
      </c>
      <c r="O1657" t="str">
        <f t="shared" ca="1" si="266"/>
        <v>D:AD</v>
      </c>
      <c r="P1657" t="str">
        <f t="shared" ca="1" si="267"/>
        <v>D9:AD9</v>
      </c>
    </row>
    <row r="1658" spans="1:16">
      <c r="A1658" t="str">
        <f t="shared" si="263"/>
        <v>04</v>
      </c>
      <c r="B1658" t="str">
        <f t="shared" ca="1" si="264"/>
        <v>PE</v>
      </c>
      <c r="C1658" t="str">
        <f t="shared" si="265"/>
        <v>L38-PE</v>
      </c>
      <c r="D1658" t="s">
        <v>2903</v>
      </c>
      <c r="E1658">
        <f t="shared" ca="1" si="268"/>
        <v>0</v>
      </c>
      <c r="H1658" t="str">
        <f t="shared" ca="1" si="261"/>
        <v>'Lynx PE'!</v>
      </c>
      <c r="I1658">
        <f t="shared" ca="1" si="262"/>
        <v>0</v>
      </c>
      <c r="J1658">
        <f t="shared" ca="1" si="260"/>
        <v>0</v>
      </c>
      <c r="K1658">
        <f t="shared" ca="1" si="260"/>
        <v>0</v>
      </c>
      <c r="L1658">
        <f t="shared" ca="1" si="260"/>
        <v>0</v>
      </c>
      <c r="M1658" t="str">
        <f t="shared" ca="1" si="260"/>
        <v>'Lynx PE'!</v>
      </c>
      <c r="N1658">
        <f t="shared" ca="1" si="260"/>
        <v>0</v>
      </c>
      <c r="O1658" t="str">
        <f t="shared" ca="1" si="266"/>
        <v>D:AD</v>
      </c>
      <c r="P1658" t="str">
        <f t="shared" ca="1" si="267"/>
        <v>D9:AD9</v>
      </c>
    </row>
    <row r="1659" spans="1:16">
      <c r="A1659" t="str">
        <f t="shared" si="263"/>
        <v>05</v>
      </c>
      <c r="B1659" t="str">
        <f t="shared" ca="1" si="264"/>
        <v>PE</v>
      </c>
      <c r="C1659" t="str">
        <f t="shared" si="265"/>
        <v>L38-PE</v>
      </c>
      <c r="D1659" t="s">
        <v>2904</v>
      </c>
      <c r="E1659">
        <f t="shared" ca="1" si="268"/>
        <v>0</v>
      </c>
      <c r="H1659" t="str">
        <f t="shared" ca="1" si="261"/>
        <v>'Lynx PE'!</v>
      </c>
      <c r="I1659">
        <f t="shared" ca="1" si="262"/>
        <v>0</v>
      </c>
      <c r="J1659">
        <f t="shared" ca="1" si="260"/>
        <v>0</v>
      </c>
      <c r="K1659">
        <f t="shared" ca="1" si="260"/>
        <v>0</v>
      </c>
      <c r="L1659">
        <f t="shared" ca="1" si="260"/>
        <v>0</v>
      </c>
      <c r="M1659" t="str">
        <f t="shared" ca="1" si="260"/>
        <v>'Lynx PE'!</v>
      </c>
      <c r="N1659">
        <f t="shared" ca="1" si="260"/>
        <v>0</v>
      </c>
      <c r="O1659" t="str">
        <f t="shared" ca="1" si="266"/>
        <v>D:AD</v>
      </c>
      <c r="P1659" t="str">
        <f t="shared" ca="1" si="267"/>
        <v>D9:AD9</v>
      </c>
    </row>
    <row r="1660" spans="1:16">
      <c r="A1660" t="str">
        <f t="shared" si="263"/>
        <v>06</v>
      </c>
      <c r="B1660" t="str">
        <f t="shared" ca="1" si="264"/>
        <v>PE</v>
      </c>
      <c r="C1660" t="str">
        <f t="shared" si="265"/>
        <v>L38-PE</v>
      </c>
      <c r="D1660" t="s">
        <v>2905</v>
      </c>
      <c r="E1660">
        <f t="shared" ca="1" si="268"/>
        <v>0</v>
      </c>
      <c r="H1660" t="str">
        <f t="shared" ca="1" si="261"/>
        <v>'Lynx PE'!</v>
      </c>
      <c r="I1660">
        <f t="shared" ca="1" si="262"/>
        <v>0</v>
      </c>
      <c r="J1660">
        <f t="shared" ca="1" si="260"/>
        <v>0</v>
      </c>
      <c r="K1660">
        <f t="shared" ca="1" si="260"/>
        <v>0</v>
      </c>
      <c r="L1660">
        <f t="shared" ca="1" si="260"/>
        <v>0</v>
      </c>
      <c r="M1660" t="str">
        <f t="shared" ca="1" si="260"/>
        <v>'Lynx PE'!</v>
      </c>
      <c r="N1660">
        <f t="shared" ca="1" si="260"/>
        <v>0</v>
      </c>
      <c r="O1660" t="str">
        <f t="shared" ca="1" si="266"/>
        <v>D:AD</v>
      </c>
      <c r="P1660" t="str">
        <f t="shared" ca="1" si="267"/>
        <v>D9:AD9</v>
      </c>
    </row>
    <row r="1661" spans="1:16">
      <c r="A1661" t="str">
        <f t="shared" si="263"/>
        <v>07</v>
      </c>
      <c r="B1661" t="str">
        <f t="shared" ca="1" si="264"/>
        <v>PE</v>
      </c>
      <c r="C1661" t="str">
        <f t="shared" si="265"/>
        <v>L38-PE</v>
      </c>
      <c r="D1661" t="s">
        <v>2906</v>
      </c>
      <c r="E1661">
        <f t="shared" ca="1" si="268"/>
        <v>0</v>
      </c>
      <c r="H1661" t="str">
        <f t="shared" ca="1" si="261"/>
        <v>'Lynx PE'!</v>
      </c>
      <c r="I1661">
        <f t="shared" ca="1" si="262"/>
        <v>0</v>
      </c>
      <c r="J1661">
        <f t="shared" ref="J1661:N1703" ca="1" si="269">IF(IFERROR(VLOOKUP($C1661,INDIRECT(J$14&amp;"D:D"),1,FALSE),0)&lt;&gt;0,J$14,0)</f>
        <v>0</v>
      </c>
      <c r="K1661">
        <f t="shared" ca="1" si="269"/>
        <v>0</v>
      </c>
      <c r="L1661">
        <f t="shared" ca="1" si="269"/>
        <v>0</v>
      </c>
      <c r="M1661" t="str">
        <f t="shared" ca="1" si="269"/>
        <v>'Lynx PE'!</v>
      </c>
      <c r="N1661">
        <f t="shared" ca="1" si="269"/>
        <v>0</v>
      </c>
      <c r="O1661" t="str">
        <f t="shared" ca="1" si="266"/>
        <v>D:AD</v>
      </c>
      <c r="P1661" t="str">
        <f t="shared" ca="1" si="267"/>
        <v>D9:AD9</v>
      </c>
    </row>
    <row r="1662" spans="1:16">
      <c r="A1662" t="str">
        <f t="shared" si="263"/>
        <v>08</v>
      </c>
      <c r="B1662" t="str">
        <f t="shared" ca="1" si="264"/>
        <v>PE</v>
      </c>
      <c r="C1662" t="str">
        <f t="shared" si="265"/>
        <v>L38-PE</v>
      </c>
      <c r="D1662" t="s">
        <v>2907</v>
      </c>
      <c r="E1662">
        <f t="shared" ca="1" si="268"/>
        <v>0</v>
      </c>
      <c r="H1662" t="str">
        <f t="shared" ca="1" si="261"/>
        <v>'Lynx PE'!</v>
      </c>
      <c r="I1662">
        <f t="shared" ca="1" si="262"/>
        <v>0</v>
      </c>
      <c r="J1662">
        <f t="shared" ca="1" si="269"/>
        <v>0</v>
      </c>
      <c r="K1662">
        <f t="shared" ca="1" si="269"/>
        <v>0</v>
      </c>
      <c r="L1662">
        <f t="shared" ca="1" si="269"/>
        <v>0</v>
      </c>
      <c r="M1662" t="str">
        <f t="shared" ca="1" si="269"/>
        <v>'Lynx PE'!</v>
      </c>
      <c r="N1662">
        <f t="shared" ca="1" si="269"/>
        <v>0</v>
      </c>
      <c r="O1662" t="str">
        <f t="shared" ca="1" si="266"/>
        <v>D:AD</v>
      </c>
      <c r="P1662" t="str">
        <f t="shared" ca="1" si="267"/>
        <v>D9:AD9</v>
      </c>
    </row>
    <row r="1663" spans="1:16">
      <c r="A1663" t="str">
        <f t="shared" si="263"/>
        <v>09</v>
      </c>
      <c r="B1663" t="str">
        <f t="shared" ca="1" si="264"/>
        <v>PE</v>
      </c>
      <c r="C1663" t="str">
        <f t="shared" si="265"/>
        <v>L38-PE</v>
      </c>
      <c r="D1663" t="s">
        <v>2908</v>
      </c>
      <c r="E1663">
        <f t="shared" ca="1" si="268"/>
        <v>0</v>
      </c>
      <c r="H1663" t="str">
        <f t="shared" ca="1" si="261"/>
        <v>'Lynx PE'!</v>
      </c>
      <c r="I1663">
        <f t="shared" ca="1" si="262"/>
        <v>0</v>
      </c>
      <c r="J1663">
        <f t="shared" ca="1" si="269"/>
        <v>0</v>
      </c>
      <c r="K1663">
        <f t="shared" ca="1" si="269"/>
        <v>0</v>
      </c>
      <c r="L1663">
        <f t="shared" ca="1" si="269"/>
        <v>0</v>
      </c>
      <c r="M1663" t="str">
        <f t="shared" ca="1" si="269"/>
        <v>'Lynx PE'!</v>
      </c>
      <c r="N1663">
        <f t="shared" ca="1" si="269"/>
        <v>0</v>
      </c>
      <c r="O1663" t="str">
        <f t="shared" ca="1" si="266"/>
        <v>D:AD</v>
      </c>
      <c r="P1663" t="str">
        <f t="shared" ca="1" si="267"/>
        <v>D9:AD9</v>
      </c>
    </row>
    <row r="1664" spans="1:16">
      <c r="A1664" t="str">
        <f t="shared" si="263"/>
        <v>10</v>
      </c>
      <c r="B1664" t="str">
        <f t="shared" ca="1" si="264"/>
        <v>PE</v>
      </c>
      <c r="C1664" t="str">
        <f t="shared" si="265"/>
        <v>L38-PE</v>
      </c>
      <c r="D1664" t="s">
        <v>2909</v>
      </c>
      <c r="E1664">
        <f t="shared" ca="1" si="268"/>
        <v>0</v>
      </c>
      <c r="H1664" t="str">
        <f t="shared" ca="1" si="261"/>
        <v>'Lynx PE'!</v>
      </c>
      <c r="I1664">
        <f t="shared" ca="1" si="262"/>
        <v>0</v>
      </c>
      <c r="J1664">
        <f t="shared" ca="1" si="269"/>
        <v>0</v>
      </c>
      <c r="K1664">
        <f t="shared" ca="1" si="269"/>
        <v>0</v>
      </c>
      <c r="L1664">
        <f t="shared" ca="1" si="269"/>
        <v>0</v>
      </c>
      <c r="M1664" t="str">
        <f t="shared" ca="1" si="269"/>
        <v>'Lynx PE'!</v>
      </c>
      <c r="N1664">
        <f t="shared" ca="1" si="269"/>
        <v>0</v>
      </c>
      <c r="O1664" t="str">
        <f t="shared" ca="1" si="266"/>
        <v>D:AD</v>
      </c>
      <c r="P1664" t="str">
        <f t="shared" ca="1" si="267"/>
        <v>D9:AD9</v>
      </c>
    </row>
    <row r="1665" spans="1:16">
      <c r="A1665" t="str">
        <f t="shared" si="263"/>
        <v>11</v>
      </c>
      <c r="B1665" t="str">
        <f t="shared" ca="1" si="264"/>
        <v>PE</v>
      </c>
      <c r="C1665" t="str">
        <f t="shared" si="265"/>
        <v>L38-PE</v>
      </c>
      <c r="D1665" t="s">
        <v>2910</v>
      </c>
      <c r="E1665">
        <f t="shared" ca="1" si="268"/>
        <v>0</v>
      </c>
      <c r="H1665" t="str">
        <f t="shared" ca="1" si="261"/>
        <v>'Lynx PE'!</v>
      </c>
      <c r="I1665">
        <f t="shared" ca="1" si="262"/>
        <v>0</v>
      </c>
      <c r="J1665">
        <f t="shared" ca="1" si="269"/>
        <v>0</v>
      </c>
      <c r="K1665">
        <f t="shared" ca="1" si="269"/>
        <v>0</v>
      </c>
      <c r="L1665">
        <f t="shared" ca="1" si="269"/>
        <v>0</v>
      </c>
      <c r="M1665" t="str">
        <f t="shared" ca="1" si="269"/>
        <v>'Lynx PE'!</v>
      </c>
      <c r="N1665">
        <f t="shared" ca="1" si="269"/>
        <v>0</v>
      </c>
      <c r="O1665" t="str">
        <f t="shared" ca="1" si="266"/>
        <v>D:AD</v>
      </c>
      <c r="P1665" t="str">
        <f t="shared" ca="1" si="267"/>
        <v>D9:AD9</v>
      </c>
    </row>
    <row r="1666" spans="1:16">
      <c r="A1666" t="str">
        <f t="shared" si="263"/>
        <v>12</v>
      </c>
      <c r="B1666" t="str">
        <f t="shared" ca="1" si="264"/>
        <v>PE</v>
      </c>
      <c r="C1666" t="str">
        <f t="shared" si="265"/>
        <v>L38-PE</v>
      </c>
      <c r="D1666" t="s">
        <v>2911</v>
      </c>
      <c r="E1666">
        <f t="shared" ca="1" si="268"/>
        <v>0</v>
      </c>
      <c r="H1666" t="str">
        <f t="shared" ca="1" si="261"/>
        <v>'Lynx PE'!</v>
      </c>
      <c r="I1666">
        <f t="shared" ca="1" si="262"/>
        <v>0</v>
      </c>
      <c r="J1666">
        <f t="shared" ca="1" si="269"/>
        <v>0</v>
      </c>
      <c r="K1666">
        <f t="shared" ca="1" si="269"/>
        <v>0</v>
      </c>
      <c r="L1666">
        <f t="shared" ca="1" si="269"/>
        <v>0</v>
      </c>
      <c r="M1666" t="str">
        <f t="shared" ca="1" si="269"/>
        <v>'Lynx PE'!</v>
      </c>
      <c r="N1666">
        <f t="shared" ca="1" si="269"/>
        <v>0</v>
      </c>
      <c r="O1666" t="str">
        <f t="shared" ca="1" si="266"/>
        <v>D:AD</v>
      </c>
      <c r="P1666" t="str">
        <f t="shared" ca="1" si="267"/>
        <v>D9:AD9</v>
      </c>
    </row>
    <row r="1667" spans="1:16">
      <c r="A1667" t="str">
        <f t="shared" si="263"/>
        <v>13</v>
      </c>
      <c r="B1667" t="str">
        <f t="shared" ca="1" si="264"/>
        <v>PE</v>
      </c>
      <c r="C1667" t="str">
        <f t="shared" si="265"/>
        <v>L38-PE</v>
      </c>
      <c r="D1667" t="s">
        <v>2912</v>
      </c>
      <c r="E1667">
        <f t="shared" ca="1" si="268"/>
        <v>0</v>
      </c>
      <c r="H1667" t="str">
        <f t="shared" ref="H1667" ca="1" si="270">IF(I1667&lt;&gt;0,I1667,IF(J1667&lt;&gt;0,J1667,IF(K1667&lt;&gt;0,K1667,IF(L1667&lt;&gt;0,L1667,IF(M1667&lt;&gt;0,M1667,N1667)))))</f>
        <v>'Lynx PE'!</v>
      </c>
      <c r="I1667">
        <f t="shared" ref="I1667" ca="1" si="271">IF(IFERROR(VLOOKUP(C1667,INDIRECT($I$14&amp;"D:D"),1,FALSE),0)&lt;&gt;0,I$14,0)</f>
        <v>0</v>
      </c>
      <c r="J1667">
        <f t="shared" ref="J1667:N1667" ca="1" si="272">IF(IFERROR(VLOOKUP($C1667,INDIRECT(J$14&amp;"D:D"),1,FALSE),0)&lt;&gt;0,J$14,0)</f>
        <v>0</v>
      </c>
      <c r="K1667">
        <f t="shared" ca="1" si="272"/>
        <v>0</v>
      </c>
      <c r="L1667">
        <f t="shared" ca="1" si="272"/>
        <v>0</v>
      </c>
      <c r="M1667" t="str">
        <f t="shared" ca="1" si="272"/>
        <v>'Lynx PE'!</v>
      </c>
      <c r="N1667">
        <f t="shared" ca="1" si="272"/>
        <v>0</v>
      </c>
      <c r="O1667" t="str">
        <f t="shared" ca="1" si="266"/>
        <v>D:AD</v>
      </c>
      <c r="P1667" t="str">
        <f t="shared" ca="1" si="267"/>
        <v>D9:AD9</v>
      </c>
    </row>
    <row r="1668" spans="1:16">
      <c r="A1668" t="str">
        <f t="shared" si="263"/>
        <v>15</v>
      </c>
      <c r="B1668" t="str">
        <f t="shared" ca="1" si="264"/>
        <v>PE</v>
      </c>
      <c r="C1668" t="str">
        <f t="shared" si="265"/>
        <v>L38-PE</v>
      </c>
      <c r="D1668" t="s">
        <v>2913</v>
      </c>
      <c r="E1668">
        <f t="shared" ca="1" si="268"/>
        <v>0</v>
      </c>
      <c r="H1668" t="str">
        <f t="shared" ref="H1668:H1731" ca="1" si="273">IF(I1668&lt;&gt;0,I1668,IF(J1668&lt;&gt;0,J1668,IF(K1668&lt;&gt;0,K1668,IF(L1668&lt;&gt;0,L1668,IF(M1668&lt;&gt;0,M1668,N1668)))))</f>
        <v>'Lynx PE'!</v>
      </c>
      <c r="I1668">
        <f t="shared" ref="I1668:I1731" ca="1" si="274">IF(IFERROR(VLOOKUP(C1668,INDIRECT($I$14&amp;"D:D"),1,FALSE),0)&lt;&gt;0,I$14,0)</f>
        <v>0</v>
      </c>
      <c r="J1668">
        <f t="shared" ca="1" si="269"/>
        <v>0</v>
      </c>
      <c r="K1668">
        <f t="shared" ca="1" si="269"/>
        <v>0</v>
      </c>
      <c r="L1668">
        <f t="shared" ca="1" si="269"/>
        <v>0</v>
      </c>
      <c r="M1668" t="str">
        <f t="shared" ca="1" si="269"/>
        <v>'Lynx PE'!</v>
      </c>
      <c r="N1668">
        <f t="shared" ca="1" si="269"/>
        <v>0</v>
      </c>
      <c r="O1668" t="str">
        <f t="shared" ca="1" si="266"/>
        <v>D:AD</v>
      </c>
      <c r="P1668" t="str">
        <f t="shared" ca="1" si="267"/>
        <v>D9:AD9</v>
      </c>
    </row>
    <row r="1669" spans="1:16">
      <c r="A1669" t="str">
        <f t="shared" si="263"/>
        <v>19</v>
      </c>
      <c r="B1669" t="str">
        <f t="shared" ca="1" si="264"/>
        <v>PE</v>
      </c>
      <c r="C1669" t="str">
        <f t="shared" si="265"/>
        <v>L38-PE</v>
      </c>
      <c r="D1669" t="s">
        <v>2914</v>
      </c>
      <c r="E1669">
        <f t="shared" ca="1" si="268"/>
        <v>0</v>
      </c>
      <c r="H1669" t="str">
        <f t="shared" ca="1" si="273"/>
        <v>'Lynx PE'!</v>
      </c>
      <c r="I1669">
        <f t="shared" ca="1" si="274"/>
        <v>0</v>
      </c>
      <c r="J1669">
        <f t="shared" ca="1" si="269"/>
        <v>0</v>
      </c>
      <c r="K1669">
        <f t="shared" ca="1" si="269"/>
        <v>0</v>
      </c>
      <c r="L1669">
        <f t="shared" ca="1" si="269"/>
        <v>0</v>
      </c>
      <c r="M1669" t="str">
        <f t="shared" ca="1" si="269"/>
        <v>'Lynx PE'!</v>
      </c>
      <c r="N1669">
        <f t="shared" ca="1" si="269"/>
        <v>0</v>
      </c>
      <c r="O1669" t="str">
        <f t="shared" ca="1" si="266"/>
        <v>D:AD</v>
      </c>
      <c r="P1669" t="str">
        <f t="shared" ca="1" si="267"/>
        <v>D9:AD9</v>
      </c>
    </row>
    <row r="1670" spans="1:16">
      <c r="A1670" t="str">
        <f t="shared" si="263"/>
        <v>34</v>
      </c>
      <c r="B1670" t="str">
        <f t="shared" ca="1" si="264"/>
        <v>PE</v>
      </c>
      <c r="C1670" t="str">
        <f t="shared" si="265"/>
        <v>L38-PE</v>
      </c>
      <c r="D1670" t="s">
        <v>2915</v>
      </c>
      <c r="E1670">
        <f t="shared" ca="1" si="268"/>
        <v>0</v>
      </c>
      <c r="H1670" t="str">
        <f t="shared" ca="1" si="273"/>
        <v>'Lynx PE'!</v>
      </c>
      <c r="I1670">
        <f t="shared" ca="1" si="274"/>
        <v>0</v>
      </c>
      <c r="J1670">
        <f t="shared" ca="1" si="269"/>
        <v>0</v>
      </c>
      <c r="K1670">
        <f t="shared" ca="1" si="269"/>
        <v>0</v>
      </c>
      <c r="L1670">
        <f t="shared" ca="1" si="269"/>
        <v>0</v>
      </c>
      <c r="M1670" t="str">
        <f t="shared" ca="1" si="269"/>
        <v>'Lynx PE'!</v>
      </c>
      <c r="N1670">
        <f t="shared" ca="1" si="269"/>
        <v>0</v>
      </c>
      <c r="O1670" t="str">
        <f t="shared" ca="1" si="266"/>
        <v>D:AD</v>
      </c>
      <c r="P1670" t="str">
        <f t="shared" ca="1" si="267"/>
        <v>D9:AD9</v>
      </c>
    </row>
    <row r="1671" spans="1:16">
      <c r="A1671" t="str">
        <f t="shared" si="263"/>
        <v>35</v>
      </c>
      <c r="B1671" t="str">
        <f t="shared" ca="1" si="264"/>
        <v>PE</v>
      </c>
      <c r="C1671" t="str">
        <f t="shared" si="265"/>
        <v>L38-PE</v>
      </c>
      <c r="D1671" t="s">
        <v>2916</v>
      </c>
      <c r="E1671">
        <f t="shared" ca="1" si="268"/>
        <v>0</v>
      </c>
      <c r="H1671" t="str">
        <f t="shared" ca="1" si="273"/>
        <v>'Lynx PE'!</v>
      </c>
      <c r="I1671">
        <f t="shared" ca="1" si="274"/>
        <v>0</v>
      </c>
      <c r="J1671">
        <f t="shared" ca="1" si="269"/>
        <v>0</v>
      </c>
      <c r="K1671">
        <f t="shared" ca="1" si="269"/>
        <v>0</v>
      </c>
      <c r="L1671">
        <f t="shared" ca="1" si="269"/>
        <v>0</v>
      </c>
      <c r="M1671" t="str">
        <f t="shared" ca="1" si="269"/>
        <v>'Lynx PE'!</v>
      </c>
      <c r="N1671">
        <f t="shared" ca="1" si="269"/>
        <v>0</v>
      </c>
      <c r="O1671" t="str">
        <f t="shared" ca="1" si="266"/>
        <v>D:AD</v>
      </c>
      <c r="P1671" t="str">
        <f t="shared" ca="1" si="267"/>
        <v>D9:AD9</v>
      </c>
    </row>
    <row r="1672" spans="1:16">
      <c r="A1672" t="str">
        <f t="shared" si="263"/>
        <v>36</v>
      </c>
      <c r="B1672" t="str">
        <f t="shared" ca="1" si="264"/>
        <v>PE</v>
      </c>
      <c r="C1672" t="str">
        <f t="shared" si="265"/>
        <v>L38-PE</v>
      </c>
      <c r="D1672" t="s">
        <v>2917</v>
      </c>
      <c r="E1672">
        <f t="shared" ca="1" si="268"/>
        <v>0</v>
      </c>
      <c r="H1672" t="str">
        <f t="shared" ca="1" si="273"/>
        <v>'Lynx PE'!</v>
      </c>
      <c r="I1672">
        <f t="shared" ca="1" si="274"/>
        <v>0</v>
      </c>
      <c r="J1672">
        <f t="shared" ca="1" si="269"/>
        <v>0</v>
      </c>
      <c r="K1672">
        <f t="shared" ca="1" si="269"/>
        <v>0</v>
      </c>
      <c r="L1672">
        <f t="shared" ca="1" si="269"/>
        <v>0</v>
      </c>
      <c r="M1672" t="str">
        <f t="shared" ca="1" si="269"/>
        <v>'Lynx PE'!</v>
      </c>
      <c r="N1672">
        <f t="shared" ca="1" si="269"/>
        <v>0</v>
      </c>
      <c r="O1672" t="str">
        <f t="shared" ref="O1672:O1735" ca="1" si="275">VLOOKUP($H1672,$G$8:$I$13,2,FALSE)</f>
        <v>D:AD</v>
      </c>
      <c r="P1672" t="str">
        <f t="shared" ref="P1672:P1735" ca="1" si="276">VLOOKUP($H1672,$G$8:$I$13,3,FALSE)</f>
        <v>D9:AD9</v>
      </c>
    </row>
    <row r="1673" spans="1:16">
      <c r="A1673" t="str">
        <f t="shared" si="263"/>
        <v>01</v>
      </c>
      <c r="B1673" t="str">
        <f t="shared" ca="1" si="264"/>
        <v>GRP</v>
      </c>
      <c r="C1673" t="str">
        <f t="shared" si="265"/>
        <v>L4-GRP-DT</v>
      </c>
      <c r="D1673" t="s">
        <v>410</v>
      </c>
      <c r="E1673">
        <f t="shared" ca="1" si="268"/>
        <v>0</v>
      </c>
      <c r="H1673" t="str">
        <f t="shared" ca="1" si="273"/>
        <v>'LYNX GRP'!</v>
      </c>
      <c r="I1673" t="str">
        <f t="shared" ca="1" si="274"/>
        <v>'LYNX GRP'!</v>
      </c>
      <c r="J1673">
        <f t="shared" ca="1" si="269"/>
        <v>0</v>
      </c>
      <c r="K1673">
        <f t="shared" ca="1" si="269"/>
        <v>0</v>
      </c>
      <c r="L1673">
        <f t="shared" ca="1" si="269"/>
        <v>0</v>
      </c>
      <c r="M1673">
        <f t="shared" ca="1" si="269"/>
        <v>0</v>
      </c>
      <c r="N1673">
        <f t="shared" ca="1" si="269"/>
        <v>0</v>
      </c>
      <c r="O1673" t="str">
        <f t="shared" ca="1" si="275"/>
        <v>D:AC</v>
      </c>
      <c r="P1673" t="str">
        <f t="shared" ca="1" si="276"/>
        <v>D9:AC9</v>
      </c>
    </row>
    <row r="1674" spans="1:16">
      <c r="A1674" t="str">
        <f t="shared" si="263"/>
        <v>02</v>
      </c>
      <c r="B1674" t="str">
        <f t="shared" ca="1" si="264"/>
        <v>GRP</v>
      </c>
      <c r="C1674" t="str">
        <f t="shared" si="265"/>
        <v>L4-GRP-DT</v>
      </c>
      <c r="D1674" t="s">
        <v>411</v>
      </c>
      <c r="E1674">
        <f t="shared" ca="1" si="268"/>
        <v>0</v>
      </c>
      <c r="H1674" t="str">
        <f t="shared" ca="1" si="273"/>
        <v>'LYNX GRP'!</v>
      </c>
      <c r="I1674" t="str">
        <f t="shared" ca="1" si="274"/>
        <v>'LYNX GRP'!</v>
      </c>
      <c r="J1674">
        <f t="shared" ca="1" si="269"/>
        <v>0</v>
      </c>
      <c r="K1674">
        <f t="shared" ca="1" si="269"/>
        <v>0</v>
      </c>
      <c r="L1674">
        <f t="shared" ca="1" si="269"/>
        <v>0</v>
      </c>
      <c r="M1674">
        <f t="shared" ca="1" si="269"/>
        <v>0</v>
      </c>
      <c r="N1674">
        <f t="shared" ca="1" si="269"/>
        <v>0</v>
      </c>
      <c r="O1674" t="str">
        <f t="shared" ca="1" si="275"/>
        <v>D:AC</v>
      </c>
      <c r="P1674" t="str">
        <f t="shared" ca="1" si="276"/>
        <v>D9:AC9</v>
      </c>
    </row>
    <row r="1675" spans="1:16">
      <c r="A1675" t="str">
        <f t="shared" si="263"/>
        <v>03</v>
      </c>
      <c r="B1675" t="str">
        <f t="shared" ca="1" si="264"/>
        <v>GRP</v>
      </c>
      <c r="C1675" t="str">
        <f t="shared" si="265"/>
        <v>L4-GRP-DT</v>
      </c>
      <c r="D1675" t="s">
        <v>412</v>
      </c>
      <c r="E1675">
        <f t="shared" ca="1" si="268"/>
        <v>0</v>
      </c>
      <c r="H1675" t="str">
        <f t="shared" ca="1" si="273"/>
        <v>'LYNX GRP'!</v>
      </c>
      <c r="I1675" t="str">
        <f t="shared" ca="1" si="274"/>
        <v>'LYNX GRP'!</v>
      </c>
      <c r="J1675">
        <f t="shared" ca="1" si="269"/>
        <v>0</v>
      </c>
      <c r="K1675">
        <f t="shared" ca="1" si="269"/>
        <v>0</v>
      </c>
      <c r="L1675">
        <f t="shared" ca="1" si="269"/>
        <v>0</v>
      </c>
      <c r="M1675">
        <f t="shared" ca="1" si="269"/>
        <v>0</v>
      </c>
      <c r="N1675">
        <f t="shared" ca="1" si="269"/>
        <v>0</v>
      </c>
      <c r="O1675" t="str">
        <f t="shared" ca="1" si="275"/>
        <v>D:AC</v>
      </c>
      <c r="P1675" t="str">
        <f t="shared" ca="1" si="276"/>
        <v>D9:AC9</v>
      </c>
    </row>
    <row r="1676" spans="1:16">
      <c r="A1676" t="str">
        <f t="shared" si="263"/>
        <v>04</v>
      </c>
      <c r="B1676" t="str">
        <f t="shared" ca="1" si="264"/>
        <v>GRP</v>
      </c>
      <c r="C1676" t="str">
        <f t="shared" si="265"/>
        <v>L4-GRP-DT</v>
      </c>
      <c r="D1676" t="s">
        <v>413</v>
      </c>
      <c r="E1676">
        <f t="shared" ca="1" si="268"/>
        <v>0</v>
      </c>
      <c r="H1676" t="str">
        <f t="shared" ca="1" si="273"/>
        <v>'LYNX GRP'!</v>
      </c>
      <c r="I1676" t="str">
        <f t="shared" ca="1" si="274"/>
        <v>'LYNX GRP'!</v>
      </c>
      <c r="J1676">
        <f t="shared" ca="1" si="269"/>
        <v>0</v>
      </c>
      <c r="K1676">
        <f t="shared" ca="1" si="269"/>
        <v>0</v>
      </c>
      <c r="L1676">
        <f t="shared" ca="1" si="269"/>
        <v>0</v>
      </c>
      <c r="M1676">
        <f t="shared" ca="1" si="269"/>
        <v>0</v>
      </c>
      <c r="N1676">
        <f t="shared" ca="1" si="269"/>
        <v>0</v>
      </c>
      <c r="O1676" t="str">
        <f t="shared" ca="1" si="275"/>
        <v>D:AC</v>
      </c>
      <c r="P1676" t="str">
        <f t="shared" ca="1" si="276"/>
        <v>D9:AC9</v>
      </c>
    </row>
    <row r="1677" spans="1:16">
      <c r="A1677" t="str">
        <f t="shared" si="263"/>
        <v>05</v>
      </c>
      <c r="B1677" t="str">
        <f t="shared" ca="1" si="264"/>
        <v>GRP</v>
      </c>
      <c r="C1677" t="str">
        <f t="shared" si="265"/>
        <v>L4-GRP-DT</v>
      </c>
      <c r="D1677" t="s">
        <v>414</v>
      </c>
      <c r="E1677">
        <f t="shared" ca="1" si="268"/>
        <v>0</v>
      </c>
      <c r="H1677" t="str">
        <f t="shared" ca="1" si="273"/>
        <v>'LYNX GRP'!</v>
      </c>
      <c r="I1677" t="str">
        <f t="shared" ca="1" si="274"/>
        <v>'LYNX GRP'!</v>
      </c>
      <c r="J1677">
        <f t="shared" ca="1" si="269"/>
        <v>0</v>
      </c>
      <c r="K1677">
        <f t="shared" ca="1" si="269"/>
        <v>0</v>
      </c>
      <c r="L1677">
        <f t="shared" ca="1" si="269"/>
        <v>0</v>
      </c>
      <c r="M1677">
        <f t="shared" ca="1" si="269"/>
        <v>0</v>
      </c>
      <c r="N1677">
        <f t="shared" ca="1" si="269"/>
        <v>0</v>
      </c>
      <c r="O1677" t="str">
        <f t="shared" ca="1" si="275"/>
        <v>D:AC</v>
      </c>
      <c r="P1677" t="str">
        <f t="shared" ca="1" si="276"/>
        <v>D9:AC9</v>
      </c>
    </row>
    <row r="1678" spans="1:16">
      <c r="A1678" t="str">
        <f t="shared" si="263"/>
        <v>06</v>
      </c>
      <c r="B1678" t="str">
        <f t="shared" ca="1" si="264"/>
        <v>GRP</v>
      </c>
      <c r="C1678" t="str">
        <f t="shared" si="265"/>
        <v>L4-GRP-DT</v>
      </c>
      <c r="D1678" t="s">
        <v>415</v>
      </c>
      <c r="E1678">
        <f t="shared" ca="1" si="268"/>
        <v>0</v>
      </c>
      <c r="H1678" t="str">
        <f t="shared" ca="1" si="273"/>
        <v>'LYNX GRP'!</v>
      </c>
      <c r="I1678" t="str">
        <f t="shared" ca="1" si="274"/>
        <v>'LYNX GRP'!</v>
      </c>
      <c r="J1678">
        <f t="shared" ca="1" si="269"/>
        <v>0</v>
      </c>
      <c r="K1678">
        <f t="shared" ca="1" si="269"/>
        <v>0</v>
      </c>
      <c r="L1678">
        <f t="shared" ca="1" si="269"/>
        <v>0</v>
      </c>
      <c r="M1678">
        <f t="shared" ca="1" si="269"/>
        <v>0</v>
      </c>
      <c r="N1678">
        <f t="shared" ca="1" si="269"/>
        <v>0</v>
      </c>
      <c r="O1678" t="str">
        <f t="shared" ca="1" si="275"/>
        <v>D:AC</v>
      </c>
      <c r="P1678" t="str">
        <f t="shared" ca="1" si="276"/>
        <v>D9:AC9</v>
      </c>
    </row>
    <row r="1679" spans="1:16">
      <c r="A1679" t="str">
        <f t="shared" si="263"/>
        <v>07</v>
      </c>
      <c r="B1679" t="str">
        <f t="shared" ca="1" si="264"/>
        <v>GRP</v>
      </c>
      <c r="C1679" t="str">
        <f t="shared" si="265"/>
        <v>L4-GRP-DT</v>
      </c>
      <c r="D1679" t="s">
        <v>416</v>
      </c>
      <c r="E1679">
        <f t="shared" ca="1" si="268"/>
        <v>0</v>
      </c>
      <c r="H1679" t="str">
        <f t="shared" ca="1" si="273"/>
        <v>'LYNX GRP'!</v>
      </c>
      <c r="I1679" t="str">
        <f t="shared" ca="1" si="274"/>
        <v>'LYNX GRP'!</v>
      </c>
      <c r="J1679">
        <f t="shared" ca="1" si="269"/>
        <v>0</v>
      </c>
      <c r="K1679">
        <f t="shared" ca="1" si="269"/>
        <v>0</v>
      </c>
      <c r="L1679">
        <f t="shared" ca="1" si="269"/>
        <v>0</v>
      </c>
      <c r="M1679">
        <f t="shared" ca="1" si="269"/>
        <v>0</v>
      </c>
      <c r="N1679">
        <f t="shared" ca="1" si="269"/>
        <v>0</v>
      </c>
      <c r="O1679" t="str">
        <f t="shared" ca="1" si="275"/>
        <v>D:AC</v>
      </c>
      <c r="P1679" t="str">
        <f t="shared" ca="1" si="276"/>
        <v>D9:AC9</v>
      </c>
    </row>
    <row r="1680" spans="1:16">
      <c r="A1680" t="str">
        <f t="shared" ref="A1680:A1718" si="277">MID(D1680,LEN(C1680)+2,LEN(D1680)-LEN(C1680))</f>
        <v>08</v>
      </c>
      <c r="B1680" t="str">
        <f t="shared" ref="B1680:B1718" ca="1" si="278">VLOOKUP(H1680,$A$1:$K$6,11,FALSE)</f>
        <v>GRP</v>
      </c>
      <c r="C1680" t="str">
        <f t="shared" ref="C1680:C1743" si="279">IF(RIGHT(LEFT(D1680,LEN(D1680)-3),1)="-",LEFT(D1680,LEN(D1680)-4),LEFT(D1680,LEN(D1680)-3))</f>
        <v>L4-GRP-DT</v>
      </c>
      <c r="D1680" t="s">
        <v>417</v>
      </c>
      <c r="E1680">
        <f t="shared" ca="1" si="268"/>
        <v>0</v>
      </c>
      <c r="H1680" t="str">
        <f t="shared" ca="1" si="273"/>
        <v>'LYNX GRP'!</v>
      </c>
      <c r="I1680" t="str">
        <f t="shared" ca="1" si="274"/>
        <v>'LYNX GRP'!</v>
      </c>
      <c r="J1680">
        <f t="shared" ca="1" si="269"/>
        <v>0</v>
      </c>
      <c r="K1680">
        <f t="shared" ca="1" si="269"/>
        <v>0</v>
      </c>
      <c r="L1680">
        <f t="shared" ca="1" si="269"/>
        <v>0</v>
      </c>
      <c r="M1680">
        <f t="shared" ca="1" si="269"/>
        <v>0</v>
      </c>
      <c r="N1680">
        <f t="shared" ca="1" si="269"/>
        <v>0</v>
      </c>
      <c r="O1680" t="str">
        <f t="shared" ca="1" si="275"/>
        <v>D:AC</v>
      </c>
      <c r="P1680" t="str">
        <f t="shared" ca="1" si="276"/>
        <v>D9:AC9</v>
      </c>
    </row>
    <row r="1681" spans="1:16">
      <c r="A1681" t="str">
        <f t="shared" si="277"/>
        <v>09</v>
      </c>
      <c r="B1681" t="str">
        <f t="shared" ca="1" si="278"/>
        <v>GRP</v>
      </c>
      <c r="C1681" t="str">
        <f t="shared" si="279"/>
        <v>L4-GRP-DT</v>
      </c>
      <c r="D1681" t="s">
        <v>418</v>
      </c>
      <c r="E1681">
        <f t="shared" ca="1" si="268"/>
        <v>0</v>
      </c>
      <c r="H1681" t="str">
        <f t="shared" ca="1" si="273"/>
        <v>'LYNX GRP'!</v>
      </c>
      <c r="I1681" t="str">
        <f t="shared" ca="1" si="274"/>
        <v>'LYNX GRP'!</v>
      </c>
      <c r="J1681">
        <f t="shared" ca="1" si="269"/>
        <v>0</v>
      </c>
      <c r="K1681">
        <f t="shared" ca="1" si="269"/>
        <v>0</v>
      </c>
      <c r="L1681">
        <f t="shared" ca="1" si="269"/>
        <v>0</v>
      </c>
      <c r="M1681">
        <f t="shared" ca="1" si="269"/>
        <v>0</v>
      </c>
      <c r="N1681">
        <f t="shared" ca="1" si="269"/>
        <v>0</v>
      </c>
      <c r="O1681" t="str">
        <f t="shared" ca="1" si="275"/>
        <v>D:AC</v>
      </c>
      <c r="P1681" t="str">
        <f t="shared" ca="1" si="276"/>
        <v>D9:AC9</v>
      </c>
    </row>
    <row r="1682" spans="1:16">
      <c r="A1682" t="str">
        <f t="shared" si="277"/>
        <v>10</v>
      </c>
      <c r="B1682" t="str">
        <f t="shared" ca="1" si="278"/>
        <v>GRP</v>
      </c>
      <c r="C1682" t="str">
        <f t="shared" si="279"/>
        <v>L4-GRP-DT</v>
      </c>
      <c r="D1682" t="s">
        <v>419</v>
      </c>
      <c r="E1682">
        <f t="shared" ca="1" si="268"/>
        <v>0</v>
      </c>
      <c r="H1682" t="str">
        <f t="shared" ca="1" si="273"/>
        <v>'LYNX GRP'!</v>
      </c>
      <c r="I1682" t="str">
        <f t="shared" ca="1" si="274"/>
        <v>'LYNX GRP'!</v>
      </c>
      <c r="J1682">
        <f t="shared" ca="1" si="269"/>
        <v>0</v>
      </c>
      <c r="K1682">
        <f t="shared" ca="1" si="269"/>
        <v>0</v>
      </c>
      <c r="L1682">
        <f t="shared" ca="1" si="269"/>
        <v>0</v>
      </c>
      <c r="M1682">
        <f t="shared" ca="1" si="269"/>
        <v>0</v>
      </c>
      <c r="N1682">
        <f t="shared" ca="1" si="269"/>
        <v>0</v>
      </c>
      <c r="O1682" t="str">
        <f t="shared" ca="1" si="275"/>
        <v>D:AC</v>
      </c>
      <c r="P1682" t="str">
        <f t="shared" ca="1" si="276"/>
        <v>D9:AC9</v>
      </c>
    </row>
    <row r="1683" spans="1:16">
      <c r="A1683" t="str">
        <f t="shared" si="277"/>
        <v>100</v>
      </c>
      <c r="B1683" t="str">
        <f t="shared" ca="1" si="278"/>
        <v>GRP</v>
      </c>
      <c r="C1683" t="str">
        <f t="shared" si="279"/>
        <v>L4-GRP-DT</v>
      </c>
      <c r="D1683" t="s">
        <v>423</v>
      </c>
      <c r="E1683">
        <f t="shared" ca="1" si="268"/>
        <v>0</v>
      </c>
      <c r="H1683" t="str">
        <f t="shared" ca="1" si="273"/>
        <v>'LYNX GRP'!</v>
      </c>
      <c r="I1683" t="str">
        <f t="shared" ca="1" si="274"/>
        <v>'LYNX GRP'!</v>
      </c>
      <c r="J1683">
        <f t="shared" ca="1" si="269"/>
        <v>0</v>
      </c>
      <c r="K1683">
        <f t="shared" ca="1" si="269"/>
        <v>0</v>
      </c>
      <c r="L1683">
        <f t="shared" ca="1" si="269"/>
        <v>0</v>
      </c>
      <c r="M1683">
        <f t="shared" ca="1" si="269"/>
        <v>0</v>
      </c>
      <c r="N1683">
        <f t="shared" ca="1" si="269"/>
        <v>0</v>
      </c>
      <c r="O1683" t="str">
        <f t="shared" ca="1" si="275"/>
        <v>D:AC</v>
      </c>
      <c r="P1683" t="str">
        <f t="shared" ca="1" si="276"/>
        <v>D9:AC9</v>
      </c>
    </row>
    <row r="1684" spans="1:16">
      <c r="A1684" t="str">
        <f t="shared" si="277"/>
        <v>11</v>
      </c>
      <c r="B1684" t="str">
        <f t="shared" ca="1" si="278"/>
        <v>GRP</v>
      </c>
      <c r="C1684" t="str">
        <f t="shared" si="279"/>
        <v>L4-GRP-DT</v>
      </c>
      <c r="D1684" t="s">
        <v>420</v>
      </c>
      <c r="E1684">
        <f t="shared" ca="1" si="268"/>
        <v>0</v>
      </c>
      <c r="H1684" t="str">
        <f t="shared" ca="1" si="273"/>
        <v>'LYNX GRP'!</v>
      </c>
      <c r="I1684" t="str">
        <f t="shared" ca="1" si="274"/>
        <v>'LYNX GRP'!</v>
      </c>
      <c r="J1684">
        <f t="shared" ca="1" si="269"/>
        <v>0</v>
      </c>
      <c r="K1684">
        <f t="shared" ca="1" si="269"/>
        <v>0</v>
      </c>
      <c r="L1684">
        <f t="shared" ca="1" si="269"/>
        <v>0</v>
      </c>
      <c r="M1684">
        <f t="shared" ca="1" si="269"/>
        <v>0</v>
      </c>
      <c r="N1684">
        <f t="shared" ca="1" si="269"/>
        <v>0</v>
      </c>
      <c r="O1684" t="str">
        <f t="shared" ca="1" si="275"/>
        <v>D:AC</v>
      </c>
      <c r="P1684" t="str">
        <f t="shared" ca="1" si="276"/>
        <v>D9:AC9</v>
      </c>
    </row>
    <row r="1685" spans="1:16">
      <c r="A1685" t="str">
        <f t="shared" si="277"/>
        <v>12</v>
      </c>
      <c r="B1685" t="str">
        <f t="shared" ca="1" si="278"/>
        <v>GRP</v>
      </c>
      <c r="C1685" t="str">
        <f t="shared" si="279"/>
        <v>L4-GRP-DT</v>
      </c>
      <c r="D1685" t="s">
        <v>421</v>
      </c>
      <c r="E1685">
        <f t="shared" ca="1" si="268"/>
        <v>0</v>
      </c>
      <c r="H1685" t="str">
        <f t="shared" ca="1" si="273"/>
        <v>'LYNX GRP'!</v>
      </c>
      <c r="I1685" t="str">
        <f t="shared" ca="1" si="274"/>
        <v>'LYNX GRP'!</v>
      </c>
      <c r="J1685">
        <f t="shared" ca="1" si="269"/>
        <v>0</v>
      </c>
      <c r="K1685">
        <f t="shared" ca="1" si="269"/>
        <v>0</v>
      </c>
      <c r="L1685">
        <f t="shared" ca="1" si="269"/>
        <v>0</v>
      </c>
      <c r="M1685">
        <f t="shared" ca="1" si="269"/>
        <v>0</v>
      </c>
      <c r="N1685">
        <f t="shared" ca="1" si="269"/>
        <v>0</v>
      </c>
      <c r="O1685" t="str">
        <f t="shared" ca="1" si="275"/>
        <v>D:AC</v>
      </c>
      <c r="P1685" t="str">
        <f t="shared" ca="1" si="276"/>
        <v>D9:AC9</v>
      </c>
    </row>
    <row r="1686" spans="1:16">
      <c r="A1686" t="str">
        <f t="shared" si="277"/>
        <v>13</v>
      </c>
      <c r="B1686" t="str">
        <f t="shared" ca="1" si="278"/>
        <v>GRP</v>
      </c>
      <c r="C1686" t="str">
        <f t="shared" si="279"/>
        <v>L4-GRP-DT</v>
      </c>
      <c r="D1686" t="s">
        <v>422</v>
      </c>
      <c r="E1686">
        <f t="shared" ca="1" si="268"/>
        <v>0</v>
      </c>
      <c r="H1686" t="str">
        <f t="shared" ca="1" si="273"/>
        <v>'LYNX GRP'!</v>
      </c>
      <c r="I1686" t="str">
        <f t="shared" ca="1" si="274"/>
        <v>'LYNX GRP'!</v>
      </c>
      <c r="J1686">
        <f t="shared" ca="1" si="269"/>
        <v>0</v>
      </c>
      <c r="K1686">
        <f t="shared" ca="1" si="269"/>
        <v>0</v>
      </c>
      <c r="L1686">
        <f t="shared" ca="1" si="269"/>
        <v>0</v>
      </c>
      <c r="M1686">
        <f t="shared" ca="1" si="269"/>
        <v>0</v>
      </c>
      <c r="N1686">
        <f t="shared" ca="1" si="269"/>
        <v>0</v>
      </c>
      <c r="O1686" t="str">
        <f t="shared" ca="1" si="275"/>
        <v>D:AC</v>
      </c>
      <c r="P1686" t="str">
        <f t="shared" ca="1" si="276"/>
        <v>D9:AC9</v>
      </c>
    </row>
    <row r="1687" spans="1:16">
      <c r="A1687" t="str">
        <f t="shared" si="277"/>
        <v>15</v>
      </c>
      <c r="B1687" t="str">
        <f t="shared" ca="1" si="278"/>
        <v>GRP</v>
      </c>
      <c r="C1687" t="str">
        <f t="shared" si="279"/>
        <v>L4-GRP-DT</v>
      </c>
      <c r="D1687" t="s">
        <v>1514</v>
      </c>
      <c r="E1687">
        <f t="shared" ca="1" si="268"/>
        <v>0</v>
      </c>
      <c r="H1687" t="str">
        <f t="shared" ca="1" si="273"/>
        <v>'LYNX GRP'!</v>
      </c>
      <c r="I1687" t="str">
        <f t="shared" ca="1" si="274"/>
        <v>'LYNX GRP'!</v>
      </c>
      <c r="J1687">
        <f t="shared" ca="1" si="269"/>
        <v>0</v>
      </c>
      <c r="K1687">
        <f t="shared" ca="1" si="269"/>
        <v>0</v>
      </c>
      <c r="L1687">
        <f t="shared" ca="1" si="269"/>
        <v>0</v>
      </c>
      <c r="M1687">
        <f t="shared" ca="1" si="269"/>
        <v>0</v>
      </c>
      <c r="N1687">
        <f t="shared" ca="1" si="269"/>
        <v>0</v>
      </c>
      <c r="O1687" t="str">
        <f t="shared" ca="1" si="275"/>
        <v>D:AC</v>
      </c>
      <c r="P1687" t="str">
        <f t="shared" ca="1" si="276"/>
        <v>D9:AC9</v>
      </c>
    </row>
    <row r="1688" spans="1:16">
      <c r="A1688" t="str">
        <f t="shared" si="277"/>
        <v>19</v>
      </c>
      <c r="B1688" t="str">
        <f t="shared" ca="1" si="278"/>
        <v>GRP</v>
      </c>
      <c r="C1688" t="str">
        <f t="shared" si="279"/>
        <v>L4-GRP-DT</v>
      </c>
      <c r="D1688" t="s">
        <v>2918</v>
      </c>
      <c r="E1688">
        <f t="shared" ca="1" si="268"/>
        <v>0</v>
      </c>
      <c r="H1688" t="str">
        <f t="shared" ca="1" si="273"/>
        <v>'LYNX GRP'!</v>
      </c>
      <c r="I1688" t="str">
        <f t="shared" ca="1" si="274"/>
        <v>'LYNX GRP'!</v>
      </c>
      <c r="J1688">
        <f t="shared" ca="1" si="269"/>
        <v>0</v>
      </c>
      <c r="K1688">
        <f t="shared" ca="1" si="269"/>
        <v>0</v>
      </c>
      <c r="L1688">
        <f t="shared" ca="1" si="269"/>
        <v>0</v>
      </c>
      <c r="M1688">
        <f t="shared" ca="1" si="269"/>
        <v>0</v>
      </c>
      <c r="N1688">
        <f t="shared" ca="1" si="269"/>
        <v>0</v>
      </c>
      <c r="O1688" t="str">
        <f t="shared" ca="1" si="275"/>
        <v>D:AC</v>
      </c>
      <c r="P1688" t="str">
        <f t="shared" ca="1" si="276"/>
        <v>D9:AC9</v>
      </c>
    </row>
    <row r="1689" spans="1:16">
      <c r="A1689" t="str">
        <f t="shared" si="277"/>
        <v>34</v>
      </c>
      <c r="B1689" t="str">
        <f t="shared" ca="1" si="278"/>
        <v>GRP</v>
      </c>
      <c r="C1689" t="str">
        <f t="shared" si="279"/>
        <v>L4-GRP-DT</v>
      </c>
      <c r="D1689" t="s">
        <v>2919</v>
      </c>
      <c r="E1689">
        <f t="shared" ca="1" si="268"/>
        <v>0</v>
      </c>
      <c r="H1689" t="str">
        <f t="shared" ca="1" si="273"/>
        <v>'LYNX GRP'!</v>
      </c>
      <c r="I1689" t="str">
        <f t="shared" ca="1" si="274"/>
        <v>'LYNX GRP'!</v>
      </c>
      <c r="J1689">
        <f t="shared" ca="1" si="269"/>
        <v>0</v>
      </c>
      <c r="K1689">
        <f t="shared" ca="1" si="269"/>
        <v>0</v>
      </c>
      <c r="L1689">
        <f t="shared" ca="1" si="269"/>
        <v>0</v>
      </c>
      <c r="M1689">
        <f t="shared" ca="1" si="269"/>
        <v>0</v>
      </c>
      <c r="N1689">
        <f t="shared" ca="1" si="269"/>
        <v>0</v>
      </c>
      <c r="O1689" t="str">
        <f t="shared" ca="1" si="275"/>
        <v>D:AC</v>
      </c>
      <c r="P1689" t="str">
        <f t="shared" ca="1" si="276"/>
        <v>D9:AC9</v>
      </c>
    </row>
    <row r="1690" spans="1:16">
      <c r="A1690" t="str">
        <f t="shared" si="277"/>
        <v>35</v>
      </c>
      <c r="B1690" t="str">
        <f t="shared" ca="1" si="278"/>
        <v>GRP</v>
      </c>
      <c r="C1690" t="str">
        <f t="shared" si="279"/>
        <v>L4-GRP-DT</v>
      </c>
      <c r="D1690" t="s">
        <v>2920</v>
      </c>
      <c r="E1690">
        <f t="shared" ca="1" si="268"/>
        <v>0</v>
      </c>
      <c r="H1690" t="str">
        <f t="shared" ca="1" si="273"/>
        <v>'LYNX GRP'!</v>
      </c>
      <c r="I1690" t="str">
        <f t="shared" ca="1" si="274"/>
        <v>'LYNX GRP'!</v>
      </c>
      <c r="J1690">
        <f t="shared" ca="1" si="269"/>
        <v>0</v>
      </c>
      <c r="K1690">
        <f t="shared" ca="1" si="269"/>
        <v>0</v>
      </c>
      <c r="L1690">
        <f t="shared" ca="1" si="269"/>
        <v>0</v>
      </c>
      <c r="M1690">
        <f t="shared" ca="1" si="269"/>
        <v>0</v>
      </c>
      <c r="N1690">
        <f t="shared" ca="1" si="269"/>
        <v>0</v>
      </c>
      <c r="O1690" t="str">
        <f t="shared" ca="1" si="275"/>
        <v>D:AC</v>
      </c>
      <c r="P1690" t="str">
        <f t="shared" ca="1" si="276"/>
        <v>D9:AC9</v>
      </c>
    </row>
    <row r="1691" spans="1:16">
      <c r="A1691" t="str">
        <f t="shared" si="277"/>
        <v>36</v>
      </c>
      <c r="B1691" t="str">
        <f t="shared" ca="1" si="278"/>
        <v>GRP</v>
      </c>
      <c r="C1691" t="str">
        <f t="shared" si="279"/>
        <v>L4-GRP-DT</v>
      </c>
      <c r="D1691" t="s">
        <v>2921</v>
      </c>
      <c r="E1691">
        <f t="shared" ca="1" si="268"/>
        <v>0</v>
      </c>
      <c r="H1691" t="str">
        <f t="shared" ca="1" si="273"/>
        <v>'LYNX GRP'!</v>
      </c>
      <c r="I1691" t="str">
        <f t="shared" ca="1" si="274"/>
        <v>'LYNX GRP'!</v>
      </c>
      <c r="J1691">
        <f t="shared" ca="1" si="269"/>
        <v>0</v>
      </c>
      <c r="K1691">
        <f t="shared" ca="1" si="269"/>
        <v>0</v>
      </c>
      <c r="L1691">
        <f t="shared" ca="1" si="269"/>
        <v>0</v>
      </c>
      <c r="M1691">
        <f t="shared" ca="1" si="269"/>
        <v>0</v>
      </c>
      <c r="N1691">
        <f t="shared" ca="1" si="269"/>
        <v>0</v>
      </c>
      <c r="O1691" t="str">
        <f t="shared" ca="1" si="275"/>
        <v>D:AC</v>
      </c>
      <c r="P1691" t="str">
        <f t="shared" ca="1" si="276"/>
        <v>D9:AC9</v>
      </c>
    </row>
    <row r="1692" spans="1:16">
      <c r="A1692" t="str">
        <f t="shared" si="277"/>
        <v>99</v>
      </c>
      <c r="B1692" t="str">
        <f t="shared" ca="1" si="278"/>
        <v>GRP</v>
      </c>
      <c r="C1692" t="str">
        <f t="shared" si="279"/>
        <v>L4-GRP-DT</v>
      </c>
      <c r="D1692" t="s">
        <v>1431</v>
      </c>
      <c r="E1692">
        <f t="shared" ca="1" si="268"/>
        <v>0</v>
      </c>
      <c r="H1692" t="str">
        <f t="shared" ca="1" si="273"/>
        <v>'LYNX GRP'!</v>
      </c>
      <c r="I1692" t="str">
        <f t="shared" ca="1" si="274"/>
        <v>'LYNX GRP'!</v>
      </c>
      <c r="J1692">
        <f t="shared" ca="1" si="269"/>
        <v>0</v>
      </c>
      <c r="K1692">
        <f t="shared" ca="1" si="269"/>
        <v>0</v>
      </c>
      <c r="L1692">
        <f t="shared" ca="1" si="269"/>
        <v>0</v>
      </c>
      <c r="M1692">
        <f t="shared" ca="1" si="269"/>
        <v>0</v>
      </c>
      <c r="N1692">
        <f t="shared" ca="1" si="269"/>
        <v>0</v>
      </c>
      <c r="O1692" t="str">
        <f t="shared" ca="1" si="275"/>
        <v>D:AC</v>
      </c>
      <c r="P1692" t="str">
        <f t="shared" ca="1" si="276"/>
        <v>D9:AC9</v>
      </c>
    </row>
    <row r="1693" spans="1:16">
      <c r="A1693" t="str">
        <f t="shared" si="277"/>
        <v>01</v>
      </c>
      <c r="B1693" t="str">
        <f t="shared" ca="1" si="278"/>
        <v>PU</v>
      </c>
      <c r="C1693" t="str">
        <f t="shared" si="279"/>
        <v>L4-PU</v>
      </c>
      <c r="D1693" t="s">
        <v>1066</v>
      </c>
      <c r="E1693">
        <f t="shared" ca="1" si="268"/>
        <v>0</v>
      </c>
      <c r="H1693" t="str">
        <f t="shared" ca="1" si="273"/>
        <v>'LYNX PU'!</v>
      </c>
      <c r="I1693">
        <f t="shared" ca="1" si="274"/>
        <v>0</v>
      </c>
      <c r="J1693">
        <f t="shared" ca="1" si="269"/>
        <v>0</v>
      </c>
      <c r="K1693" t="str">
        <f t="shared" ca="1" si="269"/>
        <v>'LYNX PU'!</v>
      </c>
      <c r="L1693">
        <f t="shared" ca="1" si="269"/>
        <v>0</v>
      </c>
      <c r="M1693">
        <f t="shared" ca="1" si="269"/>
        <v>0</v>
      </c>
      <c r="N1693">
        <f t="shared" ca="1" si="269"/>
        <v>0</v>
      </c>
      <c r="O1693" t="str">
        <f t="shared" ca="1" si="275"/>
        <v>d:t</v>
      </c>
      <c r="P1693" t="str">
        <f t="shared" ca="1" si="276"/>
        <v>d9:t9</v>
      </c>
    </row>
    <row r="1694" spans="1:16">
      <c r="A1694" t="str">
        <f t="shared" si="277"/>
        <v>02</v>
      </c>
      <c r="B1694" t="str">
        <f t="shared" ca="1" si="278"/>
        <v>PU</v>
      </c>
      <c r="C1694" t="str">
        <f t="shared" si="279"/>
        <v>L4-PU</v>
      </c>
      <c r="D1694" t="s">
        <v>1067</v>
      </c>
      <c r="E1694">
        <f t="shared" ca="1" si="268"/>
        <v>0</v>
      </c>
      <c r="H1694" t="str">
        <f t="shared" ca="1" si="273"/>
        <v>'LYNX PU'!</v>
      </c>
      <c r="I1694">
        <f t="shared" ca="1" si="274"/>
        <v>0</v>
      </c>
      <c r="J1694">
        <f t="shared" ca="1" si="269"/>
        <v>0</v>
      </c>
      <c r="K1694" t="str">
        <f t="shared" ca="1" si="269"/>
        <v>'LYNX PU'!</v>
      </c>
      <c r="L1694">
        <f t="shared" ca="1" si="269"/>
        <v>0</v>
      </c>
      <c r="M1694">
        <f t="shared" ca="1" si="269"/>
        <v>0</v>
      </c>
      <c r="N1694">
        <f t="shared" ca="1" si="269"/>
        <v>0</v>
      </c>
      <c r="O1694" t="str">
        <f t="shared" ca="1" si="275"/>
        <v>d:t</v>
      </c>
      <c r="P1694" t="str">
        <f t="shared" ca="1" si="276"/>
        <v>d9:t9</v>
      </c>
    </row>
    <row r="1695" spans="1:16">
      <c r="A1695" t="str">
        <f t="shared" si="277"/>
        <v>03</v>
      </c>
      <c r="B1695" t="str">
        <f t="shared" ca="1" si="278"/>
        <v>PU</v>
      </c>
      <c r="C1695" t="str">
        <f t="shared" si="279"/>
        <v>L4-PU</v>
      </c>
      <c r="D1695" t="s">
        <v>1068</v>
      </c>
      <c r="E1695">
        <f t="shared" ca="1" si="268"/>
        <v>0</v>
      </c>
      <c r="H1695" t="str">
        <f t="shared" ca="1" si="273"/>
        <v>'LYNX PU'!</v>
      </c>
      <c r="I1695">
        <f t="shared" ca="1" si="274"/>
        <v>0</v>
      </c>
      <c r="J1695">
        <f t="shared" ca="1" si="269"/>
        <v>0</v>
      </c>
      <c r="K1695" t="str">
        <f t="shared" ca="1" si="269"/>
        <v>'LYNX PU'!</v>
      </c>
      <c r="L1695">
        <f t="shared" ca="1" si="269"/>
        <v>0</v>
      </c>
      <c r="M1695">
        <f t="shared" ca="1" si="269"/>
        <v>0</v>
      </c>
      <c r="N1695">
        <f t="shared" ca="1" si="269"/>
        <v>0</v>
      </c>
      <c r="O1695" t="str">
        <f t="shared" ca="1" si="275"/>
        <v>d:t</v>
      </c>
      <c r="P1695" t="str">
        <f t="shared" ca="1" si="276"/>
        <v>d9:t9</v>
      </c>
    </row>
    <row r="1696" spans="1:16">
      <c r="A1696" t="str">
        <f t="shared" si="277"/>
        <v>04</v>
      </c>
      <c r="B1696" t="str">
        <f t="shared" ca="1" si="278"/>
        <v>PU</v>
      </c>
      <c r="C1696" t="str">
        <f t="shared" si="279"/>
        <v>L4-PU</v>
      </c>
      <c r="D1696" t="s">
        <v>1069</v>
      </c>
      <c r="E1696">
        <f t="shared" ca="1" si="268"/>
        <v>0</v>
      </c>
      <c r="H1696" t="str">
        <f t="shared" ca="1" si="273"/>
        <v>'LYNX PU'!</v>
      </c>
      <c r="I1696">
        <f t="shared" ca="1" si="274"/>
        <v>0</v>
      </c>
      <c r="J1696">
        <f t="shared" ca="1" si="269"/>
        <v>0</v>
      </c>
      <c r="K1696" t="str">
        <f t="shared" ca="1" si="269"/>
        <v>'LYNX PU'!</v>
      </c>
      <c r="L1696">
        <f t="shared" ca="1" si="269"/>
        <v>0</v>
      </c>
      <c r="M1696">
        <f t="shared" ca="1" si="269"/>
        <v>0</v>
      </c>
      <c r="N1696">
        <f t="shared" ca="1" si="269"/>
        <v>0</v>
      </c>
      <c r="O1696" t="str">
        <f t="shared" ca="1" si="275"/>
        <v>d:t</v>
      </c>
      <c r="P1696" t="str">
        <f t="shared" ca="1" si="276"/>
        <v>d9:t9</v>
      </c>
    </row>
    <row r="1697" spans="1:16">
      <c r="A1697" t="str">
        <f t="shared" si="277"/>
        <v>05</v>
      </c>
      <c r="B1697" t="str">
        <f t="shared" ca="1" si="278"/>
        <v>PU</v>
      </c>
      <c r="C1697" t="str">
        <f t="shared" si="279"/>
        <v>L4-PU</v>
      </c>
      <c r="D1697" t="s">
        <v>1070</v>
      </c>
      <c r="E1697">
        <f t="shared" ca="1" si="268"/>
        <v>0</v>
      </c>
      <c r="H1697" t="str">
        <f t="shared" ca="1" si="273"/>
        <v>'LYNX PU'!</v>
      </c>
      <c r="I1697">
        <f t="shared" ca="1" si="274"/>
        <v>0</v>
      </c>
      <c r="J1697">
        <f t="shared" ca="1" si="269"/>
        <v>0</v>
      </c>
      <c r="K1697" t="str">
        <f t="shared" ca="1" si="269"/>
        <v>'LYNX PU'!</v>
      </c>
      <c r="L1697">
        <f t="shared" ca="1" si="269"/>
        <v>0</v>
      </c>
      <c r="M1697">
        <f t="shared" ca="1" si="269"/>
        <v>0</v>
      </c>
      <c r="N1697">
        <f t="shared" ca="1" si="269"/>
        <v>0</v>
      </c>
      <c r="O1697" t="str">
        <f t="shared" ca="1" si="275"/>
        <v>d:t</v>
      </c>
      <c r="P1697" t="str">
        <f t="shared" ca="1" si="276"/>
        <v>d9:t9</v>
      </c>
    </row>
    <row r="1698" spans="1:16">
      <c r="A1698" t="str">
        <f t="shared" si="277"/>
        <v>06</v>
      </c>
      <c r="B1698" t="str">
        <f t="shared" ca="1" si="278"/>
        <v>PU</v>
      </c>
      <c r="C1698" t="str">
        <f t="shared" si="279"/>
        <v>L4-PU</v>
      </c>
      <c r="D1698" t="s">
        <v>1071</v>
      </c>
      <c r="E1698">
        <f t="shared" ca="1" si="268"/>
        <v>0</v>
      </c>
      <c r="H1698" t="str">
        <f t="shared" ca="1" si="273"/>
        <v>'LYNX PU'!</v>
      </c>
      <c r="I1698">
        <f t="shared" ca="1" si="274"/>
        <v>0</v>
      </c>
      <c r="J1698">
        <f t="shared" ca="1" si="269"/>
        <v>0</v>
      </c>
      <c r="K1698" t="str">
        <f t="shared" ca="1" si="269"/>
        <v>'LYNX PU'!</v>
      </c>
      <c r="L1698">
        <f t="shared" ca="1" si="269"/>
        <v>0</v>
      </c>
      <c r="M1698">
        <f t="shared" ca="1" si="269"/>
        <v>0</v>
      </c>
      <c r="N1698">
        <f t="shared" ca="1" si="269"/>
        <v>0</v>
      </c>
      <c r="O1698" t="str">
        <f t="shared" ca="1" si="275"/>
        <v>d:t</v>
      </c>
      <c r="P1698" t="str">
        <f t="shared" ca="1" si="276"/>
        <v>d9:t9</v>
      </c>
    </row>
    <row r="1699" spans="1:16">
      <c r="A1699" t="str">
        <f t="shared" si="277"/>
        <v>09</v>
      </c>
      <c r="B1699" t="str">
        <f t="shared" ca="1" si="278"/>
        <v>PU</v>
      </c>
      <c r="C1699" t="str">
        <f t="shared" si="279"/>
        <v>L4-PU</v>
      </c>
      <c r="D1699" t="s">
        <v>1072</v>
      </c>
      <c r="E1699">
        <f t="shared" ca="1" si="268"/>
        <v>0</v>
      </c>
      <c r="H1699" t="str">
        <f t="shared" ca="1" si="273"/>
        <v>'LYNX PU'!</v>
      </c>
      <c r="I1699">
        <f t="shared" ca="1" si="274"/>
        <v>0</v>
      </c>
      <c r="J1699">
        <f t="shared" ca="1" si="269"/>
        <v>0</v>
      </c>
      <c r="K1699" t="str">
        <f t="shared" ca="1" si="269"/>
        <v>'LYNX PU'!</v>
      </c>
      <c r="L1699">
        <f t="shared" ca="1" si="269"/>
        <v>0</v>
      </c>
      <c r="M1699">
        <f t="shared" ca="1" si="269"/>
        <v>0</v>
      </c>
      <c r="N1699">
        <f t="shared" ca="1" si="269"/>
        <v>0</v>
      </c>
      <c r="O1699" t="str">
        <f t="shared" ca="1" si="275"/>
        <v>d:t</v>
      </c>
      <c r="P1699" t="str">
        <f t="shared" ca="1" si="276"/>
        <v>d9:t9</v>
      </c>
    </row>
    <row r="1700" spans="1:16">
      <c r="A1700" t="str">
        <f t="shared" si="277"/>
        <v>11</v>
      </c>
      <c r="B1700" t="str">
        <f t="shared" ca="1" si="278"/>
        <v>PU</v>
      </c>
      <c r="C1700" t="str">
        <f t="shared" si="279"/>
        <v>L4-PU</v>
      </c>
      <c r="D1700" t="s">
        <v>1073</v>
      </c>
      <c r="E1700">
        <f t="shared" ca="1" si="268"/>
        <v>0</v>
      </c>
      <c r="H1700" t="str">
        <f t="shared" ca="1" si="273"/>
        <v>'LYNX PU'!</v>
      </c>
      <c r="I1700">
        <f t="shared" ca="1" si="274"/>
        <v>0</v>
      </c>
      <c r="J1700">
        <f t="shared" ca="1" si="269"/>
        <v>0</v>
      </c>
      <c r="K1700" t="str">
        <f t="shared" ca="1" si="269"/>
        <v>'LYNX PU'!</v>
      </c>
      <c r="L1700">
        <f t="shared" ca="1" si="269"/>
        <v>0</v>
      </c>
      <c r="M1700">
        <f t="shared" ca="1" si="269"/>
        <v>0</v>
      </c>
      <c r="N1700">
        <f t="shared" ca="1" si="269"/>
        <v>0</v>
      </c>
      <c r="O1700" t="str">
        <f t="shared" ca="1" si="275"/>
        <v>d:t</v>
      </c>
      <c r="P1700" t="str">
        <f t="shared" ca="1" si="276"/>
        <v>d9:t9</v>
      </c>
    </row>
    <row r="1701" spans="1:16">
      <c r="A1701" t="str">
        <f t="shared" si="277"/>
        <v>12</v>
      </c>
      <c r="B1701" t="str">
        <f t="shared" ca="1" si="278"/>
        <v>PU</v>
      </c>
      <c r="C1701" t="str">
        <f t="shared" si="279"/>
        <v>L4-PU</v>
      </c>
      <c r="D1701" t="s">
        <v>1074</v>
      </c>
      <c r="E1701">
        <f t="shared" ca="1" si="268"/>
        <v>0</v>
      </c>
      <c r="H1701" t="str">
        <f t="shared" ca="1" si="273"/>
        <v>'LYNX PU'!</v>
      </c>
      <c r="I1701">
        <f t="shared" ca="1" si="274"/>
        <v>0</v>
      </c>
      <c r="J1701">
        <f t="shared" ca="1" si="269"/>
        <v>0</v>
      </c>
      <c r="K1701" t="str">
        <f t="shared" ca="1" si="269"/>
        <v>'LYNX PU'!</v>
      </c>
      <c r="L1701">
        <f t="shared" ca="1" si="269"/>
        <v>0</v>
      </c>
      <c r="M1701">
        <f t="shared" ca="1" si="269"/>
        <v>0</v>
      </c>
      <c r="N1701">
        <f t="shared" ca="1" si="269"/>
        <v>0</v>
      </c>
      <c r="O1701" t="str">
        <f t="shared" ca="1" si="275"/>
        <v>d:t</v>
      </c>
      <c r="P1701" t="str">
        <f t="shared" ca="1" si="276"/>
        <v>d9:t9</v>
      </c>
    </row>
    <row r="1702" spans="1:16">
      <c r="A1702" t="str">
        <f t="shared" si="277"/>
        <v>14</v>
      </c>
      <c r="B1702" t="str">
        <f t="shared" ca="1" si="278"/>
        <v>PU</v>
      </c>
      <c r="C1702" t="str">
        <f t="shared" si="279"/>
        <v>L4-PU</v>
      </c>
      <c r="D1702" t="s">
        <v>1075</v>
      </c>
      <c r="E1702">
        <f t="shared" ca="1" si="268"/>
        <v>0</v>
      </c>
      <c r="H1702" t="str">
        <f t="shared" ca="1" si="273"/>
        <v>'LYNX PU'!</v>
      </c>
      <c r="I1702">
        <f t="shared" ca="1" si="274"/>
        <v>0</v>
      </c>
      <c r="J1702">
        <f t="shared" ca="1" si="269"/>
        <v>0</v>
      </c>
      <c r="K1702" t="str">
        <f t="shared" ca="1" si="269"/>
        <v>'LYNX PU'!</v>
      </c>
      <c r="L1702">
        <f t="shared" ca="1" si="269"/>
        <v>0</v>
      </c>
      <c r="M1702">
        <f t="shared" ca="1" si="269"/>
        <v>0</v>
      </c>
      <c r="N1702">
        <f t="shared" ca="1" si="269"/>
        <v>0</v>
      </c>
      <c r="O1702" t="str">
        <f t="shared" ca="1" si="275"/>
        <v>d:t</v>
      </c>
      <c r="P1702" t="str">
        <f t="shared" ca="1" si="276"/>
        <v>d9:t9</v>
      </c>
    </row>
    <row r="1703" spans="1:16">
      <c r="A1703" t="str">
        <f t="shared" si="277"/>
        <v>01</v>
      </c>
      <c r="B1703" t="str">
        <f t="shared" ca="1" si="278"/>
        <v>WH</v>
      </c>
      <c r="C1703" t="str">
        <f t="shared" si="279"/>
        <v>L4-WH-N-DT</v>
      </c>
      <c r="D1703" t="s">
        <v>1674</v>
      </c>
      <c r="E1703">
        <f t="shared" ca="1" si="268"/>
        <v>0</v>
      </c>
      <c r="H1703" t="str">
        <f t="shared" ca="1" si="273"/>
        <v>'Lynx WOODEN HOLDS'!</v>
      </c>
      <c r="I1703">
        <f t="shared" ca="1" si="274"/>
        <v>0</v>
      </c>
      <c r="J1703">
        <f t="shared" ca="1" si="269"/>
        <v>0</v>
      </c>
      <c r="K1703">
        <f t="shared" ca="1" si="269"/>
        <v>0</v>
      </c>
      <c r="L1703" t="str">
        <f t="shared" ca="1" si="269"/>
        <v>'Lynx WOODEN HOLDS'!</v>
      </c>
      <c r="M1703">
        <f t="shared" ca="1" si="269"/>
        <v>0</v>
      </c>
      <c r="N1703">
        <f t="shared" ca="1" si="269"/>
        <v>0</v>
      </c>
      <c r="O1703" t="str">
        <f t="shared" ca="1" si="275"/>
        <v>D:z</v>
      </c>
      <c r="P1703" t="str">
        <f t="shared" ca="1" si="276"/>
        <v>D9:Z9</v>
      </c>
    </row>
    <row r="1704" spans="1:16">
      <c r="A1704" t="str">
        <f t="shared" si="277"/>
        <v>02</v>
      </c>
      <c r="B1704" t="str">
        <f t="shared" ca="1" si="278"/>
        <v>WH</v>
      </c>
      <c r="C1704" t="str">
        <f t="shared" si="279"/>
        <v>L4-WH-N-DT</v>
      </c>
      <c r="D1704" t="s">
        <v>1697</v>
      </c>
      <c r="E1704">
        <f t="shared" ca="1" si="268"/>
        <v>0</v>
      </c>
      <c r="H1704" t="str">
        <f t="shared" ca="1" si="273"/>
        <v>'Lynx WOODEN HOLDS'!</v>
      </c>
      <c r="I1704">
        <f t="shared" ca="1" si="274"/>
        <v>0</v>
      </c>
      <c r="J1704">
        <f t="shared" ref="J1704:N1754" ca="1" si="280">IF(IFERROR(VLOOKUP($C1704,INDIRECT(J$14&amp;"D:D"),1,FALSE),0)&lt;&gt;0,J$14,0)</f>
        <v>0</v>
      </c>
      <c r="K1704">
        <f t="shared" ca="1" si="280"/>
        <v>0</v>
      </c>
      <c r="L1704" t="str">
        <f t="shared" ca="1" si="280"/>
        <v>'Lynx WOODEN HOLDS'!</v>
      </c>
      <c r="M1704">
        <f t="shared" ca="1" si="280"/>
        <v>0</v>
      </c>
      <c r="N1704">
        <f t="shared" ca="1" si="280"/>
        <v>0</v>
      </c>
      <c r="O1704" t="str">
        <f t="shared" ca="1" si="275"/>
        <v>D:z</v>
      </c>
      <c r="P1704" t="str">
        <f t="shared" ca="1" si="276"/>
        <v>D9:Z9</v>
      </c>
    </row>
    <row r="1705" spans="1:16">
      <c r="A1705" t="str">
        <f t="shared" si="277"/>
        <v>03</v>
      </c>
      <c r="B1705" t="str">
        <f t="shared" ca="1" si="278"/>
        <v>WH</v>
      </c>
      <c r="C1705" t="str">
        <f t="shared" si="279"/>
        <v>L4-WH-N-DT</v>
      </c>
      <c r="D1705" t="s">
        <v>1720</v>
      </c>
      <c r="E1705">
        <f t="shared" ca="1" si="268"/>
        <v>0</v>
      </c>
      <c r="H1705" t="str">
        <f t="shared" ca="1" si="273"/>
        <v>'Lynx WOODEN HOLDS'!</v>
      </c>
      <c r="I1705">
        <f t="shared" ca="1" si="274"/>
        <v>0</v>
      </c>
      <c r="J1705">
        <f t="shared" ca="1" si="280"/>
        <v>0</v>
      </c>
      <c r="K1705">
        <f t="shared" ca="1" si="280"/>
        <v>0</v>
      </c>
      <c r="L1705" t="str">
        <f t="shared" ca="1" si="280"/>
        <v>'Lynx WOODEN HOLDS'!</v>
      </c>
      <c r="M1705">
        <f t="shared" ca="1" si="280"/>
        <v>0</v>
      </c>
      <c r="N1705">
        <f t="shared" ca="1" si="280"/>
        <v>0</v>
      </c>
      <c r="O1705" t="str">
        <f t="shared" ca="1" si="275"/>
        <v>D:z</v>
      </c>
      <c r="P1705" t="str">
        <f t="shared" ca="1" si="276"/>
        <v>D9:Z9</v>
      </c>
    </row>
    <row r="1706" spans="1:16">
      <c r="A1706" t="str">
        <f t="shared" si="277"/>
        <v>04</v>
      </c>
      <c r="B1706" t="str">
        <f t="shared" ca="1" si="278"/>
        <v>WH</v>
      </c>
      <c r="C1706" t="str">
        <f t="shared" si="279"/>
        <v>L4-WH-N-DT</v>
      </c>
      <c r="D1706" t="s">
        <v>1743</v>
      </c>
      <c r="E1706">
        <f t="shared" ca="1" si="268"/>
        <v>0</v>
      </c>
      <c r="H1706" t="str">
        <f t="shared" ca="1" si="273"/>
        <v>'Lynx WOODEN HOLDS'!</v>
      </c>
      <c r="I1706">
        <f t="shared" ca="1" si="274"/>
        <v>0</v>
      </c>
      <c r="J1706">
        <f t="shared" ca="1" si="280"/>
        <v>0</v>
      </c>
      <c r="K1706">
        <f t="shared" ca="1" si="280"/>
        <v>0</v>
      </c>
      <c r="L1706" t="str">
        <f t="shared" ca="1" si="280"/>
        <v>'Lynx WOODEN HOLDS'!</v>
      </c>
      <c r="M1706">
        <f t="shared" ca="1" si="280"/>
        <v>0</v>
      </c>
      <c r="N1706">
        <f t="shared" ca="1" si="280"/>
        <v>0</v>
      </c>
      <c r="O1706" t="str">
        <f t="shared" ca="1" si="275"/>
        <v>D:z</v>
      </c>
      <c r="P1706" t="str">
        <f t="shared" ca="1" si="276"/>
        <v>D9:Z9</v>
      </c>
    </row>
    <row r="1707" spans="1:16">
      <c r="A1707" t="str">
        <f t="shared" si="277"/>
        <v>05</v>
      </c>
      <c r="B1707" t="str">
        <f t="shared" ca="1" si="278"/>
        <v>WH</v>
      </c>
      <c r="C1707" t="str">
        <f t="shared" si="279"/>
        <v>L4-WH-N-DT</v>
      </c>
      <c r="D1707" t="s">
        <v>1766</v>
      </c>
      <c r="E1707">
        <f t="shared" ca="1" si="268"/>
        <v>0</v>
      </c>
      <c r="H1707" t="str">
        <f t="shared" ca="1" si="273"/>
        <v>'Lynx WOODEN HOLDS'!</v>
      </c>
      <c r="I1707">
        <f t="shared" ca="1" si="274"/>
        <v>0</v>
      </c>
      <c r="J1707">
        <f t="shared" ca="1" si="280"/>
        <v>0</v>
      </c>
      <c r="K1707">
        <f t="shared" ca="1" si="280"/>
        <v>0</v>
      </c>
      <c r="L1707" t="str">
        <f t="shared" ca="1" si="280"/>
        <v>'Lynx WOODEN HOLDS'!</v>
      </c>
      <c r="M1707">
        <f t="shared" ca="1" si="280"/>
        <v>0</v>
      </c>
      <c r="N1707">
        <f t="shared" ca="1" si="280"/>
        <v>0</v>
      </c>
      <c r="O1707" t="str">
        <f t="shared" ca="1" si="275"/>
        <v>D:z</v>
      </c>
      <c r="P1707" t="str">
        <f t="shared" ca="1" si="276"/>
        <v>D9:Z9</v>
      </c>
    </row>
    <row r="1708" spans="1:16">
      <c r="A1708" t="str">
        <f t="shared" si="277"/>
        <v>06</v>
      </c>
      <c r="B1708" t="str">
        <f t="shared" ca="1" si="278"/>
        <v>WH</v>
      </c>
      <c r="C1708" t="str">
        <f t="shared" si="279"/>
        <v>L4-WH-N-DT</v>
      </c>
      <c r="D1708" t="s">
        <v>1789</v>
      </c>
      <c r="E1708">
        <f t="shared" ca="1" si="268"/>
        <v>0</v>
      </c>
      <c r="H1708" t="str">
        <f t="shared" ca="1" si="273"/>
        <v>'Lynx WOODEN HOLDS'!</v>
      </c>
      <c r="I1708">
        <f t="shared" ca="1" si="274"/>
        <v>0</v>
      </c>
      <c r="J1708">
        <f t="shared" ca="1" si="280"/>
        <v>0</v>
      </c>
      <c r="K1708">
        <f t="shared" ca="1" si="280"/>
        <v>0</v>
      </c>
      <c r="L1708" t="str">
        <f t="shared" ca="1" si="280"/>
        <v>'Lynx WOODEN HOLDS'!</v>
      </c>
      <c r="M1708">
        <f t="shared" ca="1" si="280"/>
        <v>0</v>
      </c>
      <c r="N1708">
        <f t="shared" ca="1" si="280"/>
        <v>0</v>
      </c>
      <c r="O1708" t="str">
        <f t="shared" ca="1" si="275"/>
        <v>D:z</v>
      </c>
      <c r="P1708" t="str">
        <f t="shared" ca="1" si="276"/>
        <v>D9:Z9</v>
      </c>
    </row>
    <row r="1709" spans="1:16">
      <c r="A1709" t="str">
        <f t="shared" si="277"/>
        <v>07</v>
      </c>
      <c r="B1709" t="str">
        <f t="shared" ca="1" si="278"/>
        <v>WH</v>
      </c>
      <c r="C1709" t="str">
        <f t="shared" si="279"/>
        <v>L4-WH-N-DT</v>
      </c>
      <c r="D1709" t="s">
        <v>1812</v>
      </c>
      <c r="E1709">
        <f t="shared" ca="1" si="268"/>
        <v>0</v>
      </c>
      <c r="H1709" t="str">
        <f t="shared" ca="1" si="273"/>
        <v>'Lynx WOODEN HOLDS'!</v>
      </c>
      <c r="I1709">
        <f t="shared" ca="1" si="274"/>
        <v>0</v>
      </c>
      <c r="J1709">
        <f t="shared" ca="1" si="280"/>
        <v>0</v>
      </c>
      <c r="K1709">
        <f t="shared" ca="1" si="280"/>
        <v>0</v>
      </c>
      <c r="L1709" t="str">
        <f t="shared" ca="1" si="280"/>
        <v>'Lynx WOODEN HOLDS'!</v>
      </c>
      <c r="M1709">
        <f t="shared" ca="1" si="280"/>
        <v>0</v>
      </c>
      <c r="N1709">
        <f t="shared" ca="1" si="280"/>
        <v>0</v>
      </c>
      <c r="O1709" t="str">
        <f t="shared" ca="1" si="275"/>
        <v>D:z</v>
      </c>
      <c r="P1709" t="str">
        <f t="shared" ca="1" si="276"/>
        <v>D9:Z9</v>
      </c>
    </row>
    <row r="1710" spans="1:16">
      <c r="A1710" t="str">
        <f t="shared" si="277"/>
        <v>08</v>
      </c>
      <c r="B1710" t="str">
        <f t="shared" ca="1" si="278"/>
        <v>WH</v>
      </c>
      <c r="C1710" t="str">
        <f t="shared" si="279"/>
        <v>L4-WH-N-DT</v>
      </c>
      <c r="D1710" t="s">
        <v>1835</v>
      </c>
      <c r="E1710">
        <f t="shared" ca="1" si="268"/>
        <v>0</v>
      </c>
      <c r="H1710" t="str">
        <f t="shared" ca="1" si="273"/>
        <v>'Lynx WOODEN HOLDS'!</v>
      </c>
      <c r="I1710">
        <f t="shared" ca="1" si="274"/>
        <v>0</v>
      </c>
      <c r="J1710">
        <f t="shared" ca="1" si="280"/>
        <v>0</v>
      </c>
      <c r="K1710">
        <f t="shared" ca="1" si="280"/>
        <v>0</v>
      </c>
      <c r="L1710" t="str">
        <f t="shared" ca="1" si="280"/>
        <v>'Lynx WOODEN HOLDS'!</v>
      </c>
      <c r="M1710">
        <f t="shared" ca="1" si="280"/>
        <v>0</v>
      </c>
      <c r="N1710">
        <f t="shared" ca="1" si="280"/>
        <v>0</v>
      </c>
      <c r="O1710" t="str">
        <f t="shared" ca="1" si="275"/>
        <v>D:z</v>
      </c>
      <c r="P1710" t="str">
        <f t="shared" ca="1" si="276"/>
        <v>D9:Z9</v>
      </c>
    </row>
    <row r="1711" spans="1:16">
      <c r="A1711" t="str">
        <f t="shared" si="277"/>
        <v>09</v>
      </c>
      <c r="B1711" t="str">
        <f t="shared" ca="1" si="278"/>
        <v>WH</v>
      </c>
      <c r="C1711" t="str">
        <f t="shared" si="279"/>
        <v>L4-WH-N-DT</v>
      </c>
      <c r="D1711" t="s">
        <v>1858</v>
      </c>
      <c r="E1711">
        <f t="shared" ref="E1711:E1774" ca="1" si="281">IFERROR(VLOOKUP(C1711,INDIRECT($H1711&amp;$O1711),MATCH($A1711,INDIRECT($H1711&amp;$P1711),0),FALSE),0)</f>
        <v>0</v>
      </c>
      <c r="H1711" t="str">
        <f t="shared" ca="1" si="273"/>
        <v>'Lynx WOODEN HOLDS'!</v>
      </c>
      <c r="I1711">
        <f t="shared" ca="1" si="274"/>
        <v>0</v>
      </c>
      <c r="J1711">
        <f t="shared" ca="1" si="280"/>
        <v>0</v>
      </c>
      <c r="K1711">
        <f t="shared" ca="1" si="280"/>
        <v>0</v>
      </c>
      <c r="L1711" t="str">
        <f t="shared" ca="1" si="280"/>
        <v>'Lynx WOODEN HOLDS'!</v>
      </c>
      <c r="M1711">
        <f t="shared" ca="1" si="280"/>
        <v>0</v>
      </c>
      <c r="N1711">
        <f t="shared" ca="1" si="280"/>
        <v>0</v>
      </c>
      <c r="O1711" t="str">
        <f t="shared" ca="1" si="275"/>
        <v>D:z</v>
      </c>
      <c r="P1711" t="str">
        <f t="shared" ca="1" si="276"/>
        <v>D9:Z9</v>
      </c>
    </row>
    <row r="1712" spans="1:16">
      <c r="A1712" t="str">
        <f t="shared" si="277"/>
        <v>10</v>
      </c>
      <c r="B1712" t="str">
        <f t="shared" ca="1" si="278"/>
        <v>WH</v>
      </c>
      <c r="C1712" t="str">
        <f t="shared" si="279"/>
        <v>L4-WH-N-DT</v>
      </c>
      <c r="D1712" t="s">
        <v>1881</v>
      </c>
      <c r="E1712">
        <f t="shared" ca="1" si="281"/>
        <v>0</v>
      </c>
      <c r="H1712" t="str">
        <f t="shared" ca="1" si="273"/>
        <v>'Lynx WOODEN HOLDS'!</v>
      </c>
      <c r="I1712">
        <f t="shared" ca="1" si="274"/>
        <v>0</v>
      </c>
      <c r="J1712">
        <f t="shared" ca="1" si="280"/>
        <v>0</v>
      </c>
      <c r="K1712">
        <f t="shared" ca="1" si="280"/>
        <v>0</v>
      </c>
      <c r="L1712" t="str">
        <f t="shared" ca="1" si="280"/>
        <v>'Lynx WOODEN HOLDS'!</v>
      </c>
      <c r="M1712">
        <f t="shared" ca="1" si="280"/>
        <v>0</v>
      </c>
      <c r="N1712">
        <f t="shared" ca="1" si="280"/>
        <v>0</v>
      </c>
      <c r="O1712" t="str">
        <f t="shared" ca="1" si="275"/>
        <v>D:z</v>
      </c>
      <c r="P1712" t="str">
        <f t="shared" ca="1" si="276"/>
        <v>D9:Z9</v>
      </c>
    </row>
    <row r="1713" spans="1:16">
      <c r="A1713" t="str">
        <f t="shared" si="277"/>
        <v>11</v>
      </c>
      <c r="B1713" t="str">
        <f t="shared" ca="1" si="278"/>
        <v>WH</v>
      </c>
      <c r="C1713" t="str">
        <f t="shared" si="279"/>
        <v>L4-WH-N-DT</v>
      </c>
      <c r="D1713" t="s">
        <v>1904</v>
      </c>
      <c r="E1713">
        <f t="shared" ca="1" si="281"/>
        <v>0</v>
      </c>
      <c r="H1713" t="str">
        <f t="shared" ca="1" si="273"/>
        <v>'Lynx WOODEN HOLDS'!</v>
      </c>
      <c r="I1713">
        <f t="shared" ca="1" si="274"/>
        <v>0</v>
      </c>
      <c r="J1713">
        <f t="shared" ca="1" si="280"/>
        <v>0</v>
      </c>
      <c r="K1713">
        <f t="shared" ca="1" si="280"/>
        <v>0</v>
      </c>
      <c r="L1713" t="str">
        <f t="shared" ca="1" si="280"/>
        <v>'Lynx WOODEN HOLDS'!</v>
      </c>
      <c r="M1713">
        <f t="shared" ca="1" si="280"/>
        <v>0</v>
      </c>
      <c r="N1713">
        <f t="shared" ca="1" si="280"/>
        <v>0</v>
      </c>
      <c r="O1713" t="str">
        <f t="shared" ca="1" si="275"/>
        <v>D:z</v>
      </c>
      <c r="P1713" t="str">
        <f t="shared" ca="1" si="276"/>
        <v>D9:Z9</v>
      </c>
    </row>
    <row r="1714" spans="1:16">
      <c r="A1714" t="str">
        <f t="shared" si="277"/>
        <v>12</v>
      </c>
      <c r="B1714" t="str">
        <f t="shared" ca="1" si="278"/>
        <v>WH</v>
      </c>
      <c r="C1714" t="str">
        <f t="shared" si="279"/>
        <v>L4-WH-N-DT</v>
      </c>
      <c r="D1714" t="s">
        <v>1927</v>
      </c>
      <c r="E1714">
        <f t="shared" ca="1" si="281"/>
        <v>0</v>
      </c>
      <c r="H1714" t="str">
        <f t="shared" ca="1" si="273"/>
        <v>'Lynx WOODEN HOLDS'!</v>
      </c>
      <c r="I1714">
        <f t="shared" ca="1" si="274"/>
        <v>0</v>
      </c>
      <c r="J1714">
        <f t="shared" ca="1" si="280"/>
        <v>0</v>
      </c>
      <c r="K1714">
        <f t="shared" ca="1" si="280"/>
        <v>0</v>
      </c>
      <c r="L1714" t="str">
        <f t="shared" ca="1" si="280"/>
        <v>'Lynx WOODEN HOLDS'!</v>
      </c>
      <c r="M1714">
        <f t="shared" ca="1" si="280"/>
        <v>0</v>
      </c>
      <c r="N1714">
        <f t="shared" ca="1" si="280"/>
        <v>0</v>
      </c>
      <c r="O1714" t="str">
        <f t="shared" ca="1" si="275"/>
        <v>D:z</v>
      </c>
      <c r="P1714" t="str">
        <f t="shared" ca="1" si="276"/>
        <v>D9:Z9</v>
      </c>
    </row>
    <row r="1715" spans="1:16">
      <c r="A1715" t="str">
        <f t="shared" si="277"/>
        <v>13</v>
      </c>
      <c r="B1715" t="str">
        <f t="shared" ca="1" si="278"/>
        <v>WH</v>
      </c>
      <c r="C1715" t="str">
        <f t="shared" si="279"/>
        <v>L4-WH-N-DT</v>
      </c>
      <c r="D1715" t="s">
        <v>1950</v>
      </c>
      <c r="E1715">
        <f t="shared" ca="1" si="281"/>
        <v>0</v>
      </c>
      <c r="H1715" t="str">
        <f t="shared" ca="1" si="273"/>
        <v>'Lynx WOODEN HOLDS'!</v>
      </c>
      <c r="I1715">
        <f t="shared" ca="1" si="274"/>
        <v>0</v>
      </c>
      <c r="J1715">
        <f t="shared" ca="1" si="280"/>
        <v>0</v>
      </c>
      <c r="K1715">
        <f t="shared" ca="1" si="280"/>
        <v>0</v>
      </c>
      <c r="L1715" t="str">
        <f t="shared" ca="1" si="280"/>
        <v>'Lynx WOODEN HOLDS'!</v>
      </c>
      <c r="M1715">
        <f t="shared" ca="1" si="280"/>
        <v>0</v>
      </c>
      <c r="N1715">
        <f t="shared" ca="1" si="280"/>
        <v>0</v>
      </c>
      <c r="O1715" t="str">
        <f t="shared" ca="1" si="275"/>
        <v>D:z</v>
      </c>
      <c r="P1715" t="str">
        <f t="shared" ca="1" si="276"/>
        <v>D9:Z9</v>
      </c>
    </row>
    <row r="1716" spans="1:16">
      <c r="A1716" t="str">
        <f t="shared" si="277"/>
        <v>15</v>
      </c>
      <c r="B1716" t="str">
        <f t="shared" ca="1" si="278"/>
        <v>WH</v>
      </c>
      <c r="C1716" t="str">
        <f t="shared" si="279"/>
        <v>L4-WH-N-DT</v>
      </c>
      <c r="D1716" t="s">
        <v>1973</v>
      </c>
      <c r="E1716">
        <f ca="1">IFERROR(VLOOKUP(C1716,INDIRECT($H1716&amp;$O1716),MATCH($A1716,INDIRECT($H1716&amp;$P1716),0),FALSE),0)</f>
        <v>0</v>
      </c>
      <c r="H1716" t="str">
        <f t="shared" ca="1" si="273"/>
        <v>'Lynx WOODEN HOLDS'!</v>
      </c>
      <c r="I1716">
        <f t="shared" ca="1" si="274"/>
        <v>0</v>
      </c>
      <c r="J1716">
        <f t="shared" ca="1" si="280"/>
        <v>0</v>
      </c>
      <c r="K1716">
        <f t="shared" ca="1" si="280"/>
        <v>0</v>
      </c>
      <c r="L1716" t="str">
        <f t="shared" ca="1" si="280"/>
        <v>'Lynx WOODEN HOLDS'!</v>
      </c>
      <c r="M1716">
        <f t="shared" ca="1" si="280"/>
        <v>0</v>
      </c>
      <c r="N1716">
        <f t="shared" ca="1" si="280"/>
        <v>0</v>
      </c>
      <c r="O1716" t="str">
        <f t="shared" ca="1" si="275"/>
        <v>D:z</v>
      </c>
      <c r="P1716" t="str">
        <f t="shared" ca="1" si="276"/>
        <v>D9:Z9</v>
      </c>
    </row>
    <row r="1717" spans="1:16">
      <c r="A1717" t="str">
        <f t="shared" si="277"/>
        <v>01</v>
      </c>
      <c r="B1717" t="str">
        <f t="shared" ca="1" si="278"/>
        <v>PE</v>
      </c>
      <c r="C1717" t="str">
        <f t="shared" si="279"/>
        <v>L40-PE</v>
      </c>
      <c r="D1717" t="s">
        <v>2922</v>
      </c>
      <c r="E1717">
        <f ca="1">IFERROR(VLOOKUP(C1717,INDIRECT($H1717&amp;$O1717),MATCH($A1717,INDIRECT($H1717&amp;$P1717),0),FALSE),0)</f>
        <v>0</v>
      </c>
      <c r="H1717" t="str">
        <f t="shared" ca="1" si="273"/>
        <v>'Lynx PE'!</v>
      </c>
      <c r="I1717">
        <f t="shared" ca="1" si="274"/>
        <v>0</v>
      </c>
      <c r="J1717">
        <f t="shared" ca="1" si="280"/>
        <v>0</v>
      </c>
      <c r="K1717">
        <f t="shared" ca="1" si="280"/>
        <v>0</v>
      </c>
      <c r="L1717">
        <f t="shared" ca="1" si="280"/>
        <v>0</v>
      </c>
      <c r="M1717" t="str">
        <f t="shared" ca="1" si="280"/>
        <v>'Lynx PE'!</v>
      </c>
      <c r="N1717">
        <f t="shared" ca="1" si="280"/>
        <v>0</v>
      </c>
      <c r="O1717" t="str">
        <f t="shared" ca="1" si="275"/>
        <v>D:AD</v>
      </c>
      <c r="P1717" t="str">
        <f t="shared" ca="1" si="276"/>
        <v>D9:AD9</v>
      </c>
    </row>
    <row r="1718" spans="1:16">
      <c r="A1718" t="str">
        <f t="shared" si="277"/>
        <v>02</v>
      </c>
      <c r="B1718" t="str">
        <f t="shared" ca="1" si="278"/>
        <v>PE</v>
      </c>
      <c r="C1718" t="str">
        <f t="shared" si="279"/>
        <v>L40-PE</v>
      </c>
      <c r="D1718" t="s">
        <v>2923</v>
      </c>
      <c r="E1718">
        <f t="shared" ref="E1718" ca="1" si="282">IFERROR(VLOOKUP(C1718,INDIRECT($H1718&amp;$O1718),MATCH($A1718,INDIRECT($H1718&amp;$P1718),0),FALSE),0)</f>
        <v>0</v>
      </c>
      <c r="H1718" t="str">
        <f t="shared" ca="1" si="273"/>
        <v>'Lynx PE'!</v>
      </c>
      <c r="I1718">
        <f t="shared" ref="I1718" ca="1" si="283">IF(IFERROR(VLOOKUP(C1718,INDIRECT($I$14&amp;"D:D"),1,FALSE),0)&lt;&gt;0,I$14,0)</f>
        <v>0</v>
      </c>
      <c r="J1718">
        <f t="shared" ref="J1718:N1718" ca="1" si="284">IF(IFERROR(VLOOKUP($C1718,INDIRECT(J$14&amp;"D:D"),1,FALSE),0)&lt;&gt;0,J$14,0)</f>
        <v>0</v>
      </c>
      <c r="K1718">
        <f t="shared" ca="1" si="284"/>
        <v>0</v>
      </c>
      <c r="L1718">
        <f t="shared" ca="1" si="284"/>
        <v>0</v>
      </c>
      <c r="M1718" t="str">
        <f t="shared" ca="1" si="284"/>
        <v>'Lynx PE'!</v>
      </c>
      <c r="N1718">
        <f t="shared" ca="1" si="284"/>
        <v>0</v>
      </c>
      <c r="O1718" t="str">
        <f t="shared" ca="1" si="275"/>
        <v>D:AD</v>
      </c>
      <c r="P1718" t="str">
        <f t="shared" ca="1" si="276"/>
        <v>D9:AD9</v>
      </c>
    </row>
    <row r="1719" spans="1:16">
      <c r="A1719" t="str">
        <f t="shared" ref="A1719:A1782" si="285">MID(D1719,LEN(C1719)+2,LEN(D1719)-LEN(C1719))</f>
        <v>03</v>
      </c>
      <c r="B1719" t="str">
        <f t="shared" ref="B1719:B1782" ca="1" si="286">VLOOKUP(H1719,$A$1:$K$6,11,FALSE)</f>
        <v>PE</v>
      </c>
      <c r="C1719" t="str">
        <f t="shared" si="279"/>
        <v>L40-PE</v>
      </c>
      <c r="D1719" t="s">
        <v>2924</v>
      </c>
      <c r="E1719">
        <f t="shared" ca="1" si="281"/>
        <v>0</v>
      </c>
      <c r="H1719" t="str">
        <f t="shared" ca="1" si="273"/>
        <v>'Lynx PE'!</v>
      </c>
      <c r="I1719">
        <f t="shared" ca="1" si="274"/>
        <v>0</v>
      </c>
      <c r="J1719">
        <f t="shared" ca="1" si="280"/>
        <v>0</v>
      </c>
      <c r="K1719">
        <f t="shared" ca="1" si="280"/>
        <v>0</v>
      </c>
      <c r="L1719">
        <f t="shared" ca="1" si="280"/>
        <v>0</v>
      </c>
      <c r="M1719" t="str">
        <f t="shared" ca="1" si="280"/>
        <v>'Lynx PE'!</v>
      </c>
      <c r="N1719">
        <f t="shared" ca="1" si="280"/>
        <v>0</v>
      </c>
      <c r="O1719" t="str">
        <f t="shared" ca="1" si="275"/>
        <v>D:AD</v>
      </c>
      <c r="P1719" t="str">
        <f t="shared" ca="1" si="276"/>
        <v>D9:AD9</v>
      </c>
    </row>
    <row r="1720" spans="1:16">
      <c r="A1720" t="str">
        <f t="shared" si="285"/>
        <v>04</v>
      </c>
      <c r="B1720" t="str">
        <f t="shared" ca="1" si="286"/>
        <v>PE</v>
      </c>
      <c r="C1720" t="str">
        <f t="shared" si="279"/>
        <v>L40-PE</v>
      </c>
      <c r="D1720" t="s">
        <v>2925</v>
      </c>
      <c r="E1720">
        <f t="shared" ca="1" si="281"/>
        <v>0</v>
      </c>
      <c r="H1720" t="str">
        <f t="shared" ca="1" si="273"/>
        <v>'Lynx PE'!</v>
      </c>
      <c r="I1720">
        <f t="shared" ca="1" si="274"/>
        <v>0</v>
      </c>
      <c r="J1720">
        <f t="shared" ca="1" si="280"/>
        <v>0</v>
      </c>
      <c r="K1720">
        <f t="shared" ca="1" si="280"/>
        <v>0</v>
      </c>
      <c r="L1720">
        <f t="shared" ca="1" si="280"/>
        <v>0</v>
      </c>
      <c r="M1720" t="str">
        <f t="shared" ca="1" si="280"/>
        <v>'Lynx PE'!</v>
      </c>
      <c r="N1720">
        <f t="shared" ca="1" si="280"/>
        <v>0</v>
      </c>
      <c r="O1720" t="str">
        <f t="shared" ca="1" si="275"/>
        <v>D:AD</v>
      </c>
      <c r="P1720" t="str">
        <f t="shared" ca="1" si="276"/>
        <v>D9:AD9</v>
      </c>
    </row>
    <row r="1721" spans="1:16">
      <c r="A1721" t="str">
        <f t="shared" si="285"/>
        <v>05</v>
      </c>
      <c r="B1721" t="str">
        <f t="shared" ca="1" si="286"/>
        <v>PE</v>
      </c>
      <c r="C1721" t="str">
        <f t="shared" si="279"/>
        <v>L40-PE</v>
      </c>
      <c r="D1721" t="s">
        <v>2926</v>
      </c>
      <c r="E1721">
        <f t="shared" ca="1" si="281"/>
        <v>0</v>
      </c>
      <c r="H1721" t="str">
        <f t="shared" ca="1" si="273"/>
        <v>'Lynx PE'!</v>
      </c>
      <c r="I1721">
        <f t="shared" ca="1" si="274"/>
        <v>0</v>
      </c>
      <c r="J1721">
        <f t="shared" ca="1" si="280"/>
        <v>0</v>
      </c>
      <c r="K1721">
        <f t="shared" ca="1" si="280"/>
        <v>0</v>
      </c>
      <c r="L1721">
        <f t="shared" ca="1" si="280"/>
        <v>0</v>
      </c>
      <c r="M1721" t="str">
        <f t="shared" ca="1" si="280"/>
        <v>'Lynx PE'!</v>
      </c>
      <c r="N1721">
        <f t="shared" ca="1" si="280"/>
        <v>0</v>
      </c>
      <c r="O1721" t="str">
        <f t="shared" ca="1" si="275"/>
        <v>D:AD</v>
      </c>
      <c r="P1721" t="str">
        <f t="shared" ca="1" si="276"/>
        <v>D9:AD9</v>
      </c>
    </row>
    <row r="1722" spans="1:16">
      <c r="A1722" t="str">
        <f t="shared" si="285"/>
        <v>06</v>
      </c>
      <c r="B1722" t="str">
        <f t="shared" ca="1" si="286"/>
        <v>PE</v>
      </c>
      <c r="C1722" t="str">
        <f t="shared" si="279"/>
        <v>L40-PE</v>
      </c>
      <c r="D1722" t="s">
        <v>2927</v>
      </c>
      <c r="E1722">
        <f t="shared" ca="1" si="281"/>
        <v>0</v>
      </c>
      <c r="H1722" t="str">
        <f t="shared" ca="1" si="273"/>
        <v>'Lynx PE'!</v>
      </c>
      <c r="I1722">
        <f t="shared" ca="1" si="274"/>
        <v>0</v>
      </c>
      <c r="J1722">
        <f t="shared" ca="1" si="280"/>
        <v>0</v>
      </c>
      <c r="K1722">
        <f t="shared" ca="1" si="280"/>
        <v>0</v>
      </c>
      <c r="L1722">
        <f t="shared" ca="1" si="280"/>
        <v>0</v>
      </c>
      <c r="M1722" t="str">
        <f t="shared" ca="1" si="280"/>
        <v>'Lynx PE'!</v>
      </c>
      <c r="N1722">
        <f t="shared" ca="1" si="280"/>
        <v>0</v>
      </c>
      <c r="O1722" t="str">
        <f t="shared" ca="1" si="275"/>
        <v>D:AD</v>
      </c>
      <c r="P1722" t="str">
        <f t="shared" ca="1" si="276"/>
        <v>D9:AD9</v>
      </c>
    </row>
    <row r="1723" spans="1:16">
      <c r="A1723" t="str">
        <f t="shared" si="285"/>
        <v>07</v>
      </c>
      <c r="B1723" t="str">
        <f t="shared" ca="1" si="286"/>
        <v>PE</v>
      </c>
      <c r="C1723" t="str">
        <f t="shared" si="279"/>
        <v>L40-PE</v>
      </c>
      <c r="D1723" t="s">
        <v>2928</v>
      </c>
      <c r="E1723">
        <f t="shared" ca="1" si="281"/>
        <v>0</v>
      </c>
      <c r="H1723" t="str">
        <f t="shared" ca="1" si="273"/>
        <v>'Lynx PE'!</v>
      </c>
      <c r="I1723">
        <f t="shared" ca="1" si="274"/>
        <v>0</v>
      </c>
      <c r="J1723">
        <f t="shared" ca="1" si="280"/>
        <v>0</v>
      </c>
      <c r="K1723">
        <f t="shared" ca="1" si="280"/>
        <v>0</v>
      </c>
      <c r="L1723">
        <f t="shared" ca="1" si="280"/>
        <v>0</v>
      </c>
      <c r="M1723" t="str">
        <f t="shared" ca="1" si="280"/>
        <v>'Lynx PE'!</v>
      </c>
      <c r="N1723">
        <f t="shared" ca="1" si="280"/>
        <v>0</v>
      </c>
      <c r="O1723" t="str">
        <f t="shared" ca="1" si="275"/>
        <v>D:AD</v>
      </c>
      <c r="P1723" t="str">
        <f t="shared" ca="1" si="276"/>
        <v>D9:AD9</v>
      </c>
    </row>
    <row r="1724" spans="1:16">
      <c r="A1724" t="str">
        <f t="shared" si="285"/>
        <v>08</v>
      </c>
      <c r="B1724" t="str">
        <f t="shared" ca="1" si="286"/>
        <v>PE</v>
      </c>
      <c r="C1724" t="str">
        <f t="shared" si="279"/>
        <v>L40-PE</v>
      </c>
      <c r="D1724" t="s">
        <v>2929</v>
      </c>
      <c r="E1724">
        <f t="shared" ca="1" si="281"/>
        <v>0</v>
      </c>
      <c r="H1724" t="str">
        <f t="shared" ca="1" si="273"/>
        <v>'Lynx PE'!</v>
      </c>
      <c r="I1724">
        <f t="shared" ca="1" si="274"/>
        <v>0</v>
      </c>
      <c r="J1724">
        <f t="shared" ca="1" si="280"/>
        <v>0</v>
      </c>
      <c r="K1724">
        <f t="shared" ca="1" si="280"/>
        <v>0</v>
      </c>
      <c r="L1724">
        <f t="shared" ca="1" si="280"/>
        <v>0</v>
      </c>
      <c r="M1724" t="str">
        <f t="shared" ca="1" si="280"/>
        <v>'Lynx PE'!</v>
      </c>
      <c r="N1724">
        <f t="shared" ca="1" si="280"/>
        <v>0</v>
      </c>
      <c r="O1724" t="str">
        <f t="shared" ca="1" si="275"/>
        <v>D:AD</v>
      </c>
      <c r="P1724" t="str">
        <f t="shared" ca="1" si="276"/>
        <v>D9:AD9</v>
      </c>
    </row>
    <row r="1725" spans="1:16">
      <c r="A1725" t="str">
        <f t="shared" si="285"/>
        <v>09</v>
      </c>
      <c r="B1725" t="str">
        <f t="shared" ca="1" si="286"/>
        <v>PE</v>
      </c>
      <c r="C1725" t="str">
        <f t="shared" si="279"/>
        <v>L40-PE</v>
      </c>
      <c r="D1725" t="s">
        <v>2930</v>
      </c>
      <c r="E1725">
        <f t="shared" ca="1" si="281"/>
        <v>0</v>
      </c>
      <c r="H1725" t="str">
        <f t="shared" ca="1" si="273"/>
        <v>'Lynx PE'!</v>
      </c>
      <c r="I1725">
        <f t="shared" ca="1" si="274"/>
        <v>0</v>
      </c>
      <c r="J1725">
        <f t="shared" ca="1" si="280"/>
        <v>0</v>
      </c>
      <c r="K1725">
        <f t="shared" ca="1" si="280"/>
        <v>0</v>
      </c>
      <c r="L1725">
        <f t="shared" ca="1" si="280"/>
        <v>0</v>
      </c>
      <c r="M1725" t="str">
        <f t="shared" ca="1" si="280"/>
        <v>'Lynx PE'!</v>
      </c>
      <c r="N1725">
        <f t="shared" ca="1" si="280"/>
        <v>0</v>
      </c>
      <c r="O1725" t="str">
        <f t="shared" ca="1" si="275"/>
        <v>D:AD</v>
      </c>
      <c r="P1725" t="str">
        <f t="shared" ca="1" si="276"/>
        <v>D9:AD9</v>
      </c>
    </row>
    <row r="1726" spans="1:16">
      <c r="A1726" t="str">
        <f t="shared" si="285"/>
        <v>10</v>
      </c>
      <c r="B1726" t="str">
        <f t="shared" ca="1" si="286"/>
        <v>PE</v>
      </c>
      <c r="C1726" t="str">
        <f t="shared" si="279"/>
        <v>L40-PE</v>
      </c>
      <c r="D1726" t="s">
        <v>2931</v>
      </c>
      <c r="E1726">
        <f t="shared" ca="1" si="281"/>
        <v>0</v>
      </c>
      <c r="H1726" t="str">
        <f t="shared" ca="1" si="273"/>
        <v>'Lynx PE'!</v>
      </c>
      <c r="I1726">
        <f t="shared" ca="1" si="274"/>
        <v>0</v>
      </c>
      <c r="J1726">
        <f t="shared" ca="1" si="280"/>
        <v>0</v>
      </c>
      <c r="K1726">
        <f t="shared" ca="1" si="280"/>
        <v>0</v>
      </c>
      <c r="L1726">
        <f t="shared" ca="1" si="280"/>
        <v>0</v>
      </c>
      <c r="M1726" t="str">
        <f t="shared" ca="1" si="280"/>
        <v>'Lynx PE'!</v>
      </c>
      <c r="N1726">
        <f t="shared" ca="1" si="280"/>
        <v>0</v>
      </c>
      <c r="O1726" t="str">
        <f t="shared" ca="1" si="275"/>
        <v>D:AD</v>
      </c>
      <c r="P1726" t="str">
        <f t="shared" ca="1" si="276"/>
        <v>D9:AD9</v>
      </c>
    </row>
    <row r="1727" spans="1:16">
      <c r="A1727" t="str">
        <f t="shared" si="285"/>
        <v>11</v>
      </c>
      <c r="B1727" t="str">
        <f t="shared" ca="1" si="286"/>
        <v>PE</v>
      </c>
      <c r="C1727" t="str">
        <f t="shared" si="279"/>
        <v>L40-PE</v>
      </c>
      <c r="D1727" t="s">
        <v>2932</v>
      </c>
      <c r="E1727">
        <f t="shared" ca="1" si="281"/>
        <v>0</v>
      </c>
      <c r="H1727" t="str">
        <f t="shared" ca="1" si="273"/>
        <v>'Lynx PE'!</v>
      </c>
      <c r="I1727">
        <f t="shared" ca="1" si="274"/>
        <v>0</v>
      </c>
      <c r="J1727">
        <f t="shared" ca="1" si="280"/>
        <v>0</v>
      </c>
      <c r="K1727">
        <f t="shared" ca="1" si="280"/>
        <v>0</v>
      </c>
      <c r="L1727">
        <f t="shared" ca="1" si="280"/>
        <v>0</v>
      </c>
      <c r="M1727" t="str">
        <f t="shared" ca="1" si="280"/>
        <v>'Lynx PE'!</v>
      </c>
      <c r="N1727">
        <f t="shared" ca="1" si="280"/>
        <v>0</v>
      </c>
      <c r="O1727" t="str">
        <f t="shared" ca="1" si="275"/>
        <v>D:AD</v>
      </c>
      <c r="P1727" t="str">
        <f t="shared" ca="1" si="276"/>
        <v>D9:AD9</v>
      </c>
    </row>
    <row r="1728" spans="1:16">
      <c r="A1728" t="str">
        <f t="shared" si="285"/>
        <v>12</v>
      </c>
      <c r="B1728" t="str">
        <f t="shared" ca="1" si="286"/>
        <v>PE</v>
      </c>
      <c r="C1728" t="str">
        <f t="shared" si="279"/>
        <v>L40-PE</v>
      </c>
      <c r="D1728" t="s">
        <v>2933</v>
      </c>
      <c r="E1728">
        <f t="shared" ca="1" si="281"/>
        <v>0</v>
      </c>
      <c r="H1728" t="str">
        <f t="shared" ca="1" si="273"/>
        <v>'Lynx PE'!</v>
      </c>
      <c r="I1728">
        <f t="shared" ca="1" si="274"/>
        <v>0</v>
      </c>
      <c r="J1728">
        <f t="shared" ca="1" si="280"/>
        <v>0</v>
      </c>
      <c r="K1728">
        <f t="shared" ca="1" si="280"/>
        <v>0</v>
      </c>
      <c r="L1728">
        <f t="shared" ca="1" si="280"/>
        <v>0</v>
      </c>
      <c r="M1728" t="str">
        <f t="shared" ca="1" si="280"/>
        <v>'Lynx PE'!</v>
      </c>
      <c r="N1728">
        <f t="shared" ca="1" si="280"/>
        <v>0</v>
      </c>
      <c r="O1728" t="str">
        <f t="shared" ca="1" si="275"/>
        <v>D:AD</v>
      </c>
      <c r="P1728" t="str">
        <f t="shared" ca="1" si="276"/>
        <v>D9:AD9</v>
      </c>
    </row>
    <row r="1729" spans="1:16">
      <c r="A1729" t="str">
        <f t="shared" si="285"/>
        <v>13</v>
      </c>
      <c r="B1729" t="str">
        <f t="shared" ca="1" si="286"/>
        <v>PE</v>
      </c>
      <c r="C1729" t="str">
        <f t="shared" si="279"/>
        <v>L40-PE</v>
      </c>
      <c r="D1729" t="s">
        <v>2934</v>
      </c>
      <c r="E1729">
        <f t="shared" ca="1" si="281"/>
        <v>0</v>
      </c>
      <c r="H1729" t="str">
        <f t="shared" ca="1" si="273"/>
        <v>'Lynx PE'!</v>
      </c>
      <c r="I1729">
        <f t="shared" ca="1" si="274"/>
        <v>0</v>
      </c>
      <c r="J1729">
        <f t="shared" ca="1" si="280"/>
        <v>0</v>
      </c>
      <c r="K1729">
        <f t="shared" ca="1" si="280"/>
        <v>0</v>
      </c>
      <c r="L1729">
        <f t="shared" ca="1" si="280"/>
        <v>0</v>
      </c>
      <c r="M1729" t="str">
        <f t="shared" ca="1" si="280"/>
        <v>'Lynx PE'!</v>
      </c>
      <c r="N1729">
        <f t="shared" ca="1" si="280"/>
        <v>0</v>
      </c>
      <c r="O1729" t="str">
        <f t="shared" ca="1" si="275"/>
        <v>D:AD</v>
      </c>
      <c r="P1729" t="str">
        <f t="shared" ca="1" si="276"/>
        <v>D9:AD9</v>
      </c>
    </row>
    <row r="1730" spans="1:16">
      <c r="A1730" t="str">
        <f t="shared" si="285"/>
        <v>15</v>
      </c>
      <c r="B1730" t="str">
        <f t="shared" ca="1" si="286"/>
        <v>PE</v>
      </c>
      <c r="C1730" t="str">
        <f t="shared" si="279"/>
        <v>L40-PE</v>
      </c>
      <c r="D1730" t="s">
        <v>2935</v>
      </c>
      <c r="E1730">
        <f t="shared" ca="1" si="281"/>
        <v>0</v>
      </c>
      <c r="H1730" t="str">
        <f t="shared" ca="1" si="273"/>
        <v>'Lynx PE'!</v>
      </c>
      <c r="I1730">
        <f t="shared" ca="1" si="274"/>
        <v>0</v>
      </c>
      <c r="J1730">
        <f t="shared" ca="1" si="280"/>
        <v>0</v>
      </c>
      <c r="K1730">
        <f t="shared" ca="1" si="280"/>
        <v>0</v>
      </c>
      <c r="L1730">
        <f t="shared" ca="1" si="280"/>
        <v>0</v>
      </c>
      <c r="M1730" t="str">
        <f t="shared" ca="1" si="280"/>
        <v>'Lynx PE'!</v>
      </c>
      <c r="N1730">
        <f t="shared" ca="1" si="280"/>
        <v>0</v>
      </c>
      <c r="O1730" t="str">
        <f t="shared" ca="1" si="275"/>
        <v>D:AD</v>
      </c>
      <c r="P1730" t="str">
        <f t="shared" ca="1" si="276"/>
        <v>D9:AD9</v>
      </c>
    </row>
    <row r="1731" spans="1:16">
      <c r="A1731" t="str">
        <f t="shared" si="285"/>
        <v>19</v>
      </c>
      <c r="B1731" t="str">
        <f t="shared" ca="1" si="286"/>
        <v>PE</v>
      </c>
      <c r="C1731" t="str">
        <f t="shared" si="279"/>
        <v>L40-PE</v>
      </c>
      <c r="D1731" t="s">
        <v>2936</v>
      </c>
      <c r="E1731">
        <f t="shared" ca="1" si="281"/>
        <v>0</v>
      </c>
      <c r="H1731" t="str">
        <f t="shared" ca="1" si="273"/>
        <v>'Lynx PE'!</v>
      </c>
      <c r="I1731">
        <f t="shared" ca="1" si="274"/>
        <v>0</v>
      </c>
      <c r="J1731">
        <f t="shared" ca="1" si="280"/>
        <v>0</v>
      </c>
      <c r="K1731">
        <f t="shared" ca="1" si="280"/>
        <v>0</v>
      </c>
      <c r="L1731">
        <f t="shared" ca="1" si="280"/>
        <v>0</v>
      </c>
      <c r="M1731" t="str">
        <f t="shared" ca="1" si="280"/>
        <v>'Lynx PE'!</v>
      </c>
      <c r="N1731">
        <f t="shared" ca="1" si="280"/>
        <v>0</v>
      </c>
      <c r="O1731" t="str">
        <f t="shared" ca="1" si="275"/>
        <v>D:AD</v>
      </c>
      <c r="P1731" t="str">
        <f t="shared" ca="1" si="276"/>
        <v>D9:AD9</v>
      </c>
    </row>
    <row r="1732" spans="1:16">
      <c r="A1732" t="str">
        <f t="shared" si="285"/>
        <v>34</v>
      </c>
      <c r="B1732" t="str">
        <f t="shared" ca="1" si="286"/>
        <v>PE</v>
      </c>
      <c r="C1732" t="str">
        <f t="shared" si="279"/>
        <v>L40-PE</v>
      </c>
      <c r="D1732" t="s">
        <v>2937</v>
      </c>
      <c r="E1732">
        <f t="shared" ca="1" si="281"/>
        <v>0</v>
      </c>
      <c r="H1732" t="str">
        <f t="shared" ref="H1732:H1795" ca="1" si="287">IF(I1732&lt;&gt;0,I1732,IF(J1732&lt;&gt;0,J1732,IF(K1732&lt;&gt;0,K1732,IF(L1732&lt;&gt;0,L1732,IF(M1732&lt;&gt;0,M1732,N1732)))))</f>
        <v>'Lynx PE'!</v>
      </c>
      <c r="I1732">
        <f t="shared" ref="I1732:I1795" ca="1" si="288">IF(IFERROR(VLOOKUP(C1732,INDIRECT($I$14&amp;"D:D"),1,FALSE),0)&lt;&gt;0,I$14,0)</f>
        <v>0</v>
      </c>
      <c r="J1732">
        <f t="shared" ca="1" si="280"/>
        <v>0</v>
      </c>
      <c r="K1732">
        <f t="shared" ca="1" si="280"/>
        <v>0</v>
      </c>
      <c r="L1732">
        <f t="shared" ca="1" si="280"/>
        <v>0</v>
      </c>
      <c r="M1732" t="str">
        <f t="shared" ca="1" si="280"/>
        <v>'Lynx PE'!</v>
      </c>
      <c r="N1732">
        <f t="shared" ca="1" si="280"/>
        <v>0</v>
      </c>
      <c r="O1732" t="str">
        <f t="shared" ca="1" si="275"/>
        <v>D:AD</v>
      </c>
      <c r="P1732" t="str">
        <f t="shared" ca="1" si="276"/>
        <v>D9:AD9</v>
      </c>
    </row>
    <row r="1733" spans="1:16">
      <c r="A1733" t="str">
        <f t="shared" si="285"/>
        <v>35</v>
      </c>
      <c r="B1733" t="str">
        <f t="shared" ca="1" si="286"/>
        <v>PE</v>
      </c>
      <c r="C1733" t="str">
        <f t="shared" si="279"/>
        <v>L40-PE</v>
      </c>
      <c r="D1733" t="s">
        <v>2938</v>
      </c>
      <c r="E1733">
        <f t="shared" ca="1" si="281"/>
        <v>0</v>
      </c>
      <c r="H1733" t="str">
        <f t="shared" ca="1" si="287"/>
        <v>'Lynx PE'!</v>
      </c>
      <c r="I1733">
        <f t="shared" ca="1" si="288"/>
        <v>0</v>
      </c>
      <c r="J1733">
        <f t="shared" ca="1" si="280"/>
        <v>0</v>
      </c>
      <c r="K1733">
        <f t="shared" ca="1" si="280"/>
        <v>0</v>
      </c>
      <c r="L1733">
        <f t="shared" ca="1" si="280"/>
        <v>0</v>
      </c>
      <c r="M1733" t="str">
        <f t="shared" ca="1" si="280"/>
        <v>'Lynx PE'!</v>
      </c>
      <c r="N1733">
        <f t="shared" ca="1" si="280"/>
        <v>0</v>
      </c>
      <c r="O1733" t="str">
        <f t="shared" ca="1" si="275"/>
        <v>D:AD</v>
      </c>
      <c r="P1733" t="str">
        <f t="shared" ca="1" si="276"/>
        <v>D9:AD9</v>
      </c>
    </row>
    <row r="1734" spans="1:16">
      <c r="A1734" t="str">
        <f t="shared" si="285"/>
        <v>36</v>
      </c>
      <c r="B1734" t="str">
        <f t="shared" ca="1" si="286"/>
        <v>PE</v>
      </c>
      <c r="C1734" t="str">
        <f t="shared" si="279"/>
        <v>L40-PE</v>
      </c>
      <c r="D1734" t="s">
        <v>2939</v>
      </c>
      <c r="E1734">
        <f t="shared" ca="1" si="281"/>
        <v>0</v>
      </c>
      <c r="H1734" t="str">
        <f t="shared" ca="1" si="287"/>
        <v>'Lynx PE'!</v>
      </c>
      <c r="I1734">
        <f t="shared" ca="1" si="288"/>
        <v>0</v>
      </c>
      <c r="J1734">
        <f t="shared" ca="1" si="280"/>
        <v>0</v>
      </c>
      <c r="K1734">
        <f t="shared" ca="1" si="280"/>
        <v>0</v>
      </c>
      <c r="L1734">
        <f t="shared" ca="1" si="280"/>
        <v>0</v>
      </c>
      <c r="M1734" t="str">
        <f t="shared" ca="1" si="280"/>
        <v>'Lynx PE'!</v>
      </c>
      <c r="N1734">
        <f t="shared" ca="1" si="280"/>
        <v>0</v>
      </c>
      <c r="O1734" t="str">
        <f t="shared" ca="1" si="275"/>
        <v>D:AD</v>
      </c>
      <c r="P1734" t="str">
        <f t="shared" ca="1" si="276"/>
        <v>D9:AD9</v>
      </c>
    </row>
    <row r="1735" spans="1:16">
      <c r="A1735" t="str">
        <f t="shared" si="285"/>
        <v>01</v>
      </c>
      <c r="B1735" t="str">
        <f t="shared" ca="1" si="286"/>
        <v>WOOD</v>
      </c>
      <c r="C1735" t="str">
        <f t="shared" si="279"/>
        <v>L41-W</v>
      </c>
      <c r="D1735" t="s">
        <v>718</v>
      </c>
      <c r="E1735">
        <f t="shared" ca="1" si="281"/>
        <v>0</v>
      </c>
      <c r="H1735" t="str">
        <f t="shared" ca="1" si="287"/>
        <v>'LYNX PLYWOOD'!</v>
      </c>
      <c r="I1735">
        <f t="shared" ca="1" si="288"/>
        <v>0</v>
      </c>
      <c r="J1735" t="str">
        <f t="shared" ca="1" si="280"/>
        <v>'LYNX PLYWOOD'!</v>
      </c>
      <c r="K1735">
        <f t="shared" ca="1" si="280"/>
        <v>0</v>
      </c>
      <c r="L1735">
        <f t="shared" ca="1" si="280"/>
        <v>0</v>
      </c>
      <c r="M1735">
        <f t="shared" ca="1" si="280"/>
        <v>0</v>
      </c>
      <c r="N1735">
        <f t="shared" ca="1" si="280"/>
        <v>0</v>
      </c>
      <c r="O1735" t="str">
        <f t="shared" ca="1" si="275"/>
        <v>D:Aa</v>
      </c>
      <c r="P1735" t="str">
        <f t="shared" ca="1" si="276"/>
        <v>D9:Aa9</v>
      </c>
    </row>
    <row r="1736" spans="1:16">
      <c r="A1736" t="str">
        <f t="shared" si="285"/>
        <v>02</v>
      </c>
      <c r="B1736" t="str">
        <f t="shared" ca="1" si="286"/>
        <v>WOOD</v>
      </c>
      <c r="C1736" t="str">
        <f t="shared" si="279"/>
        <v>L41-W</v>
      </c>
      <c r="D1736" t="s">
        <v>719</v>
      </c>
      <c r="E1736">
        <f t="shared" ca="1" si="281"/>
        <v>0</v>
      </c>
      <c r="H1736" t="str">
        <f t="shared" ca="1" si="287"/>
        <v>'LYNX PLYWOOD'!</v>
      </c>
      <c r="I1736">
        <f t="shared" ca="1" si="288"/>
        <v>0</v>
      </c>
      <c r="J1736" t="str">
        <f t="shared" ca="1" si="280"/>
        <v>'LYNX PLYWOOD'!</v>
      </c>
      <c r="K1736">
        <f t="shared" ca="1" si="280"/>
        <v>0</v>
      </c>
      <c r="L1736">
        <f t="shared" ca="1" si="280"/>
        <v>0</v>
      </c>
      <c r="M1736">
        <f t="shared" ca="1" si="280"/>
        <v>0</v>
      </c>
      <c r="N1736">
        <f t="shared" ca="1" si="280"/>
        <v>0</v>
      </c>
      <c r="O1736" t="str">
        <f t="shared" ref="O1736:O1799" ca="1" si="289">VLOOKUP($H1736,$G$8:$I$13,2,FALSE)</f>
        <v>D:Aa</v>
      </c>
      <c r="P1736" t="str">
        <f t="shared" ref="P1736:P1799" ca="1" si="290">VLOOKUP($H1736,$G$8:$I$13,3,FALSE)</f>
        <v>D9:Aa9</v>
      </c>
    </row>
    <row r="1737" spans="1:16">
      <c r="A1737" t="str">
        <f t="shared" si="285"/>
        <v>03</v>
      </c>
      <c r="B1737" t="str">
        <f t="shared" ca="1" si="286"/>
        <v>WOOD</v>
      </c>
      <c r="C1737" t="str">
        <f t="shared" si="279"/>
        <v>L41-W</v>
      </c>
      <c r="D1737" t="s">
        <v>720</v>
      </c>
      <c r="E1737">
        <f t="shared" ca="1" si="281"/>
        <v>0</v>
      </c>
      <c r="H1737" t="str">
        <f t="shared" ca="1" si="287"/>
        <v>'LYNX PLYWOOD'!</v>
      </c>
      <c r="I1737">
        <f t="shared" ca="1" si="288"/>
        <v>0</v>
      </c>
      <c r="J1737" t="str">
        <f t="shared" ca="1" si="280"/>
        <v>'LYNX PLYWOOD'!</v>
      </c>
      <c r="K1737">
        <f t="shared" ca="1" si="280"/>
        <v>0</v>
      </c>
      <c r="L1737">
        <f t="shared" ca="1" si="280"/>
        <v>0</v>
      </c>
      <c r="M1737">
        <f t="shared" ca="1" si="280"/>
        <v>0</v>
      </c>
      <c r="N1737">
        <f t="shared" ca="1" si="280"/>
        <v>0</v>
      </c>
      <c r="O1737" t="str">
        <f t="shared" ca="1" si="289"/>
        <v>D:Aa</v>
      </c>
      <c r="P1737" t="str">
        <f t="shared" ca="1" si="290"/>
        <v>D9:Aa9</v>
      </c>
    </row>
    <row r="1738" spans="1:16">
      <c r="A1738" t="str">
        <f t="shared" si="285"/>
        <v>04</v>
      </c>
      <c r="B1738" t="str">
        <f t="shared" ca="1" si="286"/>
        <v>WOOD</v>
      </c>
      <c r="C1738" t="str">
        <f t="shared" si="279"/>
        <v>L41-W</v>
      </c>
      <c r="D1738" t="s">
        <v>721</v>
      </c>
      <c r="E1738">
        <f t="shared" ca="1" si="281"/>
        <v>0</v>
      </c>
      <c r="H1738" t="str">
        <f t="shared" ca="1" si="287"/>
        <v>'LYNX PLYWOOD'!</v>
      </c>
      <c r="I1738">
        <f t="shared" ca="1" si="288"/>
        <v>0</v>
      </c>
      <c r="J1738" t="str">
        <f t="shared" ca="1" si="280"/>
        <v>'LYNX PLYWOOD'!</v>
      </c>
      <c r="K1738">
        <f t="shared" ca="1" si="280"/>
        <v>0</v>
      </c>
      <c r="L1738">
        <f t="shared" ca="1" si="280"/>
        <v>0</v>
      </c>
      <c r="M1738">
        <f t="shared" ca="1" si="280"/>
        <v>0</v>
      </c>
      <c r="N1738">
        <f t="shared" ca="1" si="280"/>
        <v>0</v>
      </c>
      <c r="O1738" t="str">
        <f t="shared" ca="1" si="289"/>
        <v>D:Aa</v>
      </c>
      <c r="P1738" t="str">
        <f t="shared" ca="1" si="290"/>
        <v>D9:Aa9</v>
      </c>
    </row>
    <row r="1739" spans="1:16">
      <c r="A1739" t="str">
        <f t="shared" si="285"/>
        <v>05</v>
      </c>
      <c r="B1739" t="str">
        <f t="shared" ca="1" si="286"/>
        <v>WOOD</v>
      </c>
      <c r="C1739" t="str">
        <f t="shared" si="279"/>
        <v>L41-W</v>
      </c>
      <c r="D1739" t="s">
        <v>722</v>
      </c>
      <c r="E1739">
        <f t="shared" ca="1" si="281"/>
        <v>0</v>
      </c>
      <c r="H1739" t="str">
        <f t="shared" ca="1" si="287"/>
        <v>'LYNX PLYWOOD'!</v>
      </c>
      <c r="I1739">
        <f t="shared" ca="1" si="288"/>
        <v>0</v>
      </c>
      <c r="J1739" t="str">
        <f t="shared" ca="1" si="280"/>
        <v>'LYNX PLYWOOD'!</v>
      </c>
      <c r="K1739">
        <f t="shared" ca="1" si="280"/>
        <v>0</v>
      </c>
      <c r="L1739">
        <f t="shared" ca="1" si="280"/>
        <v>0</v>
      </c>
      <c r="M1739">
        <f t="shared" ca="1" si="280"/>
        <v>0</v>
      </c>
      <c r="N1739">
        <f t="shared" ca="1" si="280"/>
        <v>0</v>
      </c>
      <c r="O1739" t="str">
        <f t="shared" ca="1" si="289"/>
        <v>D:Aa</v>
      </c>
      <c r="P1739" t="str">
        <f t="shared" ca="1" si="290"/>
        <v>D9:Aa9</v>
      </c>
    </row>
    <row r="1740" spans="1:16">
      <c r="A1740" t="str">
        <f t="shared" si="285"/>
        <v>06</v>
      </c>
      <c r="B1740" t="str">
        <f t="shared" ca="1" si="286"/>
        <v>WOOD</v>
      </c>
      <c r="C1740" t="str">
        <f t="shared" si="279"/>
        <v>L41-W</v>
      </c>
      <c r="D1740" t="s">
        <v>723</v>
      </c>
      <c r="E1740">
        <f t="shared" ca="1" si="281"/>
        <v>0</v>
      </c>
      <c r="H1740" t="str">
        <f t="shared" ca="1" si="287"/>
        <v>'LYNX PLYWOOD'!</v>
      </c>
      <c r="I1740">
        <f t="shared" ca="1" si="288"/>
        <v>0</v>
      </c>
      <c r="J1740" t="str">
        <f t="shared" ca="1" si="280"/>
        <v>'LYNX PLYWOOD'!</v>
      </c>
      <c r="K1740">
        <f t="shared" ca="1" si="280"/>
        <v>0</v>
      </c>
      <c r="L1740">
        <f t="shared" ca="1" si="280"/>
        <v>0</v>
      </c>
      <c r="M1740">
        <f t="shared" ca="1" si="280"/>
        <v>0</v>
      </c>
      <c r="N1740">
        <f t="shared" ca="1" si="280"/>
        <v>0</v>
      </c>
      <c r="O1740" t="str">
        <f t="shared" ca="1" si="289"/>
        <v>D:Aa</v>
      </c>
      <c r="P1740" t="str">
        <f t="shared" ca="1" si="290"/>
        <v>D9:Aa9</v>
      </c>
    </row>
    <row r="1741" spans="1:16">
      <c r="A1741" t="str">
        <f t="shared" si="285"/>
        <v>07</v>
      </c>
      <c r="B1741" t="str">
        <f t="shared" ca="1" si="286"/>
        <v>WOOD</v>
      </c>
      <c r="C1741" t="str">
        <f t="shared" si="279"/>
        <v>L41-W</v>
      </c>
      <c r="D1741" t="s">
        <v>724</v>
      </c>
      <c r="E1741">
        <f t="shared" ca="1" si="281"/>
        <v>0</v>
      </c>
      <c r="H1741" t="str">
        <f t="shared" ca="1" si="287"/>
        <v>'LYNX PLYWOOD'!</v>
      </c>
      <c r="I1741">
        <f t="shared" ca="1" si="288"/>
        <v>0</v>
      </c>
      <c r="J1741" t="str">
        <f t="shared" ca="1" si="280"/>
        <v>'LYNX PLYWOOD'!</v>
      </c>
      <c r="K1741">
        <f t="shared" ca="1" si="280"/>
        <v>0</v>
      </c>
      <c r="L1741">
        <f t="shared" ca="1" si="280"/>
        <v>0</v>
      </c>
      <c r="M1741">
        <f t="shared" ca="1" si="280"/>
        <v>0</v>
      </c>
      <c r="N1741">
        <f t="shared" ca="1" si="280"/>
        <v>0</v>
      </c>
      <c r="O1741" t="str">
        <f t="shared" ca="1" si="289"/>
        <v>D:Aa</v>
      </c>
      <c r="P1741" t="str">
        <f t="shared" ca="1" si="290"/>
        <v>D9:Aa9</v>
      </c>
    </row>
    <row r="1742" spans="1:16">
      <c r="A1742" t="str">
        <f t="shared" si="285"/>
        <v>08</v>
      </c>
      <c r="B1742" t="str">
        <f t="shared" ca="1" si="286"/>
        <v>WOOD</v>
      </c>
      <c r="C1742" t="str">
        <f t="shared" si="279"/>
        <v>L41-W</v>
      </c>
      <c r="D1742" t="s">
        <v>725</v>
      </c>
      <c r="E1742">
        <f t="shared" ca="1" si="281"/>
        <v>0</v>
      </c>
      <c r="H1742" t="str">
        <f t="shared" ca="1" si="287"/>
        <v>'LYNX PLYWOOD'!</v>
      </c>
      <c r="I1742">
        <f t="shared" ca="1" si="288"/>
        <v>0</v>
      </c>
      <c r="J1742" t="str">
        <f t="shared" ca="1" si="280"/>
        <v>'LYNX PLYWOOD'!</v>
      </c>
      <c r="K1742">
        <f t="shared" ca="1" si="280"/>
        <v>0</v>
      </c>
      <c r="L1742">
        <f t="shared" ca="1" si="280"/>
        <v>0</v>
      </c>
      <c r="M1742">
        <f t="shared" ca="1" si="280"/>
        <v>0</v>
      </c>
      <c r="N1742">
        <f t="shared" ca="1" si="280"/>
        <v>0</v>
      </c>
      <c r="O1742" t="str">
        <f t="shared" ca="1" si="289"/>
        <v>D:Aa</v>
      </c>
      <c r="P1742" t="str">
        <f t="shared" ca="1" si="290"/>
        <v>D9:Aa9</v>
      </c>
    </row>
    <row r="1743" spans="1:16">
      <c r="A1743" t="str">
        <f t="shared" si="285"/>
        <v>09</v>
      </c>
      <c r="B1743" t="str">
        <f t="shared" ca="1" si="286"/>
        <v>WOOD</v>
      </c>
      <c r="C1743" t="str">
        <f t="shared" si="279"/>
        <v>L41-W</v>
      </c>
      <c r="D1743" t="s">
        <v>726</v>
      </c>
      <c r="E1743">
        <f t="shared" ca="1" si="281"/>
        <v>0</v>
      </c>
      <c r="H1743" t="str">
        <f t="shared" ca="1" si="287"/>
        <v>'LYNX PLYWOOD'!</v>
      </c>
      <c r="I1743">
        <f t="shared" ca="1" si="288"/>
        <v>0</v>
      </c>
      <c r="J1743" t="str">
        <f t="shared" ca="1" si="280"/>
        <v>'LYNX PLYWOOD'!</v>
      </c>
      <c r="K1743">
        <f t="shared" ca="1" si="280"/>
        <v>0</v>
      </c>
      <c r="L1743">
        <f t="shared" ca="1" si="280"/>
        <v>0</v>
      </c>
      <c r="M1743">
        <f t="shared" ca="1" si="280"/>
        <v>0</v>
      </c>
      <c r="N1743">
        <f t="shared" ca="1" si="280"/>
        <v>0</v>
      </c>
      <c r="O1743" t="str">
        <f t="shared" ca="1" si="289"/>
        <v>D:Aa</v>
      </c>
      <c r="P1743" t="str">
        <f t="shared" ca="1" si="290"/>
        <v>D9:Aa9</v>
      </c>
    </row>
    <row r="1744" spans="1:16">
      <c r="A1744" t="str">
        <f t="shared" si="285"/>
        <v>10</v>
      </c>
      <c r="B1744" t="str">
        <f t="shared" ca="1" si="286"/>
        <v>WOOD</v>
      </c>
      <c r="C1744" t="str">
        <f t="shared" ref="C1744:C1807" si="291">IF(RIGHT(LEFT(D1744,LEN(D1744)-3),1)="-",LEFT(D1744,LEN(D1744)-4),LEFT(D1744,LEN(D1744)-3))</f>
        <v>L41-W</v>
      </c>
      <c r="D1744" t="s">
        <v>727</v>
      </c>
      <c r="E1744">
        <f t="shared" ca="1" si="281"/>
        <v>0</v>
      </c>
      <c r="H1744" t="str">
        <f t="shared" ca="1" si="287"/>
        <v>'LYNX PLYWOOD'!</v>
      </c>
      <c r="I1744">
        <f t="shared" ca="1" si="288"/>
        <v>0</v>
      </c>
      <c r="J1744" t="str">
        <f t="shared" ca="1" si="280"/>
        <v>'LYNX PLYWOOD'!</v>
      </c>
      <c r="K1744">
        <f t="shared" ca="1" si="280"/>
        <v>0</v>
      </c>
      <c r="L1744">
        <f t="shared" ca="1" si="280"/>
        <v>0</v>
      </c>
      <c r="M1744">
        <f t="shared" ca="1" si="280"/>
        <v>0</v>
      </c>
      <c r="N1744">
        <f t="shared" ca="1" si="280"/>
        <v>0</v>
      </c>
      <c r="O1744" t="str">
        <f t="shared" ca="1" si="289"/>
        <v>D:Aa</v>
      </c>
      <c r="P1744" t="str">
        <f t="shared" ca="1" si="290"/>
        <v>D9:Aa9</v>
      </c>
    </row>
    <row r="1745" spans="1:16">
      <c r="A1745" t="str">
        <f t="shared" si="285"/>
        <v>100</v>
      </c>
      <c r="B1745" t="str">
        <f t="shared" ca="1" si="286"/>
        <v>WOOD</v>
      </c>
      <c r="C1745" t="str">
        <f t="shared" si="291"/>
        <v>L41-W</v>
      </c>
      <c r="D1745" t="s">
        <v>731</v>
      </c>
      <c r="E1745">
        <f t="shared" ca="1" si="281"/>
        <v>0</v>
      </c>
      <c r="H1745" t="str">
        <f t="shared" ca="1" si="287"/>
        <v>'LYNX PLYWOOD'!</v>
      </c>
      <c r="I1745">
        <f t="shared" ca="1" si="288"/>
        <v>0</v>
      </c>
      <c r="J1745" t="str">
        <f t="shared" ca="1" si="280"/>
        <v>'LYNX PLYWOOD'!</v>
      </c>
      <c r="K1745">
        <f t="shared" ca="1" si="280"/>
        <v>0</v>
      </c>
      <c r="L1745">
        <f t="shared" ca="1" si="280"/>
        <v>0</v>
      </c>
      <c r="M1745">
        <f t="shared" ca="1" si="280"/>
        <v>0</v>
      </c>
      <c r="N1745">
        <f t="shared" ca="1" si="280"/>
        <v>0</v>
      </c>
      <c r="O1745" t="str">
        <f t="shared" ca="1" si="289"/>
        <v>D:Aa</v>
      </c>
      <c r="P1745" t="str">
        <f t="shared" ca="1" si="290"/>
        <v>D9:Aa9</v>
      </c>
    </row>
    <row r="1746" spans="1:16">
      <c r="A1746" t="str">
        <f t="shared" si="285"/>
        <v>11</v>
      </c>
      <c r="B1746" t="str">
        <f t="shared" ca="1" si="286"/>
        <v>WOOD</v>
      </c>
      <c r="C1746" t="str">
        <f t="shared" si="291"/>
        <v>L41-W</v>
      </c>
      <c r="D1746" t="s">
        <v>728</v>
      </c>
      <c r="E1746">
        <f t="shared" ca="1" si="281"/>
        <v>0</v>
      </c>
      <c r="H1746" t="str">
        <f t="shared" ca="1" si="287"/>
        <v>'LYNX PLYWOOD'!</v>
      </c>
      <c r="I1746">
        <f t="shared" ca="1" si="288"/>
        <v>0</v>
      </c>
      <c r="J1746" t="str">
        <f t="shared" ca="1" si="280"/>
        <v>'LYNX PLYWOOD'!</v>
      </c>
      <c r="K1746">
        <f t="shared" ca="1" si="280"/>
        <v>0</v>
      </c>
      <c r="L1746">
        <f t="shared" ca="1" si="280"/>
        <v>0</v>
      </c>
      <c r="M1746">
        <f t="shared" ca="1" si="280"/>
        <v>0</v>
      </c>
      <c r="N1746">
        <f t="shared" ca="1" si="280"/>
        <v>0</v>
      </c>
      <c r="O1746" t="str">
        <f t="shared" ca="1" si="289"/>
        <v>D:Aa</v>
      </c>
      <c r="P1746" t="str">
        <f t="shared" ca="1" si="290"/>
        <v>D9:Aa9</v>
      </c>
    </row>
    <row r="1747" spans="1:16">
      <c r="A1747" t="str">
        <f t="shared" si="285"/>
        <v>12</v>
      </c>
      <c r="B1747" t="str">
        <f t="shared" ca="1" si="286"/>
        <v>WOOD</v>
      </c>
      <c r="C1747" t="str">
        <f t="shared" si="291"/>
        <v>L41-W</v>
      </c>
      <c r="D1747" t="s">
        <v>729</v>
      </c>
      <c r="E1747">
        <f t="shared" ca="1" si="281"/>
        <v>0</v>
      </c>
      <c r="H1747" t="str">
        <f t="shared" ca="1" si="287"/>
        <v>'LYNX PLYWOOD'!</v>
      </c>
      <c r="I1747">
        <f t="shared" ca="1" si="288"/>
        <v>0</v>
      </c>
      <c r="J1747" t="str">
        <f t="shared" ca="1" si="280"/>
        <v>'LYNX PLYWOOD'!</v>
      </c>
      <c r="K1747">
        <f t="shared" ca="1" si="280"/>
        <v>0</v>
      </c>
      <c r="L1747">
        <f t="shared" ca="1" si="280"/>
        <v>0</v>
      </c>
      <c r="M1747">
        <f t="shared" ca="1" si="280"/>
        <v>0</v>
      </c>
      <c r="N1747">
        <f t="shared" ca="1" si="280"/>
        <v>0</v>
      </c>
      <c r="O1747" t="str">
        <f t="shared" ca="1" si="289"/>
        <v>D:Aa</v>
      </c>
      <c r="P1747" t="str">
        <f t="shared" ca="1" si="290"/>
        <v>D9:Aa9</v>
      </c>
    </row>
    <row r="1748" spans="1:16">
      <c r="A1748" t="str">
        <f t="shared" si="285"/>
        <v>13</v>
      </c>
      <c r="B1748" t="str">
        <f t="shared" ca="1" si="286"/>
        <v>WOOD</v>
      </c>
      <c r="C1748" t="str">
        <f t="shared" si="291"/>
        <v>L41-W</v>
      </c>
      <c r="D1748" t="s">
        <v>730</v>
      </c>
      <c r="E1748">
        <f t="shared" ca="1" si="281"/>
        <v>0</v>
      </c>
      <c r="H1748" t="str">
        <f t="shared" ca="1" si="287"/>
        <v>'LYNX PLYWOOD'!</v>
      </c>
      <c r="I1748">
        <f t="shared" ca="1" si="288"/>
        <v>0</v>
      </c>
      <c r="J1748" t="str">
        <f t="shared" ca="1" si="280"/>
        <v>'LYNX PLYWOOD'!</v>
      </c>
      <c r="K1748">
        <f t="shared" ca="1" si="280"/>
        <v>0</v>
      </c>
      <c r="L1748">
        <f t="shared" ca="1" si="280"/>
        <v>0</v>
      </c>
      <c r="M1748">
        <f t="shared" ca="1" si="280"/>
        <v>0</v>
      </c>
      <c r="N1748">
        <f t="shared" ca="1" si="280"/>
        <v>0</v>
      </c>
      <c r="O1748" t="str">
        <f t="shared" ca="1" si="289"/>
        <v>D:Aa</v>
      </c>
      <c r="P1748" t="str">
        <f t="shared" ca="1" si="290"/>
        <v>D9:Aa9</v>
      </c>
    </row>
    <row r="1749" spans="1:16">
      <c r="A1749" t="str">
        <f t="shared" si="285"/>
        <v>15</v>
      </c>
      <c r="B1749" t="str">
        <f t="shared" ca="1" si="286"/>
        <v>WOOD</v>
      </c>
      <c r="C1749" t="str">
        <f t="shared" si="291"/>
        <v>L41-W</v>
      </c>
      <c r="D1749" t="s">
        <v>1539</v>
      </c>
      <c r="E1749">
        <f t="shared" ca="1" si="281"/>
        <v>0</v>
      </c>
      <c r="H1749" t="str">
        <f t="shared" ca="1" si="287"/>
        <v>'LYNX PLYWOOD'!</v>
      </c>
      <c r="I1749">
        <f t="shared" ca="1" si="288"/>
        <v>0</v>
      </c>
      <c r="J1749" t="str">
        <f t="shared" ca="1" si="280"/>
        <v>'LYNX PLYWOOD'!</v>
      </c>
      <c r="K1749">
        <f t="shared" ca="1" si="280"/>
        <v>0</v>
      </c>
      <c r="L1749">
        <f t="shared" ca="1" si="280"/>
        <v>0</v>
      </c>
      <c r="M1749">
        <f t="shared" ca="1" si="280"/>
        <v>0</v>
      </c>
      <c r="N1749">
        <f t="shared" ca="1" si="280"/>
        <v>0</v>
      </c>
      <c r="O1749" t="str">
        <f t="shared" ca="1" si="289"/>
        <v>D:Aa</v>
      </c>
      <c r="P1749" t="str">
        <f t="shared" ca="1" si="290"/>
        <v>D9:Aa9</v>
      </c>
    </row>
    <row r="1750" spans="1:16">
      <c r="A1750" t="str">
        <f t="shared" si="285"/>
        <v>01</v>
      </c>
      <c r="B1750" t="str">
        <f t="shared" ca="1" si="286"/>
        <v>PE</v>
      </c>
      <c r="C1750" t="str">
        <f t="shared" si="291"/>
        <v>L42-PE</v>
      </c>
      <c r="D1750" t="s">
        <v>2940</v>
      </c>
      <c r="E1750">
        <f t="shared" ca="1" si="281"/>
        <v>0</v>
      </c>
      <c r="H1750" t="str">
        <f t="shared" ca="1" si="287"/>
        <v>'Lynx PE'!</v>
      </c>
      <c r="I1750">
        <f t="shared" ca="1" si="288"/>
        <v>0</v>
      </c>
      <c r="J1750">
        <f t="shared" ca="1" si="280"/>
        <v>0</v>
      </c>
      <c r="K1750">
        <f t="shared" ca="1" si="280"/>
        <v>0</v>
      </c>
      <c r="L1750">
        <f t="shared" ca="1" si="280"/>
        <v>0</v>
      </c>
      <c r="M1750" t="str">
        <f t="shared" ca="1" si="280"/>
        <v>'Lynx PE'!</v>
      </c>
      <c r="N1750">
        <f t="shared" ca="1" si="280"/>
        <v>0</v>
      </c>
      <c r="O1750" t="str">
        <f t="shared" ca="1" si="289"/>
        <v>D:AD</v>
      </c>
      <c r="P1750" t="str">
        <f t="shared" ca="1" si="290"/>
        <v>D9:AD9</v>
      </c>
    </row>
    <row r="1751" spans="1:16">
      <c r="A1751" t="str">
        <f t="shared" si="285"/>
        <v>02</v>
      </c>
      <c r="B1751" t="str">
        <f t="shared" ca="1" si="286"/>
        <v>PE</v>
      </c>
      <c r="C1751" t="str">
        <f t="shared" si="291"/>
        <v>L42-PE</v>
      </c>
      <c r="D1751" t="s">
        <v>2941</v>
      </c>
      <c r="E1751">
        <f t="shared" ca="1" si="281"/>
        <v>0</v>
      </c>
      <c r="H1751" t="str">
        <f t="shared" ca="1" si="287"/>
        <v>'Lynx PE'!</v>
      </c>
      <c r="I1751">
        <f t="shared" ca="1" si="288"/>
        <v>0</v>
      </c>
      <c r="J1751">
        <f t="shared" ca="1" si="280"/>
        <v>0</v>
      </c>
      <c r="K1751">
        <f t="shared" ca="1" si="280"/>
        <v>0</v>
      </c>
      <c r="L1751">
        <f t="shared" ca="1" si="280"/>
        <v>0</v>
      </c>
      <c r="M1751" t="str">
        <f t="shared" ca="1" si="280"/>
        <v>'Lynx PE'!</v>
      </c>
      <c r="N1751">
        <f t="shared" ca="1" si="280"/>
        <v>0</v>
      </c>
      <c r="O1751" t="str">
        <f t="shared" ca="1" si="289"/>
        <v>D:AD</v>
      </c>
      <c r="P1751" t="str">
        <f t="shared" ca="1" si="290"/>
        <v>D9:AD9</v>
      </c>
    </row>
    <row r="1752" spans="1:16">
      <c r="A1752" t="str">
        <f t="shared" si="285"/>
        <v>03</v>
      </c>
      <c r="B1752" t="str">
        <f t="shared" ca="1" si="286"/>
        <v>PE</v>
      </c>
      <c r="C1752" t="str">
        <f t="shared" si="291"/>
        <v>L42-PE</v>
      </c>
      <c r="D1752" t="s">
        <v>2942</v>
      </c>
      <c r="E1752">
        <f t="shared" ca="1" si="281"/>
        <v>0</v>
      </c>
      <c r="H1752" t="str">
        <f t="shared" ca="1" si="287"/>
        <v>'Lynx PE'!</v>
      </c>
      <c r="I1752">
        <f t="shared" ca="1" si="288"/>
        <v>0</v>
      </c>
      <c r="J1752">
        <f t="shared" ca="1" si="280"/>
        <v>0</v>
      </c>
      <c r="K1752">
        <f t="shared" ca="1" si="280"/>
        <v>0</v>
      </c>
      <c r="L1752">
        <f t="shared" ca="1" si="280"/>
        <v>0</v>
      </c>
      <c r="M1752" t="str">
        <f t="shared" ca="1" si="280"/>
        <v>'Lynx PE'!</v>
      </c>
      <c r="N1752">
        <f t="shared" ca="1" si="280"/>
        <v>0</v>
      </c>
      <c r="O1752" t="str">
        <f t="shared" ca="1" si="289"/>
        <v>D:AD</v>
      </c>
      <c r="P1752" t="str">
        <f t="shared" ca="1" si="290"/>
        <v>D9:AD9</v>
      </c>
    </row>
    <row r="1753" spans="1:16">
      <c r="A1753" t="str">
        <f t="shared" si="285"/>
        <v>04</v>
      </c>
      <c r="B1753" t="str">
        <f t="shared" ca="1" si="286"/>
        <v>PE</v>
      </c>
      <c r="C1753" t="str">
        <f t="shared" si="291"/>
        <v>L42-PE</v>
      </c>
      <c r="D1753" t="s">
        <v>2943</v>
      </c>
      <c r="E1753">
        <f t="shared" ca="1" si="281"/>
        <v>0</v>
      </c>
      <c r="H1753" t="str">
        <f t="shared" ca="1" si="287"/>
        <v>'Lynx PE'!</v>
      </c>
      <c r="I1753">
        <f t="shared" ca="1" si="288"/>
        <v>0</v>
      </c>
      <c r="J1753">
        <f t="shared" ca="1" si="280"/>
        <v>0</v>
      </c>
      <c r="K1753">
        <f t="shared" ca="1" si="280"/>
        <v>0</v>
      </c>
      <c r="L1753">
        <f t="shared" ca="1" si="280"/>
        <v>0</v>
      </c>
      <c r="M1753" t="str">
        <f t="shared" ca="1" si="280"/>
        <v>'Lynx PE'!</v>
      </c>
      <c r="N1753">
        <f t="shared" ca="1" si="280"/>
        <v>0</v>
      </c>
      <c r="O1753" t="str">
        <f t="shared" ca="1" si="289"/>
        <v>D:AD</v>
      </c>
      <c r="P1753" t="str">
        <f t="shared" ca="1" si="290"/>
        <v>D9:AD9</v>
      </c>
    </row>
    <row r="1754" spans="1:16">
      <c r="A1754" t="str">
        <f t="shared" si="285"/>
        <v>05</v>
      </c>
      <c r="B1754" t="str">
        <f t="shared" ca="1" si="286"/>
        <v>PE</v>
      </c>
      <c r="C1754" t="str">
        <f t="shared" si="291"/>
        <v>L42-PE</v>
      </c>
      <c r="D1754" t="s">
        <v>2944</v>
      </c>
      <c r="E1754">
        <f t="shared" ca="1" si="281"/>
        <v>0</v>
      </c>
      <c r="H1754" t="str">
        <f t="shared" ca="1" si="287"/>
        <v>'Lynx PE'!</v>
      </c>
      <c r="I1754">
        <f t="shared" ca="1" si="288"/>
        <v>0</v>
      </c>
      <c r="J1754">
        <f t="shared" ca="1" si="280"/>
        <v>0</v>
      </c>
      <c r="K1754">
        <f t="shared" ca="1" si="280"/>
        <v>0</v>
      </c>
      <c r="L1754">
        <f t="shared" ca="1" si="280"/>
        <v>0</v>
      </c>
      <c r="M1754" t="str">
        <f t="shared" ca="1" si="280"/>
        <v>'Lynx PE'!</v>
      </c>
      <c r="N1754">
        <f t="shared" ca="1" si="280"/>
        <v>0</v>
      </c>
      <c r="O1754" t="str">
        <f t="shared" ca="1" si="289"/>
        <v>D:AD</v>
      </c>
      <c r="P1754" t="str">
        <f t="shared" ca="1" si="290"/>
        <v>D9:AD9</v>
      </c>
    </row>
    <row r="1755" spans="1:16">
      <c r="A1755" t="str">
        <f t="shared" si="285"/>
        <v>06</v>
      </c>
      <c r="B1755" t="str">
        <f t="shared" ca="1" si="286"/>
        <v>PE</v>
      </c>
      <c r="C1755" t="str">
        <f t="shared" si="291"/>
        <v>L42-PE</v>
      </c>
      <c r="D1755" t="s">
        <v>2945</v>
      </c>
      <c r="E1755">
        <f t="shared" ca="1" si="281"/>
        <v>0</v>
      </c>
      <c r="H1755" t="str">
        <f t="shared" ca="1" si="287"/>
        <v>'Lynx PE'!</v>
      </c>
      <c r="I1755">
        <f t="shared" ca="1" si="288"/>
        <v>0</v>
      </c>
      <c r="J1755">
        <f t="shared" ref="J1755:N1805" ca="1" si="292">IF(IFERROR(VLOOKUP($C1755,INDIRECT(J$14&amp;"D:D"),1,FALSE),0)&lt;&gt;0,J$14,0)</f>
        <v>0</v>
      </c>
      <c r="K1755">
        <f t="shared" ca="1" si="292"/>
        <v>0</v>
      </c>
      <c r="L1755">
        <f t="shared" ca="1" si="292"/>
        <v>0</v>
      </c>
      <c r="M1755" t="str">
        <f t="shared" ca="1" si="292"/>
        <v>'Lynx PE'!</v>
      </c>
      <c r="N1755">
        <f t="shared" ca="1" si="292"/>
        <v>0</v>
      </c>
      <c r="O1755" t="str">
        <f t="shared" ca="1" si="289"/>
        <v>D:AD</v>
      </c>
      <c r="P1755" t="str">
        <f t="shared" ca="1" si="290"/>
        <v>D9:AD9</v>
      </c>
    </row>
    <row r="1756" spans="1:16">
      <c r="A1756" t="str">
        <f t="shared" si="285"/>
        <v>07</v>
      </c>
      <c r="B1756" t="str">
        <f t="shared" ca="1" si="286"/>
        <v>PE</v>
      </c>
      <c r="C1756" t="str">
        <f t="shared" si="291"/>
        <v>L42-PE</v>
      </c>
      <c r="D1756" t="s">
        <v>2946</v>
      </c>
      <c r="E1756">
        <f t="shared" ca="1" si="281"/>
        <v>0</v>
      </c>
      <c r="H1756" t="str">
        <f t="shared" ca="1" si="287"/>
        <v>'Lynx PE'!</v>
      </c>
      <c r="I1756">
        <f t="shared" ca="1" si="288"/>
        <v>0</v>
      </c>
      <c r="J1756">
        <f t="shared" ca="1" si="292"/>
        <v>0</v>
      </c>
      <c r="K1756">
        <f t="shared" ca="1" si="292"/>
        <v>0</v>
      </c>
      <c r="L1756">
        <f t="shared" ca="1" si="292"/>
        <v>0</v>
      </c>
      <c r="M1756" t="str">
        <f t="shared" ca="1" si="292"/>
        <v>'Lynx PE'!</v>
      </c>
      <c r="N1756">
        <f t="shared" ca="1" si="292"/>
        <v>0</v>
      </c>
      <c r="O1756" t="str">
        <f t="shared" ca="1" si="289"/>
        <v>D:AD</v>
      </c>
      <c r="P1756" t="str">
        <f t="shared" ca="1" si="290"/>
        <v>D9:AD9</v>
      </c>
    </row>
    <row r="1757" spans="1:16">
      <c r="A1757" t="str">
        <f t="shared" si="285"/>
        <v>08</v>
      </c>
      <c r="B1757" t="str">
        <f t="shared" ca="1" si="286"/>
        <v>PE</v>
      </c>
      <c r="C1757" t="str">
        <f t="shared" si="291"/>
        <v>L42-PE</v>
      </c>
      <c r="D1757" t="s">
        <v>2947</v>
      </c>
      <c r="E1757">
        <f t="shared" ca="1" si="281"/>
        <v>0</v>
      </c>
      <c r="H1757" t="str">
        <f t="shared" ca="1" si="287"/>
        <v>'Lynx PE'!</v>
      </c>
      <c r="I1757">
        <f t="shared" ca="1" si="288"/>
        <v>0</v>
      </c>
      <c r="J1757">
        <f t="shared" ca="1" si="292"/>
        <v>0</v>
      </c>
      <c r="K1757">
        <f t="shared" ca="1" si="292"/>
        <v>0</v>
      </c>
      <c r="L1757">
        <f t="shared" ca="1" si="292"/>
        <v>0</v>
      </c>
      <c r="M1757" t="str">
        <f t="shared" ca="1" si="292"/>
        <v>'Lynx PE'!</v>
      </c>
      <c r="N1757">
        <f t="shared" ca="1" si="292"/>
        <v>0</v>
      </c>
      <c r="O1757" t="str">
        <f t="shared" ca="1" si="289"/>
        <v>D:AD</v>
      </c>
      <c r="P1757" t="str">
        <f t="shared" ca="1" si="290"/>
        <v>D9:AD9</v>
      </c>
    </row>
    <row r="1758" spans="1:16">
      <c r="A1758" t="str">
        <f t="shared" si="285"/>
        <v>09</v>
      </c>
      <c r="B1758" t="str">
        <f t="shared" ca="1" si="286"/>
        <v>PE</v>
      </c>
      <c r="C1758" t="str">
        <f t="shared" si="291"/>
        <v>L42-PE</v>
      </c>
      <c r="D1758" t="s">
        <v>2948</v>
      </c>
      <c r="E1758">
        <f t="shared" ca="1" si="281"/>
        <v>0</v>
      </c>
      <c r="H1758" t="str">
        <f t="shared" ca="1" si="287"/>
        <v>'Lynx PE'!</v>
      </c>
      <c r="I1758">
        <f t="shared" ca="1" si="288"/>
        <v>0</v>
      </c>
      <c r="J1758">
        <f t="shared" ca="1" si="292"/>
        <v>0</v>
      </c>
      <c r="K1758">
        <f t="shared" ca="1" si="292"/>
        <v>0</v>
      </c>
      <c r="L1758">
        <f t="shared" ca="1" si="292"/>
        <v>0</v>
      </c>
      <c r="M1758" t="str">
        <f t="shared" ca="1" si="292"/>
        <v>'Lynx PE'!</v>
      </c>
      <c r="N1758">
        <f t="shared" ca="1" si="292"/>
        <v>0</v>
      </c>
      <c r="O1758" t="str">
        <f t="shared" ca="1" si="289"/>
        <v>D:AD</v>
      </c>
      <c r="P1758" t="str">
        <f t="shared" ca="1" si="290"/>
        <v>D9:AD9</v>
      </c>
    </row>
    <row r="1759" spans="1:16">
      <c r="A1759" t="str">
        <f t="shared" si="285"/>
        <v>10</v>
      </c>
      <c r="B1759" t="str">
        <f t="shared" ca="1" si="286"/>
        <v>PE</v>
      </c>
      <c r="C1759" t="str">
        <f t="shared" si="291"/>
        <v>L42-PE</v>
      </c>
      <c r="D1759" t="s">
        <v>2949</v>
      </c>
      <c r="E1759">
        <f t="shared" ca="1" si="281"/>
        <v>0</v>
      </c>
      <c r="H1759" t="str">
        <f t="shared" ca="1" si="287"/>
        <v>'Lynx PE'!</v>
      </c>
      <c r="I1759">
        <f t="shared" ca="1" si="288"/>
        <v>0</v>
      </c>
      <c r="J1759">
        <f t="shared" ca="1" si="292"/>
        <v>0</v>
      </c>
      <c r="K1759">
        <f t="shared" ca="1" si="292"/>
        <v>0</v>
      </c>
      <c r="L1759">
        <f t="shared" ca="1" si="292"/>
        <v>0</v>
      </c>
      <c r="M1759" t="str">
        <f t="shared" ca="1" si="292"/>
        <v>'Lynx PE'!</v>
      </c>
      <c r="N1759">
        <f t="shared" ca="1" si="292"/>
        <v>0</v>
      </c>
      <c r="O1759" t="str">
        <f t="shared" ca="1" si="289"/>
        <v>D:AD</v>
      </c>
      <c r="P1759" t="str">
        <f t="shared" ca="1" si="290"/>
        <v>D9:AD9</v>
      </c>
    </row>
    <row r="1760" spans="1:16">
      <c r="A1760" t="str">
        <f t="shared" si="285"/>
        <v>11</v>
      </c>
      <c r="B1760" t="str">
        <f t="shared" ca="1" si="286"/>
        <v>PE</v>
      </c>
      <c r="C1760" t="str">
        <f t="shared" si="291"/>
        <v>L42-PE</v>
      </c>
      <c r="D1760" t="s">
        <v>2950</v>
      </c>
      <c r="E1760">
        <f t="shared" ca="1" si="281"/>
        <v>0</v>
      </c>
      <c r="H1760" t="str">
        <f t="shared" ca="1" si="287"/>
        <v>'Lynx PE'!</v>
      </c>
      <c r="I1760">
        <f t="shared" ca="1" si="288"/>
        <v>0</v>
      </c>
      <c r="J1760">
        <f t="shared" ca="1" si="292"/>
        <v>0</v>
      </c>
      <c r="K1760">
        <f t="shared" ca="1" si="292"/>
        <v>0</v>
      </c>
      <c r="L1760">
        <f t="shared" ca="1" si="292"/>
        <v>0</v>
      </c>
      <c r="M1760" t="str">
        <f t="shared" ca="1" si="292"/>
        <v>'Lynx PE'!</v>
      </c>
      <c r="N1760">
        <f t="shared" ca="1" si="292"/>
        <v>0</v>
      </c>
      <c r="O1760" t="str">
        <f t="shared" ca="1" si="289"/>
        <v>D:AD</v>
      </c>
      <c r="P1760" t="str">
        <f t="shared" ca="1" si="290"/>
        <v>D9:AD9</v>
      </c>
    </row>
    <row r="1761" spans="1:16">
      <c r="A1761" t="str">
        <f t="shared" si="285"/>
        <v>12</v>
      </c>
      <c r="B1761" t="str">
        <f t="shared" ca="1" si="286"/>
        <v>PE</v>
      </c>
      <c r="C1761" t="str">
        <f t="shared" si="291"/>
        <v>L42-PE</v>
      </c>
      <c r="D1761" t="s">
        <v>2951</v>
      </c>
      <c r="E1761">
        <f t="shared" ca="1" si="281"/>
        <v>0</v>
      </c>
      <c r="H1761" t="str">
        <f t="shared" ca="1" si="287"/>
        <v>'Lynx PE'!</v>
      </c>
      <c r="I1761">
        <f t="shared" ca="1" si="288"/>
        <v>0</v>
      </c>
      <c r="J1761">
        <f t="shared" ca="1" si="292"/>
        <v>0</v>
      </c>
      <c r="K1761">
        <f t="shared" ca="1" si="292"/>
        <v>0</v>
      </c>
      <c r="L1761">
        <f t="shared" ca="1" si="292"/>
        <v>0</v>
      </c>
      <c r="M1761" t="str">
        <f t="shared" ca="1" si="292"/>
        <v>'Lynx PE'!</v>
      </c>
      <c r="N1761">
        <f t="shared" ca="1" si="292"/>
        <v>0</v>
      </c>
      <c r="O1761" t="str">
        <f t="shared" ca="1" si="289"/>
        <v>D:AD</v>
      </c>
      <c r="P1761" t="str">
        <f t="shared" ca="1" si="290"/>
        <v>D9:AD9</v>
      </c>
    </row>
    <row r="1762" spans="1:16">
      <c r="A1762" t="str">
        <f t="shared" si="285"/>
        <v>13</v>
      </c>
      <c r="B1762" t="str">
        <f t="shared" ca="1" si="286"/>
        <v>PE</v>
      </c>
      <c r="C1762" t="str">
        <f t="shared" si="291"/>
        <v>L42-PE</v>
      </c>
      <c r="D1762" t="s">
        <v>2952</v>
      </c>
      <c r="E1762">
        <f t="shared" ca="1" si="281"/>
        <v>0</v>
      </c>
      <c r="H1762" t="str">
        <f t="shared" ca="1" si="287"/>
        <v>'Lynx PE'!</v>
      </c>
      <c r="I1762">
        <f t="shared" ca="1" si="288"/>
        <v>0</v>
      </c>
      <c r="J1762">
        <f t="shared" ca="1" si="292"/>
        <v>0</v>
      </c>
      <c r="K1762">
        <f t="shared" ca="1" si="292"/>
        <v>0</v>
      </c>
      <c r="L1762">
        <f t="shared" ca="1" si="292"/>
        <v>0</v>
      </c>
      <c r="M1762" t="str">
        <f t="shared" ca="1" si="292"/>
        <v>'Lynx PE'!</v>
      </c>
      <c r="N1762">
        <f t="shared" ca="1" si="292"/>
        <v>0</v>
      </c>
      <c r="O1762" t="str">
        <f t="shared" ca="1" si="289"/>
        <v>D:AD</v>
      </c>
      <c r="P1762" t="str">
        <f t="shared" ca="1" si="290"/>
        <v>D9:AD9</v>
      </c>
    </row>
    <row r="1763" spans="1:16">
      <c r="A1763" t="str">
        <f t="shared" si="285"/>
        <v>15</v>
      </c>
      <c r="B1763" t="str">
        <f t="shared" ca="1" si="286"/>
        <v>PE</v>
      </c>
      <c r="C1763" t="str">
        <f t="shared" si="291"/>
        <v>L42-PE</v>
      </c>
      <c r="D1763" t="s">
        <v>2953</v>
      </c>
      <c r="E1763">
        <f t="shared" ca="1" si="281"/>
        <v>0</v>
      </c>
      <c r="H1763" t="str">
        <f t="shared" ca="1" si="287"/>
        <v>'Lynx PE'!</v>
      </c>
      <c r="I1763">
        <f t="shared" ca="1" si="288"/>
        <v>0</v>
      </c>
      <c r="J1763">
        <f t="shared" ca="1" si="292"/>
        <v>0</v>
      </c>
      <c r="K1763">
        <f t="shared" ca="1" si="292"/>
        <v>0</v>
      </c>
      <c r="L1763">
        <f t="shared" ca="1" si="292"/>
        <v>0</v>
      </c>
      <c r="M1763" t="str">
        <f t="shared" ca="1" si="292"/>
        <v>'Lynx PE'!</v>
      </c>
      <c r="N1763">
        <f t="shared" ca="1" si="292"/>
        <v>0</v>
      </c>
      <c r="O1763" t="str">
        <f t="shared" ca="1" si="289"/>
        <v>D:AD</v>
      </c>
      <c r="P1763" t="str">
        <f t="shared" ca="1" si="290"/>
        <v>D9:AD9</v>
      </c>
    </row>
    <row r="1764" spans="1:16">
      <c r="A1764" t="str">
        <f t="shared" si="285"/>
        <v>19</v>
      </c>
      <c r="B1764" t="str">
        <f t="shared" ca="1" si="286"/>
        <v>PE</v>
      </c>
      <c r="C1764" t="str">
        <f t="shared" si="291"/>
        <v>L42-PE</v>
      </c>
      <c r="D1764" t="s">
        <v>2954</v>
      </c>
      <c r="E1764">
        <f t="shared" ca="1" si="281"/>
        <v>0</v>
      </c>
      <c r="H1764" t="str">
        <f t="shared" ca="1" si="287"/>
        <v>'Lynx PE'!</v>
      </c>
      <c r="I1764">
        <f t="shared" ca="1" si="288"/>
        <v>0</v>
      </c>
      <c r="J1764">
        <f t="shared" ca="1" si="292"/>
        <v>0</v>
      </c>
      <c r="K1764">
        <f t="shared" ca="1" si="292"/>
        <v>0</v>
      </c>
      <c r="L1764">
        <f t="shared" ca="1" si="292"/>
        <v>0</v>
      </c>
      <c r="M1764" t="str">
        <f t="shared" ca="1" si="292"/>
        <v>'Lynx PE'!</v>
      </c>
      <c r="N1764">
        <f t="shared" ca="1" si="292"/>
        <v>0</v>
      </c>
      <c r="O1764" t="str">
        <f t="shared" ca="1" si="289"/>
        <v>D:AD</v>
      </c>
      <c r="P1764" t="str">
        <f t="shared" ca="1" si="290"/>
        <v>D9:AD9</v>
      </c>
    </row>
    <row r="1765" spans="1:16">
      <c r="A1765" t="str">
        <f t="shared" si="285"/>
        <v>34</v>
      </c>
      <c r="B1765" t="str">
        <f t="shared" ca="1" si="286"/>
        <v>PE</v>
      </c>
      <c r="C1765" t="str">
        <f t="shared" si="291"/>
        <v>L42-PE</v>
      </c>
      <c r="D1765" t="s">
        <v>2955</v>
      </c>
      <c r="E1765">
        <f t="shared" ca="1" si="281"/>
        <v>0</v>
      </c>
      <c r="H1765" t="str">
        <f t="shared" ca="1" si="287"/>
        <v>'Lynx PE'!</v>
      </c>
      <c r="I1765">
        <f t="shared" ca="1" si="288"/>
        <v>0</v>
      </c>
      <c r="J1765">
        <f t="shared" ca="1" si="292"/>
        <v>0</v>
      </c>
      <c r="K1765">
        <f t="shared" ca="1" si="292"/>
        <v>0</v>
      </c>
      <c r="L1765">
        <f t="shared" ca="1" si="292"/>
        <v>0</v>
      </c>
      <c r="M1765" t="str">
        <f t="shared" ca="1" si="292"/>
        <v>'Lynx PE'!</v>
      </c>
      <c r="N1765">
        <f t="shared" ca="1" si="292"/>
        <v>0</v>
      </c>
      <c r="O1765" t="str">
        <f t="shared" ca="1" si="289"/>
        <v>D:AD</v>
      </c>
      <c r="P1765" t="str">
        <f t="shared" ca="1" si="290"/>
        <v>D9:AD9</v>
      </c>
    </row>
    <row r="1766" spans="1:16">
      <c r="A1766" t="str">
        <f t="shared" si="285"/>
        <v>35</v>
      </c>
      <c r="B1766" t="str">
        <f t="shared" ca="1" si="286"/>
        <v>PE</v>
      </c>
      <c r="C1766" t="str">
        <f t="shared" si="291"/>
        <v>L42-PE</v>
      </c>
      <c r="D1766" t="s">
        <v>2956</v>
      </c>
      <c r="E1766">
        <f t="shared" ca="1" si="281"/>
        <v>0</v>
      </c>
      <c r="H1766" t="str">
        <f t="shared" ca="1" si="287"/>
        <v>'Lynx PE'!</v>
      </c>
      <c r="I1766">
        <f t="shared" ca="1" si="288"/>
        <v>0</v>
      </c>
      <c r="J1766">
        <f t="shared" ca="1" si="292"/>
        <v>0</v>
      </c>
      <c r="K1766">
        <f t="shared" ca="1" si="292"/>
        <v>0</v>
      </c>
      <c r="L1766">
        <f t="shared" ca="1" si="292"/>
        <v>0</v>
      </c>
      <c r="M1766" t="str">
        <f t="shared" ca="1" si="292"/>
        <v>'Lynx PE'!</v>
      </c>
      <c r="N1766">
        <f t="shared" ca="1" si="292"/>
        <v>0</v>
      </c>
      <c r="O1766" t="str">
        <f t="shared" ca="1" si="289"/>
        <v>D:AD</v>
      </c>
      <c r="P1766" t="str">
        <f t="shared" ca="1" si="290"/>
        <v>D9:AD9</v>
      </c>
    </row>
    <row r="1767" spans="1:16">
      <c r="A1767" t="str">
        <f t="shared" si="285"/>
        <v>36</v>
      </c>
      <c r="B1767" t="str">
        <f t="shared" ca="1" si="286"/>
        <v>PE</v>
      </c>
      <c r="C1767" t="str">
        <f t="shared" si="291"/>
        <v>L42-PE</v>
      </c>
      <c r="D1767" t="s">
        <v>2957</v>
      </c>
      <c r="E1767">
        <f t="shared" ca="1" si="281"/>
        <v>0</v>
      </c>
      <c r="H1767" t="str">
        <f t="shared" ca="1" si="287"/>
        <v>'Lynx PE'!</v>
      </c>
      <c r="I1767">
        <f t="shared" ca="1" si="288"/>
        <v>0</v>
      </c>
      <c r="J1767">
        <f t="shared" ca="1" si="292"/>
        <v>0</v>
      </c>
      <c r="K1767">
        <f t="shared" ca="1" si="292"/>
        <v>0</v>
      </c>
      <c r="L1767">
        <f t="shared" ca="1" si="292"/>
        <v>0</v>
      </c>
      <c r="M1767" t="str">
        <f t="shared" ca="1" si="292"/>
        <v>'Lynx PE'!</v>
      </c>
      <c r="N1767">
        <f t="shared" ca="1" si="292"/>
        <v>0</v>
      </c>
      <c r="O1767" t="str">
        <f t="shared" ca="1" si="289"/>
        <v>D:AD</v>
      </c>
      <c r="P1767" t="str">
        <f t="shared" ca="1" si="290"/>
        <v>D9:AD9</v>
      </c>
    </row>
    <row r="1768" spans="1:16">
      <c r="A1768" t="str">
        <f t="shared" si="285"/>
        <v>01</v>
      </c>
      <c r="B1768" t="str">
        <f t="shared" ca="1" si="286"/>
        <v>WOOD</v>
      </c>
      <c r="C1768" t="str">
        <f t="shared" si="291"/>
        <v>L42-W</v>
      </c>
      <c r="D1768" t="s">
        <v>732</v>
      </c>
      <c r="E1768">
        <f t="shared" ca="1" si="281"/>
        <v>0</v>
      </c>
      <c r="H1768" t="str">
        <f t="shared" ca="1" si="287"/>
        <v>'LYNX PLYWOOD'!</v>
      </c>
      <c r="I1768">
        <f t="shared" ca="1" si="288"/>
        <v>0</v>
      </c>
      <c r="J1768" t="str">
        <f t="shared" ca="1" si="292"/>
        <v>'LYNX PLYWOOD'!</v>
      </c>
      <c r="K1768">
        <f t="shared" ca="1" si="292"/>
        <v>0</v>
      </c>
      <c r="L1768">
        <f t="shared" ca="1" si="292"/>
        <v>0</v>
      </c>
      <c r="M1768">
        <f t="shared" ca="1" si="292"/>
        <v>0</v>
      </c>
      <c r="N1768">
        <f t="shared" ca="1" si="292"/>
        <v>0</v>
      </c>
      <c r="O1768" t="str">
        <f t="shared" ca="1" si="289"/>
        <v>D:Aa</v>
      </c>
      <c r="P1768" t="str">
        <f t="shared" ca="1" si="290"/>
        <v>D9:Aa9</v>
      </c>
    </row>
    <row r="1769" spans="1:16">
      <c r="A1769" t="str">
        <f t="shared" si="285"/>
        <v>02</v>
      </c>
      <c r="B1769" t="str">
        <f t="shared" ca="1" si="286"/>
        <v>WOOD</v>
      </c>
      <c r="C1769" t="str">
        <f t="shared" si="291"/>
        <v>L42-W</v>
      </c>
      <c r="D1769" t="s">
        <v>733</v>
      </c>
      <c r="E1769">
        <f t="shared" ca="1" si="281"/>
        <v>0</v>
      </c>
      <c r="H1769" t="str">
        <f t="shared" ca="1" si="287"/>
        <v>'LYNX PLYWOOD'!</v>
      </c>
      <c r="I1769">
        <f t="shared" ca="1" si="288"/>
        <v>0</v>
      </c>
      <c r="J1769" t="str">
        <f t="shared" ca="1" si="292"/>
        <v>'LYNX PLYWOOD'!</v>
      </c>
      <c r="K1769">
        <f t="shared" ca="1" si="292"/>
        <v>0</v>
      </c>
      <c r="L1769">
        <f t="shared" ca="1" si="292"/>
        <v>0</v>
      </c>
      <c r="M1769">
        <f t="shared" ca="1" si="292"/>
        <v>0</v>
      </c>
      <c r="N1769">
        <f t="shared" ca="1" si="292"/>
        <v>0</v>
      </c>
      <c r="O1769" t="str">
        <f t="shared" ca="1" si="289"/>
        <v>D:Aa</v>
      </c>
      <c r="P1769" t="str">
        <f t="shared" ca="1" si="290"/>
        <v>D9:Aa9</v>
      </c>
    </row>
    <row r="1770" spans="1:16">
      <c r="A1770" t="str">
        <f t="shared" si="285"/>
        <v>03</v>
      </c>
      <c r="B1770" t="str">
        <f t="shared" ca="1" si="286"/>
        <v>WOOD</v>
      </c>
      <c r="C1770" t="str">
        <f t="shared" si="291"/>
        <v>L42-W</v>
      </c>
      <c r="D1770" t="s">
        <v>734</v>
      </c>
      <c r="E1770">
        <f t="shared" ca="1" si="281"/>
        <v>0</v>
      </c>
      <c r="H1770" t="str">
        <f t="shared" ca="1" si="287"/>
        <v>'LYNX PLYWOOD'!</v>
      </c>
      <c r="I1770">
        <f t="shared" ca="1" si="288"/>
        <v>0</v>
      </c>
      <c r="J1770" t="str">
        <f t="shared" ca="1" si="292"/>
        <v>'LYNX PLYWOOD'!</v>
      </c>
      <c r="K1770">
        <f t="shared" ca="1" si="292"/>
        <v>0</v>
      </c>
      <c r="L1770">
        <f t="shared" ca="1" si="292"/>
        <v>0</v>
      </c>
      <c r="M1770">
        <f t="shared" ca="1" si="292"/>
        <v>0</v>
      </c>
      <c r="N1770">
        <f t="shared" ca="1" si="292"/>
        <v>0</v>
      </c>
      <c r="O1770" t="str">
        <f t="shared" ca="1" si="289"/>
        <v>D:Aa</v>
      </c>
      <c r="P1770" t="str">
        <f t="shared" ca="1" si="290"/>
        <v>D9:Aa9</v>
      </c>
    </row>
    <row r="1771" spans="1:16">
      <c r="A1771" t="str">
        <f t="shared" si="285"/>
        <v>04</v>
      </c>
      <c r="B1771" t="str">
        <f t="shared" ca="1" si="286"/>
        <v>WOOD</v>
      </c>
      <c r="C1771" t="str">
        <f t="shared" si="291"/>
        <v>L42-W</v>
      </c>
      <c r="D1771" t="s">
        <v>735</v>
      </c>
      <c r="E1771">
        <f t="shared" ca="1" si="281"/>
        <v>0</v>
      </c>
      <c r="H1771" t="str">
        <f t="shared" ca="1" si="287"/>
        <v>'LYNX PLYWOOD'!</v>
      </c>
      <c r="I1771">
        <f t="shared" ca="1" si="288"/>
        <v>0</v>
      </c>
      <c r="J1771" t="str">
        <f t="shared" ca="1" si="292"/>
        <v>'LYNX PLYWOOD'!</v>
      </c>
      <c r="K1771">
        <f t="shared" ca="1" si="292"/>
        <v>0</v>
      </c>
      <c r="L1771">
        <f t="shared" ca="1" si="292"/>
        <v>0</v>
      </c>
      <c r="M1771">
        <f t="shared" ca="1" si="292"/>
        <v>0</v>
      </c>
      <c r="N1771">
        <f t="shared" ca="1" si="292"/>
        <v>0</v>
      </c>
      <c r="O1771" t="str">
        <f t="shared" ca="1" si="289"/>
        <v>D:Aa</v>
      </c>
      <c r="P1771" t="str">
        <f t="shared" ca="1" si="290"/>
        <v>D9:Aa9</v>
      </c>
    </row>
    <row r="1772" spans="1:16">
      <c r="A1772" t="str">
        <f t="shared" si="285"/>
        <v>05</v>
      </c>
      <c r="B1772" t="str">
        <f t="shared" ca="1" si="286"/>
        <v>WOOD</v>
      </c>
      <c r="C1772" t="str">
        <f t="shared" si="291"/>
        <v>L42-W</v>
      </c>
      <c r="D1772" t="s">
        <v>736</v>
      </c>
      <c r="E1772">
        <f t="shared" ca="1" si="281"/>
        <v>0</v>
      </c>
      <c r="H1772" t="str">
        <f t="shared" ca="1" si="287"/>
        <v>'LYNX PLYWOOD'!</v>
      </c>
      <c r="I1772">
        <f t="shared" ca="1" si="288"/>
        <v>0</v>
      </c>
      <c r="J1772" t="str">
        <f t="shared" ca="1" si="292"/>
        <v>'LYNX PLYWOOD'!</v>
      </c>
      <c r="K1772">
        <f t="shared" ca="1" si="292"/>
        <v>0</v>
      </c>
      <c r="L1772">
        <f t="shared" ca="1" si="292"/>
        <v>0</v>
      </c>
      <c r="M1772">
        <f t="shared" ca="1" si="292"/>
        <v>0</v>
      </c>
      <c r="N1772">
        <f t="shared" ca="1" si="292"/>
        <v>0</v>
      </c>
      <c r="O1772" t="str">
        <f t="shared" ca="1" si="289"/>
        <v>D:Aa</v>
      </c>
      <c r="P1772" t="str">
        <f t="shared" ca="1" si="290"/>
        <v>D9:Aa9</v>
      </c>
    </row>
    <row r="1773" spans="1:16">
      <c r="A1773" t="str">
        <f t="shared" si="285"/>
        <v>06</v>
      </c>
      <c r="B1773" t="str">
        <f t="shared" ca="1" si="286"/>
        <v>WOOD</v>
      </c>
      <c r="C1773" t="str">
        <f t="shared" si="291"/>
        <v>L42-W</v>
      </c>
      <c r="D1773" t="s">
        <v>737</v>
      </c>
      <c r="E1773">
        <f t="shared" ca="1" si="281"/>
        <v>0</v>
      </c>
      <c r="H1773" t="str">
        <f t="shared" ca="1" si="287"/>
        <v>'LYNX PLYWOOD'!</v>
      </c>
      <c r="I1773">
        <f t="shared" ca="1" si="288"/>
        <v>0</v>
      </c>
      <c r="J1773" t="str">
        <f t="shared" ca="1" si="292"/>
        <v>'LYNX PLYWOOD'!</v>
      </c>
      <c r="K1773">
        <f t="shared" ca="1" si="292"/>
        <v>0</v>
      </c>
      <c r="L1773">
        <f t="shared" ca="1" si="292"/>
        <v>0</v>
      </c>
      <c r="M1773">
        <f t="shared" ca="1" si="292"/>
        <v>0</v>
      </c>
      <c r="N1773">
        <f t="shared" ca="1" si="292"/>
        <v>0</v>
      </c>
      <c r="O1773" t="str">
        <f t="shared" ca="1" si="289"/>
        <v>D:Aa</v>
      </c>
      <c r="P1773" t="str">
        <f t="shared" ca="1" si="290"/>
        <v>D9:Aa9</v>
      </c>
    </row>
    <row r="1774" spans="1:16">
      <c r="A1774" t="str">
        <f t="shared" si="285"/>
        <v>07</v>
      </c>
      <c r="B1774" t="str">
        <f t="shared" ca="1" si="286"/>
        <v>WOOD</v>
      </c>
      <c r="C1774" t="str">
        <f t="shared" si="291"/>
        <v>L42-W</v>
      </c>
      <c r="D1774" t="s">
        <v>738</v>
      </c>
      <c r="E1774">
        <f t="shared" ca="1" si="281"/>
        <v>0</v>
      </c>
      <c r="H1774" t="str">
        <f t="shared" ca="1" si="287"/>
        <v>'LYNX PLYWOOD'!</v>
      </c>
      <c r="I1774">
        <f t="shared" ca="1" si="288"/>
        <v>0</v>
      </c>
      <c r="J1774" t="str">
        <f t="shared" ca="1" si="292"/>
        <v>'LYNX PLYWOOD'!</v>
      </c>
      <c r="K1774">
        <f t="shared" ca="1" si="292"/>
        <v>0</v>
      </c>
      <c r="L1774">
        <f t="shared" ca="1" si="292"/>
        <v>0</v>
      </c>
      <c r="M1774">
        <f t="shared" ca="1" si="292"/>
        <v>0</v>
      </c>
      <c r="N1774">
        <f t="shared" ca="1" si="292"/>
        <v>0</v>
      </c>
      <c r="O1774" t="str">
        <f t="shared" ca="1" si="289"/>
        <v>D:Aa</v>
      </c>
      <c r="P1774" t="str">
        <f t="shared" ca="1" si="290"/>
        <v>D9:Aa9</v>
      </c>
    </row>
    <row r="1775" spans="1:16">
      <c r="A1775" t="str">
        <f t="shared" si="285"/>
        <v>08</v>
      </c>
      <c r="B1775" t="str">
        <f t="shared" ca="1" si="286"/>
        <v>WOOD</v>
      </c>
      <c r="C1775" t="str">
        <f t="shared" si="291"/>
        <v>L42-W</v>
      </c>
      <c r="D1775" t="s">
        <v>739</v>
      </c>
      <c r="E1775">
        <f t="shared" ref="E1775:E1838" ca="1" si="293">IFERROR(VLOOKUP(C1775,INDIRECT($H1775&amp;$O1775),MATCH($A1775,INDIRECT($H1775&amp;$P1775),0),FALSE),0)</f>
        <v>0</v>
      </c>
      <c r="H1775" t="str">
        <f t="shared" ca="1" si="287"/>
        <v>'LYNX PLYWOOD'!</v>
      </c>
      <c r="I1775">
        <f t="shared" ca="1" si="288"/>
        <v>0</v>
      </c>
      <c r="J1775" t="str">
        <f t="shared" ca="1" si="292"/>
        <v>'LYNX PLYWOOD'!</v>
      </c>
      <c r="K1775">
        <f t="shared" ca="1" si="292"/>
        <v>0</v>
      </c>
      <c r="L1775">
        <f t="shared" ca="1" si="292"/>
        <v>0</v>
      </c>
      <c r="M1775">
        <f t="shared" ca="1" si="292"/>
        <v>0</v>
      </c>
      <c r="N1775">
        <f t="shared" ca="1" si="292"/>
        <v>0</v>
      </c>
      <c r="O1775" t="str">
        <f t="shared" ca="1" si="289"/>
        <v>D:Aa</v>
      </c>
      <c r="P1775" t="str">
        <f t="shared" ca="1" si="290"/>
        <v>D9:Aa9</v>
      </c>
    </row>
    <row r="1776" spans="1:16">
      <c r="A1776" t="str">
        <f t="shared" si="285"/>
        <v>09</v>
      </c>
      <c r="B1776" t="str">
        <f t="shared" ca="1" si="286"/>
        <v>WOOD</v>
      </c>
      <c r="C1776" t="str">
        <f t="shared" si="291"/>
        <v>L42-W</v>
      </c>
      <c r="D1776" t="s">
        <v>740</v>
      </c>
      <c r="E1776">
        <f t="shared" ca="1" si="293"/>
        <v>0</v>
      </c>
      <c r="H1776" t="str">
        <f t="shared" ca="1" si="287"/>
        <v>'LYNX PLYWOOD'!</v>
      </c>
      <c r="I1776">
        <f t="shared" ca="1" si="288"/>
        <v>0</v>
      </c>
      <c r="J1776" t="str">
        <f t="shared" ca="1" si="292"/>
        <v>'LYNX PLYWOOD'!</v>
      </c>
      <c r="K1776">
        <f t="shared" ca="1" si="292"/>
        <v>0</v>
      </c>
      <c r="L1776">
        <f t="shared" ca="1" si="292"/>
        <v>0</v>
      </c>
      <c r="M1776">
        <f t="shared" ca="1" si="292"/>
        <v>0</v>
      </c>
      <c r="N1776">
        <f t="shared" ca="1" si="292"/>
        <v>0</v>
      </c>
      <c r="O1776" t="str">
        <f t="shared" ca="1" si="289"/>
        <v>D:Aa</v>
      </c>
      <c r="P1776" t="str">
        <f t="shared" ca="1" si="290"/>
        <v>D9:Aa9</v>
      </c>
    </row>
    <row r="1777" spans="1:16">
      <c r="A1777" t="str">
        <f t="shared" si="285"/>
        <v>10</v>
      </c>
      <c r="B1777" t="str">
        <f t="shared" ca="1" si="286"/>
        <v>WOOD</v>
      </c>
      <c r="C1777" t="str">
        <f t="shared" si="291"/>
        <v>L42-W</v>
      </c>
      <c r="D1777" t="s">
        <v>741</v>
      </c>
      <c r="E1777">
        <f t="shared" ca="1" si="293"/>
        <v>0</v>
      </c>
      <c r="H1777" t="str">
        <f t="shared" ca="1" si="287"/>
        <v>'LYNX PLYWOOD'!</v>
      </c>
      <c r="I1777">
        <f t="shared" ca="1" si="288"/>
        <v>0</v>
      </c>
      <c r="J1777" t="str">
        <f t="shared" ca="1" si="292"/>
        <v>'LYNX PLYWOOD'!</v>
      </c>
      <c r="K1777">
        <f t="shared" ca="1" si="292"/>
        <v>0</v>
      </c>
      <c r="L1777">
        <f t="shared" ca="1" si="292"/>
        <v>0</v>
      </c>
      <c r="M1777">
        <f t="shared" ca="1" si="292"/>
        <v>0</v>
      </c>
      <c r="N1777">
        <f t="shared" ca="1" si="292"/>
        <v>0</v>
      </c>
      <c r="O1777" t="str">
        <f t="shared" ca="1" si="289"/>
        <v>D:Aa</v>
      </c>
      <c r="P1777" t="str">
        <f t="shared" ca="1" si="290"/>
        <v>D9:Aa9</v>
      </c>
    </row>
    <row r="1778" spans="1:16">
      <c r="A1778" t="str">
        <f t="shared" si="285"/>
        <v>100</v>
      </c>
      <c r="B1778" t="str">
        <f t="shared" ca="1" si="286"/>
        <v>WOOD</v>
      </c>
      <c r="C1778" t="str">
        <f t="shared" si="291"/>
        <v>L42-W</v>
      </c>
      <c r="D1778" t="s">
        <v>745</v>
      </c>
      <c r="E1778">
        <f t="shared" ca="1" si="293"/>
        <v>0</v>
      </c>
      <c r="H1778" t="str">
        <f t="shared" ca="1" si="287"/>
        <v>'LYNX PLYWOOD'!</v>
      </c>
      <c r="I1778">
        <f t="shared" ca="1" si="288"/>
        <v>0</v>
      </c>
      <c r="J1778" t="str">
        <f t="shared" ca="1" si="292"/>
        <v>'LYNX PLYWOOD'!</v>
      </c>
      <c r="K1778">
        <f t="shared" ca="1" si="292"/>
        <v>0</v>
      </c>
      <c r="L1778">
        <f t="shared" ca="1" si="292"/>
        <v>0</v>
      </c>
      <c r="M1778">
        <f t="shared" ca="1" si="292"/>
        <v>0</v>
      </c>
      <c r="N1778">
        <f t="shared" ca="1" si="292"/>
        <v>0</v>
      </c>
      <c r="O1778" t="str">
        <f t="shared" ca="1" si="289"/>
        <v>D:Aa</v>
      </c>
      <c r="P1778" t="str">
        <f t="shared" ca="1" si="290"/>
        <v>D9:Aa9</v>
      </c>
    </row>
    <row r="1779" spans="1:16">
      <c r="A1779" t="str">
        <f t="shared" si="285"/>
        <v>11</v>
      </c>
      <c r="B1779" t="str">
        <f t="shared" ca="1" si="286"/>
        <v>WOOD</v>
      </c>
      <c r="C1779" t="str">
        <f t="shared" si="291"/>
        <v>L42-W</v>
      </c>
      <c r="D1779" t="s">
        <v>742</v>
      </c>
      <c r="E1779">
        <f t="shared" ca="1" si="293"/>
        <v>0</v>
      </c>
      <c r="H1779" t="str">
        <f t="shared" ca="1" si="287"/>
        <v>'LYNX PLYWOOD'!</v>
      </c>
      <c r="I1779">
        <f t="shared" ca="1" si="288"/>
        <v>0</v>
      </c>
      <c r="J1779" t="str">
        <f t="shared" ca="1" si="292"/>
        <v>'LYNX PLYWOOD'!</v>
      </c>
      <c r="K1779">
        <f t="shared" ca="1" si="292"/>
        <v>0</v>
      </c>
      <c r="L1779">
        <f t="shared" ca="1" si="292"/>
        <v>0</v>
      </c>
      <c r="M1779">
        <f t="shared" ca="1" si="292"/>
        <v>0</v>
      </c>
      <c r="N1779">
        <f t="shared" ca="1" si="292"/>
        <v>0</v>
      </c>
      <c r="O1779" t="str">
        <f t="shared" ca="1" si="289"/>
        <v>D:Aa</v>
      </c>
      <c r="P1779" t="str">
        <f t="shared" ca="1" si="290"/>
        <v>D9:Aa9</v>
      </c>
    </row>
    <row r="1780" spans="1:16">
      <c r="A1780" t="str">
        <f t="shared" si="285"/>
        <v>12</v>
      </c>
      <c r="B1780" t="str">
        <f t="shared" ca="1" si="286"/>
        <v>WOOD</v>
      </c>
      <c r="C1780" t="str">
        <f t="shared" si="291"/>
        <v>L42-W</v>
      </c>
      <c r="D1780" t="s">
        <v>743</v>
      </c>
      <c r="E1780">
        <f t="shared" ca="1" si="293"/>
        <v>0</v>
      </c>
      <c r="H1780" t="str">
        <f t="shared" ca="1" si="287"/>
        <v>'LYNX PLYWOOD'!</v>
      </c>
      <c r="I1780">
        <f t="shared" ca="1" si="288"/>
        <v>0</v>
      </c>
      <c r="J1780" t="str">
        <f t="shared" ca="1" si="292"/>
        <v>'LYNX PLYWOOD'!</v>
      </c>
      <c r="K1780">
        <f t="shared" ca="1" si="292"/>
        <v>0</v>
      </c>
      <c r="L1780">
        <f t="shared" ca="1" si="292"/>
        <v>0</v>
      </c>
      <c r="M1780">
        <f t="shared" ca="1" si="292"/>
        <v>0</v>
      </c>
      <c r="N1780">
        <f t="shared" ca="1" si="292"/>
        <v>0</v>
      </c>
      <c r="O1780" t="str">
        <f t="shared" ca="1" si="289"/>
        <v>D:Aa</v>
      </c>
      <c r="P1780" t="str">
        <f t="shared" ca="1" si="290"/>
        <v>D9:Aa9</v>
      </c>
    </row>
    <row r="1781" spans="1:16">
      <c r="A1781" t="str">
        <f t="shared" si="285"/>
        <v>13</v>
      </c>
      <c r="B1781" t="str">
        <f t="shared" ca="1" si="286"/>
        <v>WOOD</v>
      </c>
      <c r="C1781" t="str">
        <f t="shared" si="291"/>
        <v>L42-W</v>
      </c>
      <c r="D1781" t="s">
        <v>744</v>
      </c>
      <c r="E1781">
        <f t="shared" ca="1" si="293"/>
        <v>0</v>
      </c>
      <c r="H1781" t="str">
        <f t="shared" ca="1" si="287"/>
        <v>'LYNX PLYWOOD'!</v>
      </c>
      <c r="I1781">
        <f t="shared" ca="1" si="288"/>
        <v>0</v>
      </c>
      <c r="J1781" t="str">
        <f t="shared" ca="1" si="292"/>
        <v>'LYNX PLYWOOD'!</v>
      </c>
      <c r="K1781">
        <f t="shared" ca="1" si="292"/>
        <v>0</v>
      </c>
      <c r="L1781">
        <f t="shared" ca="1" si="292"/>
        <v>0</v>
      </c>
      <c r="M1781">
        <f t="shared" ca="1" si="292"/>
        <v>0</v>
      </c>
      <c r="N1781">
        <f t="shared" ca="1" si="292"/>
        <v>0</v>
      </c>
      <c r="O1781" t="str">
        <f t="shared" ca="1" si="289"/>
        <v>D:Aa</v>
      </c>
      <c r="P1781" t="str">
        <f t="shared" ca="1" si="290"/>
        <v>D9:Aa9</v>
      </c>
    </row>
    <row r="1782" spans="1:16">
      <c r="A1782" t="str">
        <f t="shared" si="285"/>
        <v>15</v>
      </c>
      <c r="B1782" t="str">
        <f t="shared" ca="1" si="286"/>
        <v>WOOD</v>
      </c>
      <c r="C1782" t="str">
        <f t="shared" si="291"/>
        <v>L42-W</v>
      </c>
      <c r="D1782" t="s">
        <v>1540</v>
      </c>
      <c r="E1782">
        <f t="shared" ca="1" si="293"/>
        <v>0</v>
      </c>
      <c r="H1782" t="str">
        <f t="shared" ca="1" si="287"/>
        <v>'LYNX PLYWOOD'!</v>
      </c>
      <c r="I1782">
        <f t="shared" ca="1" si="288"/>
        <v>0</v>
      </c>
      <c r="J1782" t="str">
        <f t="shared" ca="1" si="292"/>
        <v>'LYNX PLYWOOD'!</v>
      </c>
      <c r="K1782">
        <f t="shared" ca="1" si="292"/>
        <v>0</v>
      </c>
      <c r="L1782">
        <f t="shared" ca="1" si="292"/>
        <v>0</v>
      </c>
      <c r="M1782">
        <f t="shared" ca="1" si="292"/>
        <v>0</v>
      </c>
      <c r="N1782">
        <f t="shared" ca="1" si="292"/>
        <v>0</v>
      </c>
      <c r="O1782" t="str">
        <f t="shared" ca="1" si="289"/>
        <v>D:Aa</v>
      </c>
      <c r="P1782" t="str">
        <f t="shared" ca="1" si="290"/>
        <v>D9:Aa9</v>
      </c>
    </row>
    <row r="1783" spans="1:16">
      <c r="A1783" t="str">
        <f t="shared" ref="A1783:A1846" si="294">MID(D1783,LEN(C1783)+2,LEN(D1783)-LEN(C1783))</f>
        <v>01</v>
      </c>
      <c r="B1783" t="str">
        <f t="shared" ref="B1783:B1846" ca="1" si="295">VLOOKUP(H1783,$A$1:$K$6,11,FALSE)</f>
        <v>WOOD</v>
      </c>
      <c r="C1783" t="str">
        <f t="shared" si="291"/>
        <v>L43-W</v>
      </c>
      <c r="D1783" t="s">
        <v>746</v>
      </c>
      <c r="E1783">
        <f t="shared" ca="1" si="293"/>
        <v>0</v>
      </c>
      <c r="H1783" t="str">
        <f t="shared" ca="1" si="287"/>
        <v>'LYNX PLYWOOD'!</v>
      </c>
      <c r="I1783">
        <f t="shared" ca="1" si="288"/>
        <v>0</v>
      </c>
      <c r="J1783" t="str">
        <f t="shared" ca="1" si="292"/>
        <v>'LYNX PLYWOOD'!</v>
      </c>
      <c r="K1783">
        <f t="shared" ca="1" si="292"/>
        <v>0</v>
      </c>
      <c r="L1783">
        <f t="shared" ca="1" si="292"/>
        <v>0</v>
      </c>
      <c r="M1783">
        <f t="shared" ca="1" si="292"/>
        <v>0</v>
      </c>
      <c r="N1783">
        <f t="shared" ca="1" si="292"/>
        <v>0</v>
      </c>
      <c r="O1783" t="str">
        <f t="shared" ca="1" si="289"/>
        <v>D:Aa</v>
      </c>
      <c r="P1783" t="str">
        <f t="shared" ca="1" si="290"/>
        <v>D9:Aa9</v>
      </c>
    </row>
    <row r="1784" spans="1:16">
      <c r="A1784" t="str">
        <f t="shared" si="294"/>
        <v>02</v>
      </c>
      <c r="B1784" t="str">
        <f t="shared" ca="1" si="295"/>
        <v>WOOD</v>
      </c>
      <c r="C1784" t="str">
        <f t="shared" si="291"/>
        <v>L43-W</v>
      </c>
      <c r="D1784" t="s">
        <v>747</v>
      </c>
      <c r="E1784">
        <f t="shared" ca="1" si="293"/>
        <v>0</v>
      </c>
      <c r="H1784" t="str">
        <f t="shared" ca="1" si="287"/>
        <v>'LYNX PLYWOOD'!</v>
      </c>
      <c r="I1784">
        <f t="shared" ca="1" si="288"/>
        <v>0</v>
      </c>
      <c r="J1784" t="str">
        <f t="shared" ca="1" si="292"/>
        <v>'LYNX PLYWOOD'!</v>
      </c>
      <c r="K1784">
        <f t="shared" ca="1" si="292"/>
        <v>0</v>
      </c>
      <c r="L1784">
        <f t="shared" ca="1" si="292"/>
        <v>0</v>
      </c>
      <c r="M1784">
        <f t="shared" ca="1" si="292"/>
        <v>0</v>
      </c>
      <c r="N1784">
        <f t="shared" ca="1" si="292"/>
        <v>0</v>
      </c>
      <c r="O1784" t="str">
        <f t="shared" ca="1" si="289"/>
        <v>D:Aa</v>
      </c>
      <c r="P1784" t="str">
        <f t="shared" ca="1" si="290"/>
        <v>D9:Aa9</v>
      </c>
    </row>
    <row r="1785" spans="1:16">
      <c r="A1785" t="str">
        <f t="shared" si="294"/>
        <v>03</v>
      </c>
      <c r="B1785" t="str">
        <f t="shared" ca="1" si="295"/>
        <v>WOOD</v>
      </c>
      <c r="C1785" t="str">
        <f t="shared" si="291"/>
        <v>L43-W</v>
      </c>
      <c r="D1785" t="s">
        <v>748</v>
      </c>
      <c r="E1785">
        <f t="shared" ca="1" si="293"/>
        <v>0</v>
      </c>
      <c r="H1785" t="str">
        <f t="shared" ca="1" si="287"/>
        <v>'LYNX PLYWOOD'!</v>
      </c>
      <c r="I1785">
        <f t="shared" ca="1" si="288"/>
        <v>0</v>
      </c>
      <c r="J1785" t="str">
        <f t="shared" ca="1" si="292"/>
        <v>'LYNX PLYWOOD'!</v>
      </c>
      <c r="K1785">
        <f t="shared" ca="1" si="292"/>
        <v>0</v>
      </c>
      <c r="L1785">
        <f t="shared" ca="1" si="292"/>
        <v>0</v>
      </c>
      <c r="M1785">
        <f t="shared" ca="1" si="292"/>
        <v>0</v>
      </c>
      <c r="N1785">
        <f t="shared" ca="1" si="292"/>
        <v>0</v>
      </c>
      <c r="O1785" t="str">
        <f t="shared" ca="1" si="289"/>
        <v>D:Aa</v>
      </c>
      <c r="P1785" t="str">
        <f t="shared" ca="1" si="290"/>
        <v>D9:Aa9</v>
      </c>
    </row>
    <row r="1786" spans="1:16">
      <c r="A1786" t="str">
        <f t="shared" si="294"/>
        <v>04</v>
      </c>
      <c r="B1786" t="str">
        <f t="shared" ca="1" si="295"/>
        <v>WOOD</v>
      </c>
      <c r="C1786" t="str">
        <f t="shared" si="291"/>
        <v>L43-W</v>
      </c>
      <c r="D1786" t="s">
        <v>749</v>
      </c>
      <c r="E1786">
        <f t="shared" ca="1" si="293"/>
        <v>0</v>
      </c>
      <c r="H1786" t="str">
        <f t="shared" ca="1" si="287"/>
        <v>'LYNX PLYWOOD'!</v>
      </c>
      <c r="I1786">
        <f t="shared" ca="1" si="288"/>
        <v>0</v>
      </c>
      <c r="J1786" t="str">
        <f t="shared" ca="1" si="292"/>
        <v>'LYNX PLYWOOD'!</v>
      </c>
      <c r="K1786">
        <f t="shared" ca="1" si="292"/>
        <v>0</v>
      </c>
      <c r="L1786">
        <f t="shared" ca="1" si="292"/>
        <v>0</v>
      </c>
      <c r="M1786">
        <f t="shared" ca="1" si="292"/>
        <v>0</v>
      </c>
      <c r="N1786">
        <f t="shared" ca="1" si="292"/>
        <v>0</v>
      </c>
      <c r="O1786" t="str">
        <f t="shared" ca="1" si="289"/>
        <v>D:Aa</v>
      </c>
      <c r="P1786" t="str">
        <f t="shared" ca="1" si="290"/>
        <v>D9:Aa9</v>
      </c>
    </row>
    <row r="1787" spans="1:16">
      <c r="A1787" t="str">
        <f t="shared" si="294"/>
        <v>05</v>
      </c>
      <c r="B1787" t="str">
        <f t="shared" ca="1" si="295"/>
        <v>WOOD</v>
      </c>
      <c r="C1787" t="str">
        <f t="shared" si="291"/>
        <v>L43-W</v>
      </c>
      <c r="D1787" t="s">
        <v>750</v>
      </c>
      <c r="E1787">
        <f t="shared" ca="1" si="293"/>
        <v>0</v>
      </c>
      <c r="H1787" t="str">
        <f t="shared" ca="1" si="287"/>
        <v>'LYNX PLYWOOD'!</v>
      </c>
      <c r="I1787">
        <f t="shared" ca="1" si="288"/>
        <v>0</v>
      </c>
      <c r="J1787" t="str">
        <f t="shared" ca="1" si="292"/>
        <v>'LYNX PLYWOOD'!</v>
      </c>
      <c r="K1787">
        <f t="shared" ca="1" si="292"/>
        <v>0</v>
      </c>
      <c r="L1787">
        <f t="shared" ca="1" si="292"/>
        <v>0</v>
      </c>
      <c r="M1787">
        <f t="shared" ca="1" si="292"/>
        <v>0</v>
      </c>
      <c r="N1787">
        <f t="shared" ca="1" si="292"/>
        <v>0</v>
      </c>
      <c r="O1787" t="str">
        <f t="shared" ca="1" si="289"/>
        <v>D:Aa</v>
      </c>
      <c r="P1787" t="str">
        <f t="shared" ca="1" si="290"/>
        <v>D9:Aa9</v>
      </c>
    </row>
    <row r="1788" spans="1:16">
      <c r="A1788" t="str">
        <f t="shared" si="294"/>
        <v>06</v>
      </c>
      <c r="B1788" t="str">
        <f t="shared" ca="1" si="295"/>
        <v>WOOD</v>
      </c>
      <c r="C1788" t="str">
        <f t="shared" si="291"/>
        <v>L43-W</v>
      </c>
      <c r="D1788" t="s">
        <v>751</v>
      </c>
      <c r="E1788">
        <f t="shared" ca="1" si="293"/>
        <v>0</v>
      </c>
      <c r="H1788" t="str">
        <f t="shared" ca="1" si="287"/>
        <v>'LYNX PLYWOOD'!</v>
      </c>
      <c r="I1788">
        <f t="shared" ca="1" si="288"/>
        <v>0</v>
      </c>
      <c r="J1788" t="str">
        <f t="shared" ca="1" si="292"/>
        <v>'LYNX PLYWOOD'!</v>
      </c>
      <c r="K1788">
        <f t="shared" ca="1" si="292"/>
        <v>0</v>
      </c>
      <c r="L1788">
        <f t="shared" ca="1" si="292"/>
        <v>0</v>
      </c>
      <c r="M1788">
        <f t="shared" ca="1" si="292"/>
        <v>0</v>
      </c>
      <c r="N1788">
        <f t="shared" ca="1" si="292"/>
        <v>0</v>
      </c>
      <c r="O1788" t="str">
        <f t="shared" ca="1" si="289"/>
        <v>D:Aa</v>
      </c>
      <c r="P1788" t="str">
        <f t="shared" ca="1" si="290"/>
        <v>D9:Aa9</v>
      </c>
    </row>
    <row r="1789" spans="1:16">
      <c r="A1789" t="str">
        <f t="shared" si="294"/>
        <v>07</v>
      </c>
      <c r="B1789" t="str">
        <f t="shared" ca="1" si="295"/>
        <v>WOOD</v>
      </c>
      <c r="C1789" t="str">
        <f t="shared" si="291"/>
        <v>L43-W</v>
      </c>
      <c r="D1789" t="s">
        <v>752</v>
      </c>
      <c r="E1789">
        <f t="shared" ca="1" si="293"/>
        <v>0</v>
      </c>
      <c r="H1789" t="str">
        <f t="shared" ca="1" si="287"/>
        <v>'LYNX PLYWOOD'!</v>
      </c>
      <c r="I1789">
        <f t="shared" ca="1" si="288"/>
        <v>0</v>
      </c>
      <c r="J1789" t="str">
        <f t="shared" ca="1" si="292"/>
        <v>'LYNX PLYWOOD'!</v>
      </c>
      <c r="K1789">
        <f t="shared" ca="1" si="292"/>
        <v>0</v>
      </c>
      <c r="L1789">
        <f t="shared" ca="1" si="292"/>
        <v>0</v>
      </c>
      <c r="M1789">
        <f t="shared" ca="1" si="292"/>
        <v>0</v>
      </c>
      <c r="N1789">
        <f t="shared" ca="1" si="292"/>
        <v>0</v>
      </c>
      <c r="O1789" t="str">
        <f t="shared" ca="1" si="289"/>
        <v>D:Aa</v>
      </c>
      <c r="P1789" t="str">
        <f t="shared" ca="1" si="290"/>
        <v>D9:Aa9</v>
      </c>
    </row>
    <row r="1790" spans="1:16">
      <c r="A1790" t="str">
        <f t="shared" si="294"/>
        <v>08</v>
      </c>
      <c r="B1790" t="str">
        <f t="shared" ca="1" si="295"/>
        <v>WOOD</v>
      </c>
      <c r="C1790" t="str">
        <f t="shared" si="291"/>
        <v>L43-W</v>
      </c>
      <c r="D1790" t="s">
        <v>753</v>
      </c>
      <c r="E1790">
        <f t="shared" ca="1" si="293"/>
        <v>0</v>
      </c>
      <c r="H1790" t="str">
        <f t="shared" ca="1" si="287"/>
        <v>'LYNX PLYWOOD'!</v>
      </c>
      <c r="I1790">
        <f t="shared" ca="1" si="288"/>
        <v>0</v>
      </c>
      <c r="J1790" t="str">
        <f t="shared" ca="1" si="292"/>
        <v>'LYNX PLYWOOD'!</v>
      </c>
      <c r="K1790">
        <f t="shared" ca="1" si="292"/>
        <v>0</v>
      </c>
      <c r="L1790">
        <f t="shared" ca="1" si="292"/>
        <v>0</v>
      </c>
      <c r="M1790">
        <f t="shared" ca="1" si="292"/>
        <v>0</v>
      </c>
      <c r="N1790">
        <f t="shared" ca="1" si="292"/>
        <v>0</v>
      </c>
      <c r="O1790" t="str">
        <f t="shared" ca="1" si="289"/>
        <v>D:Aa</v>
      </c>
      <c r="P1790" t="str">
        <f t="shared" ca="1" si="290"/>
        <v>D9:Aa9</v>
      </c>
    </row>
    <row r="1791" spans="1:16">
      <c r="A1791" t="str">
        <f t="shared" si="294"/>
        <v>09</v>
      </c>
      <c r="B1791" t="str">
        <f t="shared" ca="1" si="295"/>
        <v>WOOD</v>
      </c>
      <c r="C1791" t="str">
        <f t="shared" si="291"/>
        <v>L43-W</v>
      </c>
      <c r="D1791" t="s">
        <v>754</v>
      </c>
      <c r="E1791">
        <f t="shared" ca="1" si="293"/>
        <v>0</v>
      </c>
      <c r="H1791" t="str">
        <f t="shared" ca="1" si="287"/>
        <v>'LYNX PLYWOOD'!</v>
      </c>
      <c r="I1791">
        <f t="shared" ca="1" si="288"/>
        <v>0</v>
      </c>
      <c r="J1791" t="str">
        <f t="shared" ca="1" si="292"/>
        <v>'LYNX PLYWOOD'!</v>
      </c>
      <c r="K1791">
        <f t="shared" ca="1" si="292"/>
        <v>0</v>
      </c>
      <c r="L1791">
        <f t="shared" ca="1" si="292"/>
        <v>0</v>
      </c>
      <c r="M1791">
        <f t="shared" ca="1" si="292"/>
        <v>0</v>
      </c>
      <c r="N1791">
        <f t="shared" ca="1" si="292"/>
        <v>0</v>
      </c>
      <c r="O1791" t="str">
        <f t="shared" ca="1" si="289"/>
        <v>D:Aa</v>
      </c>
      <c r="P1791" t="str">
        <f t="shared" ca="1" si="290"/>
        <v>D9:Aa9</v>
      </c>
    </row>
    <row r="1792" spans="1:16">
      <c r="A1792" t="str">
        <f t="shared" si="294"/>
        <v>10</v>
      </c>
      <c r="B1792" t="str">
        <f t="shared" ca="1" si="295"/>
        <v>WOOD</v>
      </c>
      <c r="C1792" t="str">
        <f t="shared" si="291"/>
        <v>L43-W</v>
      </c>
      <c r="D1792" t="s">
        <v>755</v>
      </c>
      <c r="E1792">
        <f t="shared" ca="1" si="293"/>
        <v>0</v>
      </c>
      <c r="H1792" t="str">
        <f t="shared" ca="1" si="287"/>
        <v>'LYNX PLYWOOD'!</v>
      </c>
      <c r="I1792">
        <f t="shared" ca="1" si="288"/>
        <v>0</v>
      </c>
      <c r="J1792" t="str">
        <f t="shared" ca="1" si="292"/>
        <v>'LYNX PLYWOOD'!</v>
      </c>
      <c r="K1792">
        <f t="shared" ca="1" si="292"/>
        <v>0</v>
      </c>
      <c r="L1792">
        <f t="shared" ca="1" si="292"/>
        <v>0</v>
      </c>
      <c r="M1792">
        <f t="shared" ca="1" si="292"/>
        <v>0</v>
      </c>
      <c r="N1792">
        <f t="shared" ca="1" si="292"/>
        <v>0</v>
      </c>
      <c r="O1792" t="str">
        <f t="shared" ca="1" si="289"/>
        <v>D:Aa</v>
      </c>
      <c r="P1792" t="str">
        <f t="shared" ca="1" si="290"/>
        <v>D9:Aa9</v>
      </c>
    </row>
    <row r="1793" spans="1:16">
      <c r="A1793" t="str">
        <f t="shared" si="294"/>
        <v>100</v>
      </c>
      <c r="B1793" t="str">
        <f t="shared" ca="1" si="295"/>
        <v>WOOD</v>
      </c>
      <c r="C1793" t="str">
        <f t="shared" si="291"/>
        <v>L43-W</v>
      </c>
      <c r="D1793" t="s">
        <v>759</v>
      </c>
      <c r="E1793">
        <f t="shared" ca="1" si="293"/>
        <v>0</v>
      </c>
      <c r="H1793" t="str">
        <f t="shared" ca="1" si="287"/>
        <v>'LYNX PLYWOOD'!</v>
      </c>
      <c r="I1793">
        <f t="shared" ca="1" si="288"/>
        <v>0</v>
      </c>
      <c r="J1793" t="str">
        <f t="shared" ca="1" si="292"/>
        <v>'LYNX PLYWOOD'!</v>
      </c>
      <c r="K1793">
        <f t="shared" ca="1" si="292"/>
        <v>0</v>
      </c>
      <c r="L1793">
        <f t="shared" ca="1" si="292"/>
        <v>0</v>
      </c>
      <c r="M1793">
        <f t="shared" ca="1" si="292"/>
        <v>0</v>
      </c>
      <c r="N1793">
        <f t="shared" ca="1" si="292"/>
        <v>0</v>
      </c>
      <c r="O1793" t="str">
        <f t="shared" ca="1" si="289"/>
        <v>D:Aa</v>
      </c>
      <c r="P1793" t="str">
        <f t="shared" ca="1" si="290"/>
        <v>D9:Aa9</v>
      </c>
    </row>
    <row r="1794" spans="1:16">
      <c r="A1794" t="str">
        <f t="shared" si="294"/>
        <v>11</v>
      </c>
      <c r="B1794" t="str">
        <f t="shared" ca="1" si="295"/>
        <v>WOOD</v>
      </c>
      <c r="C1794" t="str">
        <f t="shared" si="291"/>
        <v>L43-W</v>
      </c>
      <c r="D1794" t="s">
        <v>756</v>
      </c>
      <c r="E1794">
        <f t="shared" ca="1" si="293"/>
        <v>0</v>
      </c>
      <c r="H1794" t="str">
        <f t="shared" ca="1" si="287"/>
        <v>'LYNX PLYWOOD'!</v>
      </c>
      <c r="I1794">
        <f t="shared" ca="1" si="288"/>
        <v>0</v>
      </c>
      <c r="J1794" t="str">
        <f t="shared" ca="1" si="292"/>
        <v>'LYNX PLYWOOD'!</v>
      </c>
      <c r="K1794">
        <f t="shared" ca="1" si="292"/>
        <v>0</v>
      </c>
      <c r="L1794">
        <f t="shared" ca="1" si="292"/>
        <v>0</v>
      </c>
      <c r="M1794">
        <f t="shared" ca="1" si="292"/>
        <v>0</v>
      </c>
      <c r="N1794">
        <f t="shared" ca="1" si="292"/>
        <v>0</v>
      </c>
      <c r="O1794" t="str">
        <f t="shared" ca="1" si="289"/>
        <v>D:Aa</v>
      </c>
      <c r="P1794" t="str">
        <f t="shared" ca="1" si="290"/>
        <v>D9:Aa9</v>
      </c>
    </row>
    <row r="1795" spans="1:16">
      <c r="A1795" t="str">
        <f t="shared" si="294"/>
        <v>12</v>
      </c>
      <c r="B1795" t="str">
        <f t="shared" ca="1" si="295"/>
        <v>WOOD</v>
      </c>
      <c r="C1795" t="str">
        <f t="shared" si="291"/>
        <v>L43-W</v>
      </c>
      <c r="D1795" t="s">
        <v>757</v>
      </c>
      <c r="E1795">
        <f t="shared" ca="1" si="293"/>
        <v>0</v>
      </c>
      <c r="H1795" t="str">
        <f t="shared" ca="1" si="287"/>
        <v>'LYNX PLYWOOD'!</v>
      </c>
      <c r="I1795">
        <f t="shared" ca="1" si="288"/>
        <v>0</v>
      </c>
      <c r="J1795" t="str">
        <f t="shared" ca="1" si="292"/>
        <v>'LYNX PLYWOOD'!</v>
      </c>
      <c r="K1795">
        <f t="shared" ca="1" si="292"/>
        <v>0</v>
      </c>
      <c r="L1795">
        <f t="shared" ca="1" si="292"/>
        <v>0</v>
      </c>
      <c r="M1795">
        <f t="shared" ca="1" si="292"/>
        <v>0</v>
      </c>
      <c r="N1795">
        <f t="shared" ca="1" si="292"/>
        <v>0</v>
      </c>
      <c r="O1795" t="str">
        <f t="shared" ca="1" si="289"/>
        <v>D:Aa</v>
      </c>
      <c r="P1795" t="str">
        <f t="shared" ca="1" si="290"/>
        <v>D9:Aa9</v>
      </c>
    </row>
    <row r="1796" spans="1:16">
      <c r="A1796" t="str">
        <f t="shared" si="294"/>
        <v>13</v>
      </c>
      <c r="B1796" t="str">
        <f t="shared" ca="1" si="295"/>
        <v>WOOD</v>
      </c>
      <c r="C1796" t="str">
        <f t="shared" si="291"/>
        <v>L43-W</v>
      </c>
      <c r="D1796" t="s">
        <v>758</v>
      </c>
      <c r="E1796">
        <f t="shared" ca="1" si="293"/>
        <v>0</v>
      </c>
      <c r="H1796" t="str">
        <f t="shared" ref="H1796:H1859" ca="1" si="296">IF(I1796&lt;&gt;0,I1796,IF(J1796&lt;&gt;0,J1796,IF(K1796&lt;&gt;0,K1796,IF(L1796&lt;&gt;0,L1796,IF(M1796&lt;&gt;0,M1796,N1796)))))</f>
        <v>'LYNX PLYWOOD'!</v>
      </c>
      <c r="I1796">
        <f t="shared" ref="I1796:I1859" ca="1" si="297">IF(IFERROR(VLOOKUP(C1796,INDIRECT($I$14&amp;"D:D"),1,FALSE),0)&lt;&gt;0,I$14,0)</f>
        <v>0</v>
      </c>
      <c r="J1796" t="str">
        <f t="shared" ca="1" si="292"/>
        <v>'LYNX PLYWOOD'!</v>
      </c>
      <c r="K1796">
        <f t="shared" ca="1" si="292"/>
        <v>0</v>
      </c>
      <c r="L1796">
        <f t="shared" ca="1" si="292"/>
        <v>0</v>
      </c>
      <c r="M1796">
        <f t="shared" ca="1" si="292"/>
        <v>0</v>
      </c>
      <c r="N1796">
        <f t="shared" ca="1" si="292"/>
        <v>0</v>
      </c>
      <c r="O1796" t="str">
        <f t="shared" ca="1" si="289"/>
        <v>D:Aa</v>
      </c>
      <c r="P1796" t="str">
        <f t="shared" ca="1" si="290"/>
        <v>D9:Aa9</v>
      </c>
    </row>
    <row r="1797" spans="1:16">
      <c r="A1797" t="str">
        <f t="shared" si="294"/>
        <v>15</v>
      </c>
      <c r="B1797" t="str">
        <f t="shared" ca="1" si="295"/>
        <v>WOOD</v>
      </c>
      <c r="C1797" t="str">
        <f t="shared" si="291"/>
        <v>L43-W</v>
      </c>
      <c r="D1797" t="s">
        <v>1541</v>
      </c>
      <c r="E1797">
        <f t="shared" ca="1" si="293"/>
        <v>0</v>
      </c>
      <c r="H1797" t="str">
        <f t="shared" ca="1" si="296"/>
        <v>'LYNX PLYWOOD'!</v>
      </c>
      <c r="I1797">
        <f t="shared" ca="1" si="297"/>
        <v>0</v>
      </c>
      <c r="J1797" t="str">
        <f t="shared" ca="1" si="292"/>
        <v>'LYNX PLYWOOD'!</v>
      </c>
      <c r="K1797">
        <f t="shared" ca="1" si="292"/>
        <v>0</v>
      </c>
      <c r="L1797">
        <f t="shared" ca="1" si="292"/>
        <v>0</v>
      </c>
      <c r="M1797">
        <f t="shared" ca="1" si="292"/>
        <v>0</v>
      </c>
      <c r="N1797">
        <f t="shared" ca="1" si="292"/>
        <v>0</v>
      </c>
      <c r="O1797" t="str">
        <f t="shared" ca="1" si="289"/>
        <v>D:Aa</v>
      </c>
      <c r="P1797" t="str">
        <f t="shared" ca="1" si="290"/>
        <v>D9:Aa9</v>
      </c>
    </row>
    <row r="1798" spans="1:16">
      <c r="A1798" t="str">
        <f t="shared" si="294"/>
        <v>01</v>
      </c>
      <c r="B1798" t="str">
        <f t="shared" ca="1" si="295"/>
        <v>PE</v>
      </c>
      <c r="C1798" t="str">
        <f t="shared" si="291"/>
        <v>L44-PE</v>
      </c>
      <c r="D1798" t="s">
        <v>2958</v>
      </c>
      <c r="E1798">
        <f t="shared" ca="1" si="293"/>
        <v>0</v>
      </c>
      <c r="H1798" t="str">
        <f t="shared" ca="1" si="296"/>
        <v>'Lynx PE'!</v>
      </c>
      <c r="I1798">
        <f t="shared" ca="1" si="297"/>
        <v>0</v>
      </c>
      <c r="J1798">
        <f t="shared" ca="1" si="292"/>
        <v>0</v>
      </c>
      <c r="K1798">
        <f t="shared" ca="1" si="292"/>
        <v>0</v>
      </c>
      <c r="L1798">
        <f t="shared" ca="1" si="292"/>
        <v>0</v>
      </c>
      <c r="M1798" t="str">
        <f t="shared" ca="1" si="292"/>
        <v>'Lynx PE'!</v>
      </c>
      <c r="N1798">
        <f t="shared" ca="1" si="292"/>
        <v>0</v>
      </c>
      <c r="O1798" t="str">
        <f t="shared" ca="1" si="289"/>
        <v>D:AD</v>
      </c>
      <c r="P1798" t="str">
        <f t="shared" ca="1" si="290"/>
        <v>D9:AD9</v>
      </c>
    </row>
    <row r="1799" spans="1:16">
      <c r="A1799" t="str">
        <f t="shared" si="294"/>
        <v>02</v>
      </c>
      <c r="B1799" t="str">
        <f t="shared" ca="1" si="295"/>
        <v>PE</v>
      </c>
      <c r="C1799" t="str">
        <f t="shared" si="291"/>
        <v>L44-PE</v>
      </c>
      <c r="D1799" t="s">
        <v>2959</v>
      </c>
      <c r="E1799">
        <f t="shared" ca="1" si="293"/>
        <v>0</v>
      </c>
      <c r="H1799" t="str">
        <f t="shared" ca="1" si="296"/>
        <v>'Lynx PE'!</v>
      </c>
      <c r="I1799">
        <f t="shared" ca="1" si="297"/>
        <v>0</v>
      </c>
      <c r="J1799">
        <f t="shared" ca="1" si="292"/>
        <v>0</v>
      </c>
      <c r="K1799">
        <f t="shared" ca="1" si="292"/>
        <v>0</v>
      </c>
      <c r="L1799">
        <f t="shared" ca="1" si="292"/>
        <v>0</v>
      </c>
      <c r="M1799" t="str">
        <f t="shared" ca="1" si="292"/>
        <v>'Lynx PE'!</v>
      </c>
      <c r="N1799">
        <f t="shared" ca="1" si="292"/>
        <v>0</v>
      </c>
      <c r="O1799" t="str">
        <f t="shared" ca="1" si="289"/>
        <v>D:AD</v>
      </c>
      <c r="P1799" t="str">
        <f t="shared" ca="1" si="290"/>
        <v>D9:AD9</v>
      </c>
    </row>
    <row r="1800" spans="1:16">
      <c r="A1800" t="str">
        <f t="shared" si="294"/>
        <v>03</v>
      </c>
      <c r="B1800" t="str">
        <f t="shared" ca="1" si="295"/>
        <v>PE</v>
      </c>
      <c r="C1800" t="str">
        <f t="shared" si="291"/>
        <v>L44-PE</v>
      </c>
      <c r="D1800" t="s">
        <v>2960</v>
      </c>
      <c r="E1800">
        <f t="shared" ca="1" si="293"/>
        <v>0</v>
      </c>
      <c r="H1800" t="str">
        <f t="shared" ca="1" si="296"/>
        <v>'Lynx PE'!</v>
      </c>
      <c r="I1800">
        <f t="shared" ca="1" si="297"/>
        <v>0</v>
      </c>
      <c r="J1800">
        <f t="shared" ca="1" si="292"/>
        <v>0</v>
      </c>
      <c r="K1800">
        <f t="shared" ca="1" si="292"/>
        <v>0</v>
      </c>
      <c r="L1800">
        <f t="shared" ca="1" si="292"/>
        <v>0</v>
      </c>
      <c r="M1800" t="str">
        <f t="shared" ca="1" si="292"/>
        <v>'Lynx PE'!</v>
      </c>
      <c r="N1800">
        <f t="shared" ca="1" si="292"/>
        <v>0</v>
      </c>
      <c r="O1800" t="str">
        <f t="shared" ref="O1800:O1863" ca="1" si="298">VLOOKUP($H1800,$G$8:$I$13,2,FALSE)</f>
        <v>D:AD</v>
      </c>
      <c r="P1800" t="str">
        <f t="shared" ref="P1800:P1863" ca="1" si="299">VLOOKUP($H1800,$G$8:$I$13,3,FALSE)</f>
        <v>D9:AD9</v>
      </c>
    </row>
    <row r="1801" spans="1:16">
      <c r="A1801" t="str">
        <f t="shared" si="294"/>
        <v>04</v>
      </c>
      <c r="B1801" t="str">
        <f t="shared" ca="1" si="295"/>
        <v>PE</v>
      </c>
      <c r="C1801" t="str">
        <f t="shared" si="291"/>
        <v>L44-PE</v>
      </c>
      <c r="D1801" t="s">
        <v>2961</v>
      </c>
      <c r="E1801">
        <f t="shared" ca="1" si="293"/>
        <v>0</v>
      </c>
      <c r="H1801" t="str">
        <f t="shared" ca="1" si="296"/>
        <v>'Lynx PE'!</v>
      </c>
      <c r="I1801">
        <f t="shared" ca="1" si="297"/>
        <v>0</v>
      </c>
      <c r="J1801">
        <f t="shared" ca="1" si="292"/>
        <v>0</v>
      </c>
      <c r="K1801">
        <f t="shared" ca="1" si="292"/>
        <v>0</v>
      </c>
      <c r="L1801">
        <f t="shared" ca="1" si="292"/>
        <v>0</v>
      </c>
      <c r="M1801" t="str">
        <f t="shared" ca="1" si="292"/>
        <v>'Lynx PE'!</v>
      </c>
      <c r="N1801">
        <f t="shared" ca="1" si="292"/>
        <v>0</v>
      </c>
      <c r="O1801" t="str">
        <f t="shared" ca="1" si="298"/>
        <v>D:AD</v>
      </c>
      <c r="P1801" t="str">
        <f t="shared" ca="1" si="299"/>
        <v>D9:AD9</v>
      </c>
    </row>
    <row r="1802" spans="1:16">
      <c r="A1802" t="str">
        <f t="shared" si="294"/>
        <v>05</v>
      </c>
      <c r="B1802" t="str">
        <f t="shared" ca="1" si="295"/>
        <v>PE</v>
      </c>
      <c r="C1802" t="str">
        <f t="shared" si="291"/>
        <v>L44-PE</v>
      </c>
      <c r="D1802" t="s">
        <v>2962</v>
      </c>
      <c r="E1802">
        <f t="shared" ca="1" si="293"/>
        <v>0</v>
      </c>
      <c r="H1802" t="str">
        <f t="shared" ca="1" si="296"/>
        <v>'Lynx PE'!</v>
      </c>
      <c r="I1802">
        <f t="shared" ca="1" si="297"/>
        <v>0</v>
      </c>
      <c r="J1802">
        <f t="shared" ca="1" si="292"/>
        <v>0</v>
      </c>
      <c r="K1802">
        <f t="shared" ca="1" si="292"/>
        <v>0</v>
      </c>
      <c r="L1802">
        <f t="shared" ca="1" si="292"/>
        <v>0</v>
      </c>
      <c r="M1802" t="str">
        <f t="shared" ca="1" si="292"/>
        <v>'Lynx PE'!</v>
      </c>
      <c r="N1802">
        <f t="shared" ca="1" si="292"/>
        <v>0</v>
      </c>
      <c r="O1802" t="str">
        <f t="shared" ca="1" si="298"/>
        <v>D:AD</v>
      </c>
      <c r="P1802" t="str">
        <f t="shared" ca="1" si="299"/>
        <v>D9:AD9</v>
      </c>
    </row>
    <row r="1803" spans="1:16">
      <c r="A1803" t="str">
        <f t="shared" si="294"/>
        <v>06</v>
      </c>
      <c r="B1803" t="str">
        <f t="shared" ca="1" si="295"/>
        <v>PE</v>
      </c>
      <c r="C1803" t="str">
        <f t="shared" si="291"/>
        <v>L44-PE</v>
      </c>
      <c r="D1803" t="s">
        <v>2963</v>
      </c>
      <c r="E1803">
        <f t="shared" ca="1" si="293"/>
        <v>0</v>
      </c>
      <c r="H1803" t="str">
        <f t="shared" ca="1" si="296"/>
        <v>'Lynx PE'!</v>
      </c>
      <c r="I1803">
        <f t="shared" ca="1" si="297"/>
        <v>0</v>
      </c>
      <c r="J1803">
        <f t="shared" ca="1" si="292"/>
        <v>0</v>
      </c>
      <c r="K1803">
        <f t="shared" ca="1" si="292"/>
        <v>0</v>
      </c>
      <c r="L1803">
        <f t="shared" ca="1" si="292"/>
        <v>0</v>
      </c>
      <c r="M1803" t="str">
        <f t="shared" ca="1" si="292"/>
        <v>'Lynx PE'!</v>
      </c>
      <c r="N1803">
        <f t="shared" ca="1" si="292"/>
        <v>0</v>
      </c>
      <c r="O1803" t="str">
        <f t="shared" ca="1" si="298"/>
        <v>D:AD</v>
      </c>
      <c r="P1803" t="str">
        <f t="shared" ca="1" si="299"/>
        <v>D9:AD9</v>
      </c>
    </row>
    <row r="1804" spans="1:16">
      <c r="A1804" t="str">
        <f t="shared" si="294"/>
        <v>07</v>
      </c>
      <c r="B1804" t="str">
        <f t="shared" ca="1" si="295"/>
        <v>PE</v>
      </c>
      <c r="C1804" t="str">
        <f t="shared" si="291"/>
        <v>L44-PE</v>
      </c>
      <c r="D1804" t="s">
        <v>2964</v>
      </c>
      <c r="E1804">
        <f t="shared" ca="1" si="293"/>
        <v>0</v>
      </c>
      <c r="H1804" t="str">
        <f t="shared" ca="1" si="296"/>
        <v>'Lynx PE'!</v>
      </c>
      <c r="I1804">
        <f t="shared" ca="1" si="297"/>
        <v>0</v>
      </c>
      <c r="J1804">
        <f t="shared" ca="1" si="292"/>
        <v>0</v>
      </c>
      <c r="K1804">
        <f t="shared" ca="1" si="292"/>
        <v>0</v>
      </c>
      <c r="L1804">
        <f t="shared" ca="1" si="292"/>
        <v>0</v>
      </c>
      <c r="M1804" t="str">
        <f t="shared" ca="1" si="292"/>
        <v>'Lynx PE'!</v>
      </c>
      <c r="N1804">
        <f t="shared" ca="1" si="292"/>
        <v>0</v>
      </c>
      <c r="O1804" t="str">
        <f t="shared" ca="1" si="298"/>
        <v>D:AD</v>
      </c>
      <c r="P1804" t="str">
        <f t="shared" ca="1" si="299"/>
        <v>D9:AD9</v>
      </c>
    </row>
    <row r="1805" spans="1:16">
      <c r="A1805" t="str">
        <f t="shared" si="294"/>
        <v>08</v>
      </c>
      <c r="B1805" t="str">
        <f t="shared" ca="1" si="295"/>
        <v>PE</v>
      </c>
      <c r="C1805" t="str">
        <f t="shared" si="291"/>
        <v>L44-PE</v>
      </c>
      <c r="D1805" t="s">
        <v>2965</v>
      </c>
      <c r="E1805">
        <f t="shared" ca="1" si="293"/>
        <v>0</v>
      </c>
      <c r="H1805" t="str">
        <f t="shared" ca="1" si="296"/>
        <v>'Lynx PE'!</v>
      </c>
      <c r="I1805">
        <f t="shared" ca="1" si="297"/>
        <v>0</v>
      </c>
      <c r="J1805">
        <f t="shared" ca="1" si="292"/>
        <v>0</v>
      </c>
      <c r="K1805">
        <f t="shared" ca="1" si="292"/>
        <v>0</v>
      </c>
      <c r="L1805">
        <f t="shared" ca="1" si="292"/>
        <v>0</v>
      </c>
      <c r="M1805" t="str">
        <f t="shared" ca="1" si="292"/>
        <v>'Lynx PE'!</v>
      </c>
      <c r="N1805">
        <f t="shared" ca="1" si="292"/>
        <v>0</v>
      </c>
      <c r="O1805" t="str">
        <f t="shared" ca="1" si="298"/>
        <v>D:AD</v>
      </c>
      <c r="P1805" t="str">
        <f t="shared" ca="1" si="299"/>
        <v>D9:AD9</v>
      </c>
    </row>
    <row r="1806" spans="1:16">
      <c r="A1806" t="str">
        <f t="shared" si="294"/>
        <v>09</v>
      </c>
      <c r="B1806" t="str">
        <f t="shared" ca="1" si="295"/>
        <v>PE</v>
      </c>
      <c r="C1806" t="str">
        <f t="shared" si="291"/>
        <v>L44-PE</v>
      </c>
      <c r="D1806" t="s">
        <v>2966</v>
      </c>
      <c r="E1806">
        <f t="shared" ca="1" si="293"/>
        <v>0</v>
      </c>
      <c r="H1806" t="str">
        <f t="shared" ca="1" si="296"/>
        <v>'Lynx PE'!</v>
      </c>
      <c r="I1806">
        <f t="shared" ca="1" si="297"/>
        <v>0</v>
      </c>
      <c r="J1806">
        <f t="shared" ref="J1806:N1856" ca="1" si="300">IF(IFERROR(VLOOKUP($C1806,INDIRECT(J$14&amp;"D:D"),1,FALSE),0)&lt;&gt;0,J$14,0)</f>
        <v>0</v>
      </c>
      <c r="K1806">
        <f t="shared" ca="1" si="300"/>
        <v>0</v>
      </c>
      <c r="L1806">
        <f t="shared" ca="1" si="300"/>
        <v>0</v>
      </c>
      <c r="M1806" t="str">
        <f t="shared" ca="1" si="300"/>
        <v>'Lynx PE'!</v>
      </c>
      <c r="N1806">
        <f t="shared" ca="1" si="300"/>
        <v>0</v>
      </c>
      <c r="O1806" t="str">
        <f t="shared" ca="1" si="298"/>
        <v>D:AD</v>
      </c>
      <c r="P1806" t="str">
        <f t="shared" ca="1" si="299"/>
        <v>D9:AD9</v>
      </c>
    </row>
    <row r="1807" spans="1:16">
      <c r="A1807" t="str">
        <f t="shared" si="294"/>
        <v>10</v>
      </c>
      <c r="B1807" t="str">
        <f t="shared" ca="1" si="295"/>
        <v>PE</v>
      </c>
      <c r="C1807" t="str">
        <f t="shared" si="291"/>
        <v>L44-PE</v>
      </c>
      <c r="D1807" t="s">
        <v>2967</v>
      </c>
      <c r="E1807">
        <f t="shared" ca="1" si="293"/>
        <v>0</v>
      </c>
      <c r="H1807" t="str">
        <f t="shared" ca="1" si="296"/>
        <v>'Lynx PE'!</v>
      </c>
      <c r="I1807">
        <f t="shared" ca="1" si="297"/>
        <v>0</v>
      </c>
      <c r="J1807">
        <f t="shared" ca="1" si="300"/>
        <v>0</v>
      </c>
      <c r="K1807">
        <f t="shared" ca="1" si="300"/>
        <v>0</v>
      </c>
      <c r="L1807">
        <f t="shared" ca="1" si="300"/>
        <v>0</v>
      </c>
      <c r="M1807" t="str">
        <f t="shared" ca="1" si="300"/>
        <v>'Lynx PE'!</v>
      </c>
      <c r="N1807">
        <f t="shared" ca="1" si="300"/>
        <v>0</v>
      </c>
      <c r="O1807" t="str">
        <f t="shared" ca="1" si="298"/>
        <v>D:AD</v>
      </c>
      <c r="P1807" t="str">
        <f t="shared" ca="1" si="299"/>
        <v>D9:AD9</v>
      </c>
    </row>
    <row r="1808" spans="1:16">
      <c r="A1808" t="str">
        <f t="shared" si="294"/>
        <v>11</v>
      </c>
      <c r="B1808" t="str">
        <f t="shared" ca="1" si="295"/>
        <v>PE</v>
      </c>
      <c r="C1808" t="str">
        <f t="shared" ref="C1808:C1871" si="301">IF(RIGHT(LEFT(D1808,LEN(D1808)-3),1)="-",LEFT(D1808,LEN(D1808)-4),LEFT(D1808,LEN(D1808)-3))</f>
        <v>L44-PE</v>
      </c>
      <c r="D1808" t="s">
        <v>2968</v>
      </c>
      <c r="E1808">
        <f t="shared" ca="1" si="293"/>
        <v>0</v>
      </c>
      <c r="H1808" t="str">
        <f t="shared" ca="1" si="296"/>
        <v>'Lynx PE'!</v>
      </c>
      <c r="I1808">
        <f t="shared" ca="1" si="297"/>
        <v>0</v>
      </c>
      <c r="J1808">
        <f t="shared" ca="1" si="300"/>
        <v>0</v>
      </c>
      <c r="K1808">
        <f t="shared" ca="1" si="300"/>
        <v>0</v>
      </c>
      <c r="L1808">
        <f t="shared" ca="1" si="300"/>
        <v>0</v>
      </c>
      <c r="M1808" t="str">
        <f t="shared" ca="1" si="300"/>
        <v>'Lynx PE'!</v>
      </c>
      <c r="N1808">
        <f t="shared" ca="1" si="300"/>
        <v>0</v>
      </c>
      <c r="O1808" t="str">
        <f t="shared" ca="1" si="298"/>
        <v>D:AD</v>
      </c>
      <c r="P1808" t="str">
        <f t="shared" ca="1" si="299"/>
        <v>D9:AD9</v>
      </c>
    </row>
    <row r="1809" spans="1:16">
      <c r="A1809" t="str">
        <f t="shared" si="294"/>
        <v>12</v>
      </c>
      <c r="B1809" t="str">
        <f t="shared" ca="1" si="295"/>
        <v>PE</v>
      </c>
      <c r="C1809" t="str">
        <f t="shared" si="301"/>
        <v>L44-PE</v>
      </c>
      <c r="D1809" t="s">
        <v>2969</v>
      </c>
      <c r="E1809">
        <f t="shared" ca="1" si="293"/>
        <v>0</v>
      </c>
      <c r="H1809" t="str">
        <f t="shared" ca="1" si="296"/>
        <v>'Lynx PE'!</v>
      </c>
      <c r="I1809">
        <f t="shared" ca="1" si="297"/>
        <v>0</v>
      </c>
      <c r="J1809">
        <f t="shared" ca="1" si="300"/>
        <v>0</v>
      </c>
      <c r="K1809">
        <f t="shared" ca="1" si="300"/>
        <v>0</v>
      </c>
      <c r="L1809">
        <f t="shared" ca="1" si="300"/>
        <v>0</v>
      </c>
      <c r="M1809" t="str">
        <f t="shared" ca="1" si="300"/>
        <v>'Lynx PE'!</v>
      </c>
      <c r="N1809">
        <f t="shared" ca="1" si="300"/>
        <v>0</v>
      </c>
      <c r="O1809" t="str">
        <f t="shared" ca="1" si="298"/>
        <v>D:AD</v>
      </c>
      <c r="P1809" t="str">
        <f t="shared" ca="1" si="299"/>
        <v>D9:AD9</v>
      </c>
    </row>
    <row r="1810" spans="1:16">
      <c r="A1810" t="str">
        <f t="shared" si="294"/>
        <v>13</v>
      </c>
      <c r="B1810" t="str">
        <f t="shared" ca="1" si="295"/>
        <v>PE</v>
      </c>
      <c r="C1810" t="str">
        <f t="shared" si="301"/>
        <v>L44-PE</v>
      </c>
      <c r="D1810" t="s">
        <v>2970</v>
      </c>
      <c r="E1810">
        <f t="shared" ca="1" si="293"/>
        <v>0</v>
      </c>
      <c r="H1810" t="str">
        <f t="shared" ca="1" si="296"/>
        <v>'Lynx PE'!</v>
      </c>
      <c r="I1810">
        <f t="shared" ca="1" si="297"/>
        <v>0</v>
      </c>
      <c r="J1810">
        <f t="shared" ca="1" si="300"/>
        <v>0</v>
      </c>
      <c r="K1810">
        <f t="shared" ca="1" si="300"/>
        <v>0</v>
      </c>
      <c r="L1810">
        <f t="shared" ca="1" si="300"/>
        <v>0</v>
      </c>
      <c r="M1810" t="str">
        <f t="shared" ca="1" si="300"/>
        <v>'Lynx PE'!</v>
      </c>
      <c r="N1810">
        <f t="shared" ca="1" si="300"/>
        <v>0</v>
      </c>
      <c r="O1810" t="str">
        <f t="shared" ca="1" si="298"/>
        <v>D:AD</v>
      </c>
      <c r="P1810" t="str">
        <f t="shared" ca="1" si="299"/>
        <v>D9:AD9</v>
      </c>
    </row>
    <row r="1811" spans="1:16">
      <c r="A1811" t="str">
        <f t="shared" si="294"/>
        <v>15</v>
      </c>
      <c r="B1811" t="str">
        <f t="shared" ca="1" si="295"/>
        <v>PE</v>
      </c>
      <c r="C1811" t="str">
        <f t="shared" si="301"/>
        <v>L44-PE</v>
      </c>
      <c r="D1811" t="s">
        <v>2971</v>
      </c>
      <c r="E1811">
        <f t="shared" ca="1" si="293"/>
        <v>0</v>
      </c>
      <c r="H1811" t="str">
        <f t="shared" ca="1" si="296"/>
        <v>'Lynx PE'!</v>
      </c>
      <c r="I1811">
        <f t="shared" ca="1" si="297"/>
        <v>0</v>
      </c>
      <c r="J1811">
        <f t="shared" ca="1" si="300"/>
        <v>0</v>
      </c>
      <c r="K1811">
        <f t="shared" ca="1" si="300"/>
        <v>0</v>
      </c>
      <c r="L1811">
        <f t="shared" ca="1" si="300"/>
        <v>0</v>
      </c>
      <c r="M1811" t="str">
        <f t="shared" ca="1" si="300"/>
        <v>'Lynx PE'!</v>
      </c>
      <c r="N1811">
        <f t="shared" ca="1" si="300"/>
        <v>0</v>
      </c>
      <c r="O1811" t="str">
        <f t="shared" ca="1" si="298"/>
        <v>D:AD</v>
      </c>
      <c r="P1811" t="str">
        <f t="shared" ca="1" si="299"/>
        <v>D9:AD9</v>
      </c>
    </row>
    <row r="1812" spans="1:16">
      <c r="A1812" t="str">
        <f t="shared" si="294"/>
        <v>19</v>
      </c>
      <c r="B1812" t="str">
        <f t="shared" ca="1" si="295"/>
        <v>PE</v>
      </c>
      <c r="C1812" t="str">
        <f t="shared" si="301"/>
        <v>L44-PE</v>
      </c>
      <c r="D1812" t="s">
        <v>2972</v>
      </c>
      <c r="E1812">
        <f t="shared" ca="1" si="293"/>
        <v>0</v>
      </c>
      <c r="H1812" t="str">
        <f t="shared" ca="1" si="296"/>
        <v>'Lynx PE'!</v>
      </c>
      <c r="I1812">
        <f t="shared" ca="1" si="297"/>
        <v>0</v>
      </c>
      <c r="J1812">
        <f t="shared" ca="1" si="300"/>
        <v>0</v>
      </c>
      <c r="K1812">
        <f t="shared" ca="1" si="300"/>
        <v>0</v>
      </c>
      <c r="L1812">
        <f t="shared" ca="1" si="300"/>
        <v>0</v>
      </c>
      <c r="M1812" t="str">
        <f t="shared" ca="1" si="300"/>
        <v>'Lynx PE'!</v>
      </c>
      <c r="N1812">
        <f t="shared" ca="1" si="300"/>
        <v>0</v>
      </c>
      <c r="O1812" t="str">
        <f t="shared" ca="1" si="298"/>
        <v>D:AD</v>
      </c>
      <c r="P1812" t="str">
        <f t="shared" ca="1" si="299"/>
        <v>D9:AD9</v>
      </c>
    </row>
    <row r="1813" spans="1:16">
      <c r="A1813" t="str">
        <f t="shared" si="294"/>
        <v>34</v>
      </c>
      <c r="B1813" t="str">
        <f t="shared" ca="1" si="295"/>
        <v>PE</v>
      </c>
      <c r="C1813" t="str">
        <f t="shared" si="301"/>
        <v>L44-PE</v>
      </c>
      <c r="D1813" t="s">
        <v>2973</v>
      </c>
      <c r="E1813">
        <f t="shared" ca="1" si="293"/>
        <v>0</v>
      </c>
      <c r="H1813" t="str">
        <f t="shared" ca="1" si="296"/>
        <v>'Lynx PE'!</v>
      </c>
      <c r="I1813">
        <f t="shared" ca="1" si="297"/>
        <v>0</v>
      </c>
      <c r="J1813">
        <f t="shared" ca="1" si="300"/>
        <v>0</v>
      </c>
      <c r="K1813">
        <f t="shared" ca="1" si="300"/>
        <v>0</v>
      </c>
      <c r="L1813">
        <f t="shared" ca="1" si="300"/>
        <v>0</v>
      </c>
      <c r="M1813" t="str">
        <f t="shared" ca="1" si="300"/>
        <v>'Lynx PE'!</v>
      </c>
      <c r="N1813">
        <f t="shared" ca="1" si="300"/>
        <v>0</v>
      </c>
      <c r="O1813" t="str">
        <f t="shared" ca="1" si="298"/>
        <v>D:AD</v>
      </c>
      <c r="P1813" t="str">
        <f t="shared" ca="1" si="299"/>
        <v>D9:AD9</v>
      </c>
    </row>
    <row r="1814" spans="1:16">
      <c r="A1814" t="str">
        <f t="shared" si="294"/>
        <v>35</v>
      </c>
      <c r="B1814" t="str">
        <f t="shared" ca="1" si="295"/>
        <v>PE</v>
      </c>
      <c r="C1814" t="str">
        <f t="shared" si="301"/>
        <v>L44-PE</v>
      </c>
      <c r="D1814" t="s">
        <v>2974</v>
      </c>
      <c r="E1814">
        <f t="shared" ca="1" si="293"/>
        <v>0</v>
      </c>
      <c r="H1814" t="str">
        <f t="shared" ca="1" si="296"/>
        <v>'Lynx PE'!</v>
      </c>
      <c r="I1814">
        <f t="shared" ca="1" si="297"/>
        <v>0</v>
      </c>
      <c r="J1814">
        <f t="shared" ca="1" si="300"/>
        <v>0</v>
      </c>
      <c r="K1814">
        <f t="shared" ca="1" si="300"/>
        <v>0</v>
      </c>
      <c r="L1814">
        <f t="shared" ca="1" si="300"/>
        <v>0</v>
      </c>
      <c r="M1814" t="str">
        <f t="shared" ca="1" si="300"/>
        <v>'Lynx PE'!</v>
      </c>
      <c r="N1814">
        <f t="shared" ca="1" si="300"/>
        <v>0</v>
      </c>
      <c r="O1814" t="str">
        <f t="shared" ca="1" si="298"/>
        <v>D:AD</v>
      </c>
      <c r="P1814" t="str">
        <f t="shared" ca="1" si="299"/>
        <v>D9:AD9</v>
      </c>
    </row>
    <row r="1815" spans="1:16">
      <c r="A1815" t="str">
        <f t="shared" si="294"/>
        <v>36</v>
      </c>
      <c r="B1815" t="str">
        <f t="shared" ca="1" si="295"/>
        <v>PE</v>
      </c>
      <c r="C1815" t="str">
        <f t="shared" si="301"/>
        <v>L44-PE</v>
      </c>
      <c r="D1815" t="s">
        <v>2975</v>
      </c>
      <c r="E1815">
        <f t="shared" ca="1" si="293"/>
        <v>0</v>
      </c>
      <c r="H1815" t="str">
        <f t="shared" ca="1" si="296"/>
        <v>'Lynx PE'!</v>
      </c>
      <c r="I1815">
        <f t="shared" ca="1" si="297"/>
        <v>0</v>
      </c>
      <c r="J1815">
        <f t="shared" ca="1" si="300"/>
        <v>0</v>
      </c>
      <c r="K1815">
        <f t="shared" ca="1" si="300"/>
        <v>0</v>
      </c>
      <c r="L1815">
        <f t="shared" ca="1" si="300"/>
        <v>0</v>
      </c>
      <c r="M1815" t="str">
        <f t="shared" ca="1" si="300"/>
        <v>'Lynx PE'!</v>
      </c>
      <c r="N1815">
        <f t="shared" ca="1" si="300"/>
        <v>0</v>
      </c>
      <c r="O1815" t="str">
        <f t="shared" ca="1" si="298"/>
        <v>D:AD</v>
      </c>
      <c r="P1815" t="str">
        <f t="shared" ca="1" si="299"/>
        <v>D9:AD9</v>
      </c>
    </row>
    <row r="1816" spans="1:16">
      <c r="A1816" t="str">
        <f t="shared" si="294"/>
        <v>01</v>
      </c>
      <c r="B1816" t="str">
        <f t="shared" ca="1" si="295"/>
        <v>WOOD</v>
      </c>
      <c r="C1816" t="str">
        <f t="shared" si="301"/>
        <v>L44-W</v>
      </c>
      <c r="D1816" t="s">
        <v>760</v>
      </c>
      <c r="E1816">
        <f t="shared" ca="1" si="293"/>
        <v>0</v>
      </c>
      <c r="H1816" t="str">
        <f t="shared" ca="1" si="296"/>
        <v>'LYNX PLYWOOD'!</v>
      </c>
      <c r="I1816">
        <f t="shared" ca="1" si="297"/>
        <v>0</v>
      </c>
      <c r="J1816" t="str">
        <f t="shared" ca="1" si="300"/>
        <v>'LYNX PLYWOOD'!</v>
      </c>
      <c r="K1816">
        <f t="shared" ca="1" si="300"/>
        <v>0</v>
      </c>
      <c r="L1816">
        <f t="shared" ca="1" si="300"/>
        <v>0</v>
      </c>
      <c r="M1816">
        <f t="shared" ca="1" si="300"/>
        <v>0</v>
      </c>
      <c r="N1816">
        <f t="shared" ca="1" si="300"/>
        <v>0</v>
      </c>
      <c r="O1816" t="str">
        <f t="shared" ca="1" si="298"/>
        <v>D:Aa</v>
      </c>
      <c r="P1816" t="str">
        <f t="shared" ca="1" si="299"/>
        <v>D9:Aa9</v>
      </c>
    </row>
    <row r="1817" spans="1:16">
      <c r="A1817" t="str">
        <f t="shared" si="294"/>
        <v>02</v>
      </c>
      <c r="B1817" t="str">
        <f t="shared" ca="1" si="295"/>
        <v>WOOD</v>
      </c>
      <c r="C1817" t="str">
        <f t="shared" si="301"/>
        <v>L44-W</v>
      </c>
      <c r="D1817" t="s">
        <v>761</v>
      </c>
      <c r="E1817">
        <f t="shared" ca="1" si="293"/>
        <v>0</v>
      </c>
      <c r="H1817" t="str">
        <f t="shared" ca="1" si="296"/>
        <v>'LYNX PLYWOOD'!</v>
      </c>
      <c r="I1817">
        <f t="shared" ca="1" si="297"/>
        <v>0</v>
      </c>
      <c r="J1817" t="str">
        <f t="shared" ca="1" si="300"/>
        <v>'LYNX PLYWOOD'!</v>
      </c>
      <c r="K1817">
        <f t="shared" ca="1" si="300"/>
        <v>0</v>
      </c>
      <c r="L1817">
        <f t="shared" ca="1" si="300"/>
        <v>0</v>
      </c>
      <c r="M1817">
        <f t="shared" ca="1" si="300"/>
        <v>0</v>
      </c>
      <c r="N1817">
        <f t="shared" ca="1" si="300"/>
        <v>0</v>
      </c>
      <c r="O1817" t="str">
        <f t="shared" ca="1" si="298"/>
        <v>D:Aa</v>
      </c>
      <c r="P1817" t="str">
        <f t="shared" ca="1" si="299"/>
        <v>D9:Aa9</v>
      </c>
    </row>
    <row r="1818" spans="1:16">
      <c r="A1818" t="str">
        <f t="shared" si="294"/>
        <v>03</v>
      </c>
      <c r="B1818" t="str">
        <f t="shared" ca="1" si="295"/>
        <v>WOOD</v>
      </c>
      <c r="C1818" t="str">
        <f t="shared" si="301"/>
        <v>L44-W</v>
      </c>
      <c r="D1818" t="s">
        <v>762</v>
      </c>
      <c r="E1818">
        <f t="shared" ca="1" si="293"/>
        <v>0</v>
      </c>
      <c r="H1818" t="str">
        <f t="shared" ca="1" si="296"/>
        <v>'LYNX PLYWOOD'!</v>
      </c>
      <c r="I1818">
        <f t="shared" ca="1" si="297"/>
        <v>0</v>
      </c>
      <c r="J1818" t="str">
        <f t="shared" ca="1" si="300"/>
        <v>'LYNX PLYWOOD'!</v>
      </c>
      <c r="K1818">
        <f t="shared" ca="1" si="300"/>
        <v>0</v>
      </c>
      <c r="L1818">
        <f t="shared" ca="1" si="300"/>
        <v>0</v>
      </c>
      <c r="M1818">
        <f t="shared" ca="1" si="300"/>
        <v>0</v>
      </c>
      <c r="N1818">
        <f t="shared" ca="1" si="300"/>
        <v>0</v>
      </c>
      <c r="O1818" t="str">
        <f t="shared" ca="1" si="298"/>
        <v>D:Aa</v>
      </c>
      <c r="P1818" t="str">
        <f t="shared" ca="1" si="299"/>
        <v>D9:Aa9</v>
      </c>
    </row>
    <row r="1819" spans="1:16">
      <c r="A1819" t="str">
        <f t="shared" si="294"/>
        <v>04</v>
      </c>
      <c r="B1819" t="str">
        <f t="shared" ca="1" si="295"/>
        <v>WOOD</v>
      </c>
      <c r="C1819" t="str">
        <f t="shared" si="301"/>
        <v>L44-W</v>
      </c>
      <c r="D1819" t="s">
        <v>763</v>
      </c>
      <c r="E1819">
        <f t="shared" ca="1" si="293"/>
        <v>0</v>
      </c>
      <c r="H1819" t="str">
        <f t="shared" ca="1" si="296"/>
        <v>'LYNX PLYWOOD'!</v>
      </c>
      <c r="I1819">
        <f t="shared" ca="1" si="297"/>
        <v>0</v>
      </c>
      <c r="J1819" t="str">
        <f t="shared" ca="1" si="300"/>
        <v>'LYNX PLYWOOD'!</v>
      </c>
      <c r="K1819">
        <f t="shared" ca="1" si="300"/>
        <v>0</v>
      </c>
      <c r="L1819">
        <f t="shared" ca="1" si="300"/>
        <v>0</v>
      </c>
      <c r="M1819">
        <f t="shared" ca="1" si="300"/>
        <v>0</v>
      </c>
      <c r="N1819">
        <f t="shared" ca="1" si="300"/>
        <v>0</v>
      </c>
      <c r="O1819" t="str">
        <f t="shared" ca="1" si="298"/>
        <v>D:Aa</v>
      </c>
      <c r="P1819" t="str">
        <f t="shared" ca="1" si="299"/>
        <v>D9:Aa9</v>
      </c>
    </row>
    <row r="1820" spans="1:16">
      <c r="A1820" t="str">
        <f t="shared" si="294"/>
        <v>05</v>
      </c>
      <c r="B1820" t="str">
        <f t="shared" ca="1" si="295"/>
        <v>WOOD</v>
      </c>
      <c r="C1820" t="str">
        <f t="shared" si="301"/>
        <v>L44-W</v>
      </c>
      <c r="D1820" t="s">
        <v>764</v>
      </c>
      <c r="E1820">
        <f t="shared" ca="1" si="293"/>
        <v>0</v>
      </c>
      <c r="H1820" t="str">
        <f t="shared" ca="1" si="296"/>
        <v>'LYNX PLYWOOD'!</v>
      </c>
      <c r="I1820">
        <f t="shared" ca="1" si="297"/>
        <v>0</v>
      </c>
      <c r="J1820" t="str">
        <f t="shared" ca="1" si="300"/>
        <v>'LYNX PLYWOOD'!</v>
      </c>
      <c r="K1820">
        <f t="shared" ca="1" si="300"/>
        <v>0</v>
      </c>
      <c r="L1820">
        <f t="shared" ca="1" si="300"/>
        <v>0</v>
      </c>
      <c r="M1820">
        <f t="shared" ca="1" si="300"/>
        <v>0</v>
      </c>
      <c r="N1820">
        <f t="shared" ca="1" si="300"/>
        <v>0</v>
      </c>
      <c r="O1820" t="str">
        <f t="shared" ca="1" si="298"/>
        <v>D:Aa</v>
      </c>
      <c r="P1820" t="str">
        <f t="shared" ca="1" si="299"/>
        <v>D9:Aa9</v>
      </c>
    </row>
    <row r="1821" spans="1:16">
      <c r="A1821" t="str">
        <f t="shared" si="294"/>
        <v>06</v>
      </c>
      <c r="B1821" t="str">
        <f t="shared" ca="1" si="295"/>
        <v>WOOD</v>
      </c>
      <c r="C1821" t="str">
        <f t="shared" si="301"/>
        <v>L44-W</v>
      </c>
      <c r="D1821" t="s">
        <v>765</v>
      </c>
      <c r="E1821">
        <f t="shared" ca="1" si="293"/>
        <v>0</v>
      </c>
      <c r="H1821" t="str">
        <f t="shared" ca="1" si="296"/>
        <v>'LYNX PLYWOOD'!</v>
      </c>
      <c r="I1821">
        <f t="shared" ca="1" si="297"/>
        <v>0</v>
      </c>
      <c r="J1821" t="str">
        <f t="shared" ca="1" si="300"/>
        <v>'LYNX PLYWOOD'!</v>
      </c>
      <c r="K1821">
        <f t="shared" ca="1" si="300"/>
        <v>0</v>
      </c>
      <c r="L1821">
        <f t="shared" ca="1" si="300"/>
        <v>0</v>
      </c>
      <c r="M1821">
        <f t="shared" ca="1" si="300"/>
        <v>0</v>
      </c>
      <c r="N1821">
        <f t="shared" ca="1" si="300"/>
        <v>0</v>
      </c>
      <c r="O1821" t="str">
        <f t="shared" ca="1" si="298"/>
        <v>D:Aa</v>
      </c>
      <c r="P1821" t="str">
        <f t="shared" ca="1" si="299"/>
        <v>D9:Aa9</v>
      </c>
    </row>
    <row r="1822" spans="1:16">
      <c r="A1822" t="str">
        <f t="shared" si="294"/>
        <v>07</v>
      </c>
      <c r="B1822" t="str">
        <f t="shared" ca="1" si="295"/>
        <v>WOOD</v>
      </c>
      <c r="C1822" t="str">
        <f t="shared" si="301"/>
        <v>L44-W</v>
      </c>
      <c r="D1822" t="s">
        <v>766</v>
      </c>
      <c r="E1822">
        <f t="shared" ca="1" si="293"/>
        <v>0</v>
      </c>
      <c r="H1822" t="str">
        <f t="shared" ca="1" si="296"/>
        <v>'LYNX PLYWOOD'!</v>
      </c>
      <c r="I1822">
        <f t="shared" ca="1" si="297"/>
        <v>0</v>
      </c>
      <c r="J1822" t="str">
        <f t="shared" ca="1" si="300"/>
        <v>'LYNX PLYWOOD'!</v>
      </c>
      <c r="K1822">
        <f t="shared" ca="1" si="300"/>
        <v>0</v>
      </c>
      <c r="L1822">
        <f t="shared" ca="1" si="300"/>
        <v>0</v>
      </c>
      <c r="M1822">
        <f t="shared" ca="1" si="300"/>
        <v>0</v>
      </c>
      <c r="N1822">
        <f t="shared" ca="1" si="300"/>
        <v>0</v>
      </c>
      <c r="O1822" t="str">
        <f t="shared" ca="1" si="298"/>
        <v>D:Aa</v>
      </c>
      <c r="P1822" t="str">
        <f t="shared" ca="1" si="299"/>
        <v>D9:Aa9</v>
      </c>
    </row>
    <row r="1823" spans="1:16">
      <c r="A1823" t="str">
        <f t="shared" si="294"/>
        <v>08</v>
      </c>
      <c r="B1823" t="str">
        <f t="shared" ca="1" si="295"/>
        <v>WOOD</v>
      </c>
      <c r="C1823" t="str">
        <f t="shared" si="301"/>
        <v>L44-W</v>
      </c>
      <c r="D1823" t="s">
        <v>767</v>
      </c>
      <c r="E1823">
        <f t="shared" ca="1" si="293"/>
        <v>0</v>
      </c>
      <c r="H1823" t="str">
        <f t="shared" ca="1" si="296"/>
        <v>'LYNX PLYWOOD'!</v>
      </c>
      <c r="I1823">
        <f t="shared" ca="1" si="297"/>
        <v>0</v>
      </c>
      <c r="J1823" t="str">
        <f t="shared" ca="1" si="300"/>
        <v>'LYNX PLYWOOD'!</v>
      </c>
      <c r="K1823">
        <f t="shared" ca="1" si="300"/>
        <v>0</v>
      </c>
      <c r="L1823">
        <f t="shared" ca="1" si="300"/>
        <v>0</v>
      </c>
      <c r="M1823">
        <f t="shared" ca="1" si="300"/>
        <v>0</v>
      </c>
      <c r="N1823">
        <f t="shared" ca="1" si="300"/>
        <v>0</v>
      </c>
      <c r="O1823" t="str">
        <f t="shared" ca="1" si="298"/>
        <v>D:Aa</v>
      </c>
      <c r="P1823" t="str">
        <f t="shared" ca="1" si="299"/>
        <v>D9:Aa9</v>
      </c>
    </row>
    <row r="1824" spans="1:16">
      <c r="A1824" t="str">
        <f t="shared" si="294"/>
        <v>09</v>
      </c>
      <c r="B1824" t="str">
        <f t="shared" ca="1" si="295"/>
        <v>WOOD</v>
      </c>
      <c r="C1824" t="str">
        <f t="shared" si="301"/>
        <v>L44-W</v>
      </c>
      <c r="D1824" t="s">
        <v>768</v>
      </c>
      <c r="E1824">
        <f t="shared" ca="1" si="293"/>
        <v>0</v>
      </c>
      <c r="H1824" t="str">
        <f t="shared" ca="1" si="296"/>
        <v>'LYNX PLYWOOD'!</v>
      </c>
      <c r="I1824">
        <f t="shared" ca="1" si="297"/>
        <v>0</v>
      </c>
      <c r="J1824" t="str">
        <f t="shared" ca="1" si="300"/>
        <v>'LYNX PLYWOOD'!</v>
      </c>
      <c r="K1824">
        <f t="shared" ca="1" si="300"/>
        <v>0</v>
      </c>
      <c r="L1824">
        <f t="shared" ca="1" si="300"/>
        <v>0</v>
      </c>
      <c r="M1824">
        <f t="shared" ca="1" si="300"/>
        <v>0</v>
      </c>
      <c r="N1824">
        <f t="shared" ca="1" si="300"/>
        <v>0</v>
      </c>
      <c r="O1824" t="str">
        <f t="shared" ca="1" si="298"/>
        <v>D:Aa</v>
      </c>
      <c r="P1824" t="str">
        <f t="shared" ca="1" si="299"/>
        <v>D9:Aa9</v>
      </c>
    </row>
    <row r="1825" spans="1:16">
      <c r="A1825" t="str">
        <f t="shared" si="294"/>
        <v>10</v>
      </c>
      <c r="B1825" t="str">
        <f t="shared" ca="1" si="295"/>
        <v>WOOD</v>
      </c>
      <c r="C1825" t="str">
        <f t="shared" si="301"/>
        <v>L44-W</v>
      </c>
      <c r="D1825" t="s">
        <v>769</v>
      </c>
      <c r="E1825">
        <f t="shared" ca="1" si="293"/>
        <v>0</v>
      </c>
      <c r="H1825" t="str">
        <f t="shared" ca="1" si="296"/>
        <v>'LYNX PLYWOOD'!</v>
      </c>
      <c r="I1825">
        <f t="shared" ca="1" si="297"/>
        <v>0</v>
      </c>
      <c r="J1825" t="str">
        <f t="shared" ca="1" si="300"/>
        <v>'LYNX PLYWOOD'!</v>
      </c>
      <c r="K1825">
        <f t="shared" ca="1" si="300"/>
        <v>0</v>
      </c>
      <c r="L1825">
        <f t="shared" ca="1" si="300"/>
        <v>0</v>
      </c>
      <c r="M1825">
        <f t="shared" ca="1" si="300"/>
        <v>0</v>
      </c>
      <c r="N1825">
        <f t="shared" ca="1" si="300"/>
        <v>0</v>
      </c>
      <c r="O1825" t="str">
        <f t="shared" ca="1" si="298"/>
        <v>D:Aa</v>
      </c>
      <c r="P1825" t="str">
        <f t="shared" ca="1" si="299"/>
        <v>D9:Aa9</v>
      </c>
    </row>
    <row r="1826" spans="1:16">
      <c r="A1826" t="str">
        <f t="shared" si="294"/>
        <v>100</v>
      </c>
      <c r="B1826" t="str">
        <f t="shared" ca="1" si="295"/>
        <v>WOOD</v>
      </c>
      <c r="C1826" t="str">
        <f t="shared" si="301"/>
        <v>L44-W</v>
      </c>
      <c r="D1826" t="s">
        <v>773</v>
      </c>
      <c r="E1826">
        <f t="shared" ca="1" si="293"/>
        <v>0</v>
      </c>
      <c r="H1826" t="str">
        <f t="shared" ca="1" si="296"/>
        <v>'LYNX PLYWOOD'!</v>
      </c>
      <c r="I1826">
        <f t="shared" ca="1" si="297"/>
        <v>0</v>
      </c>
      <c r="J1826" t="str">
        <f t="shared" ca="1" si="300"/>
        <v>'LYNX PLYWOOD'!</v>
      </c>
      <c r="K1826">
        <f t="shared" ca="1" si="300"/>
        <v>0</v>
      </c>
      <c r="L1826">
        <f t="shared" ca="1" si="300"/>
        <v>0</v>
      </c>
      <c r="M1826">
        <f t="shared" ca="1" si="300"/>
        <v>0</v>
      </c>
      <c r="N1826">
        <f t="shared" ca="1" si="300"/>
        <v>0</v>
      </c>
      <c r="O1826" t="str">
        <f t="shared" ca="1" si="298"/>
        <v>D:Aa</v>
      </c>
      <c r="P1826" t="str">
        <f t="shared" ca="1" si="299"/>
        <v>D9:Aa9</v>
      </c>
    </row>
    <row r="1827" spans="1:16">
      <c r="A1827" t="str">
        <f t="shared" si="294"/>
        <v>11</v>
      </c>
      <c r="B1827" t="str">
        <f t="shared" ca="1" si="295"/>
        <v>WOOD</v>
      </c>
      <c r="C1827" t="str">
        <f t="shared" si="301"/>
        <v>L44-W</v>
      </c>
      <c r="D1827" t="s">
        <v>770</v>
      </c>
      <c r="E1827">
        <f t="shared" ca="1" si="293"/>
        <v>0</v>
      </c>
      <c r="H1827" t="str">
        <f t="shared" ca="1" si="296"/>
        <v>'LYNX PLYWOOD'!</v>
      </c>
      <c r="I1827">
        <f t="shared" ca="1" si="297"/>
        <v>0</v>
      </c>
      <c r="J1827" t="str">
        <f t="shared" ca="1" si="300"/>
        <v>'LYNX PLYWOOD'!</v>
      </c>
      <c r="K1827">
        <f t="shared" ca="1" si="300"/>
        <v>0</v>
      </c>
      <c r="L1827">
        <f t="shared" ca="1" si="300"/>
        <v>0</v>
      </c>
      <c r="M1827">
        <f t="shared" ca="1" si="300"/>
        <v>0</v>
      </c>
      <c r="N1827">
        <f t="shared" ca="1" si="300"/>
        <v>0</v>
      </c>
      <c r="O1827" t="str">
        <f t="shared" ca="1" si="298"/>
        <v>D:Aa</v>
      </c>
      <c r="P1827" t="str">
        <f t="shared" ca="1" si="299"/>
        <v>D9:Aa9</v>
      </c>
    </row>
    <row r="1828" spans="1:16">
      <c r="A1828" t="str">
        <f t="shared" si="294"/>
        <v>12</v>
      </c>
      <c r="B1828" t="str">
        <f t="shared" ca="1" si="295"/>
        <v>WOOD</v>
      </c>
      <c r="C1828" t="str">
        <f t="shared" si="301"/>
        <v>L44-W</v>
      </c>
      <c r="D1828" t="s">
        <v>771</v>
      </c>
      <c r="E1828">
        <f t="shared" ca="1" si="293"/>
        <v>0</v>
      </c>
      <c r="H1828" t="str">
        <f t="shared" ca="1" si="296"/>
        <v>'LYNX PLYWOOD'!</v>
      </c>
      <c r="I1828">
        <f t="shared" ca="1" si="297"/>
        <v>0</v>
      </c>
      <c r="J1828" t="str">
        <f t="shared" ca="1" si="300"/>
        <v>'LYNX PLYWOOD'!</v>
      </c>
      <c r="K1828">
        <f t="shared" ca="1" si="300"/>
        <v>0</v>
      </c>
      <c r="L1828">
        <f t="shared" ca="1" si="300"/>
        <v>0</v>
      </c>
      <c r="M1828">
        <f t="shared" ca="1" si="300"/>
        <v>0</v>
      </c>
      <c r="N1828">
        <f t="shared" ca="1" si="300"/>
        <v>0</v>
      </c>
      <c r="O1828" t="str">
        <f t="shared" ca="1" si="298"/>
        <v>D:Aa</v>
      </c>
      <c r="P1828" t="str">
        <f t="shared" ca="1" si="299"/>
        <v>D9:Aa9</v>
      </c>
    </row>
    <row r="1829" spans="1:16">
      <c r="A1829" t="str">
        <f t="shared" si="294"/>
        <v>13</v>
      </c>
      <c r="B1829" t="str">
        <f t="shared" ca="1" si="295"/>
        <v>WOOD</v>
      </c>
      <c r="C1829" t="str">
        <f t="shared" si="301"/>
        <v>L44-W</v>
      </c>
      <c r="D1829" t="s">
        <v>772</v>
      </c>
      <c r="E1829">
        <f t="shared" ca="1" si="293"/>
        <v>0</v>
      </c>
      <c r="H1829" t="str">
        <f t="shared" ca="1" si="296"/>
        <v>'LYNX PLYWOOD'!</v>
      </c>
      <c r="I1829">
        <f t="shared" ca="1" si="297"/>
        <v>0</v>
      </c>
      <c r="J1829" t="str">
        <f t="shared" ca="1" si="300"/>
        <v>'LYNX PLYWOOD'!</v>
      </c>
      <c r="K1829">
        <f t="shared" ca="1" si="300"/>
        <v>0</v>
      </c>
      <c r="L1829">
        <f t="shared" ca="1" si="300"/>
        <v>0</v>
      </c>
      <c r="M1829">
        <f t="shared" ca="1" si="300"/>
        <v>0</v>
      </c>
      <c r="N1829">
        <f t="shared" ca="1" si="300"/>
        <v>0</v>
      </c>
      <c r="O1829" t="str">
        <f t="shared" ca="1" si="298"/>
        <v>D:Aa</v>
      </c>
      <c r="P1829" t="str">
        <f t="shared" ca="1" si="299"/>
        <v>D9:Aa9</v>
      </c>
    </row>
    <row r="1830" spans="1:16">
      <c r="A1830" t="str">
        <f t="shared" si="294"/>
        <v>15</v>
      </c>
      <c r="B1830" t="str">
        <f t="shared" ca="1" si="295"/>
        <v>WOOD</v>
      </c>
      <c r="C1830" t="str">
        <f t="shared" si="301"/>
        <v>L44-W</v>
      </c>
      <c r="D1830" t="s">
        <v>1542</v>
      </c>
      <c r="E1830">
        <f t="shared" ca="1" si="293"/>
        <v>0</v>
      </c>
      <c r="H1830" t="str">
        <f t="shared" ca="1" si="296"/>
        <v>'LYNX PLYWOOD'!</v>
      </c>
      <c r="I1830">
        <f t="shared" ca="1" si="297"/>
        <v>0</v>
      </c>
      <c r="J1830" t="str">
        <f t="shared" ca="1" si="300"/>
        <v>'LYNX PLYWOOD'!</v>
      </c>
      <c r="K1830">
        <f t="shared" ca="1" si="300"/>
        <v>0</v>
      </c>
      <c r="L1830">
        <f t="shared" ca="1" si="300"/>
        <v>0</v>
      </c>
      <c r="M1830">
        <f t="shared" ca="1" si="300"/>
        <v>0</v>
      </c>
      <c r="N1830">
        <f t="shared" ca="1" si="300"/>
        <v>0</v>
      </c>
      <c r="O1830" t="str">
        <f t="shared" ca="1" si="298"/>
        <v>D:Aa</v>
      </c>
      <c r="P1830" t="str">
        <f t="shared" ca="1" si="299"/>
        <v>D9:Aa9</v>
      </c>
    </row>
    <row r="1831" spans="1:16">
      <c r="A1831" t="str">
        <f t="shared" si="294"/>
        <v>01</v>
      </c>
      <c r="B1831" t="str">
        <f t="shared" ca="1" si="295"/>
        <v>PE</v>
      </c>
      <c r="C1831" t="str">
        <f t="shared" si="301"/>
        <v>L48-PE</v>
      </c>
      <c r="D1831" t="s">
        <v>2976</v>
      </c>
      <c r="E1831">
        <f t="shared" ca="1" si="293"/>
        <v>0</v>
      </c>
      <c r="H1831" t="str">
        <f t="shared" ca="1" si="296"/>
        <v>'Lynx PE'!</v>
      </c>
      <c r="I1831">
        <f t="shared" ca="1" si="297"/>
        <v>0</v>
      </c>
      <c r="J1831">
        <f t="shared" ca="1" si="300"/>
        <v>0</v>
      </c>
      <c r="K1831">
        <f t="shared" ca="1" si="300"/>
        <v>0</v>
      </c>
      <c r="L1831">
        <f t="shared" ca="1" si="300"/>
        <v>0</v>
      </c>
      <c r="M1831" t="str">
        <f t="shared" ca="1" si="300"/>
        <v>'Lynx PE'!</v>
      </c>
      <c r="N1831">
        <f t="shared" ca="1" si="300"/>
        <v>0</v>
      </c>
      <c r="O1831" t="str">
        <f t="shared" ca="1" si="298"/>
        <v>D:AD</v>
      </c>
      <c r="P1831" t="str">
        <f t="shared" ca="1" si="299"/>
        <v>D9:AD9</v>
      </c>
    </row>
    <row r="1832" spans="1:16">
      <c r="A1832" t="str">
        <f t="shared" si="294"/>
        <v>02</v>
      </c>
      <c r="B1832" t="str">
        <f t="shared" ca="1" si="295"/>
        <v>PE</v>
      </c>
      <c r="C1832" t="str">
        <f t="shared" si="301"/>
        <v>L48-PE</v>
      </c>
      <c r="D1832" t="s">
        <v>2977</v>
      </c>
      <c r="E1832">
        <f t="shared" ca="1" si="293"/>
        <v>0</v>
      </c>
      <c r="H1832" t="str">
        <f t="shared" ca="1" si="296"/>
        <v>'Lynx PE'!</v>
      </c>
      <c r="I1832">
        <f t="shared" ca="1" si="297"/>
        <v>0</v>
      </c>
      <c r="J1832">
        <f t="shared" ca="1" si="300"/>
        <v>0</v>
      </c>
      <c r="K1832">
        <f t="shared" ca="1" si="300"/>
        <v>0</v>
      </c>
      <c r="L1832">
        <f t="shared" ca="1" si="300"/>
        <v>0</v>
      </c>
      <c r="M1832" t="str">
        <f t="shared" ca="1" si="300"/>
        <v>'Lynx PE'!</v>
      </c>
      <c r="N1832">
        <f t="shared" ca="1" si="300"/>
        <v>0</v>
      </c>
      <c r="O1832" t="str">
        <f t="shared" ca="1" si="298"/>
        <v>D:AD</v>
      </c>
      <c r="P1832" t="str">
        <f t="shared" ca="1" si="299"/>
        <v>D9:AD9</v>
      </c>
    </row>
    <row r="1833" spans="1:16">
      <c r="A1833" t="str">
        <f t="shared" si="294"/>
        <v>03</v>
      </c>
      <c r="B1833" t="str">
        <f t="shared" ca="1" si="295"/>
        <v>PE</v>
      </c>
      <c r="C1833" t="str">
        <f t="shared" si="301"/>
        <v>L48-PE</v>
      </c>
      <c r="D1833" t="s">
        <v>2978</v>
      </c>
      <c r="E1833">
        <f t="shared" ca="1" si="293"/>
        <v>0</v>
      </c>
      <c r="H1833" t="str">
        <f t="shared" ca="1" si="296"/>
        <v>'Lynx PE'!</v>
      </c>
      <c r="I1833">
        <f t="shared" ca="1" si="297"/>
        <v>0</v>
      </c>
      <c r="J1833">
        <f t="shared" ca="1" si="300"/>
        <v>0</v>
      </c>
      <c r="K1833">
        <f t="shared" ca="1" si="300"/>
        <v>0</v>
      </c>
      <c r="L1833">
        <f t="shared" ca="1" si="300"/>
        <v>0</v>
      </c>
      <c r="M1833" t="str">
        <f t="shared" ca="1" si="300"/>
        <v>'Lynx PE'!</v>
      </c>
      <c r="N1833">
        <f t="shared" ca="1" si="300"/>
        <v>0</v>
      </c>
      <c r="O1833" t="str">
        <f t="shared" ca="1" si="298"/>
        <v>D:AD</v>
      </c>
      <c r="P1833" t="str">
        <f t="shared" ca="1" si="299"/>
        <v>D9:AD9</v>
      </c>
    </row>
    <row r="1834" spans="1:16">
      <c r="A1834" t="str">
        <f t="shared" si="294"/>
        <v>04</v>
      </c>
      <c r="B1834" t="str">
        <f t="shared" ca="1" si="295"/>
        <v>PE</v>
      </c>
      <c r="C1834" t="str">
        <f t="shared" si="301"/>
        <v>L48-PE</v>
      </c>
      <c r="D1834" t="s">
        <v>2979</v>
      </c>
      <c r="E1834">
        <f t="shared" ca="1" si="293"/>
        <v>0</v>
      </c>
      <c r="H1834" t="str">
        <f t="shared" ca="1" si="296"/>
        <v>'Lynx PE'!</v>
      </c>
      <c r="I1834">
        <f t="shared" ca="1" si="297"/>
        <v>0</v>
      </c>
      <c r="J1834">
        <f t="shared" ca="1" si="300"/>
        <v>0</v>
      </c>
      <c r="K1834">
        <f t="shared" ca="1" si="300"/>
        <v>0</v>
      </c>
      <c r="L1834">
        <f t="shared" ca="1" si="300"/>
        <v>0</v>
      </c>
      <c r="M1834" t="str">
        <f t="shared" ca="1" si="300"/>
        <v>'Lynx PE'!</v>
      </c>
      <c r="N1834">
        <f t="shared" ca="1" si="300"/>
        <v>0</v>
      </c>
      <c r="O1834" t="str">
        <f t="shared" ca="1" si="298"/>
        <v>D:AD</v>
      </c>
      <c r="P1834" t="str">
        <f t="shared" ca="1" si="299"/>
        <v>D9:AD9</v>
      </c>
    </row>
    <row r="1835" spans="1:16">
      <c r="A1835" t="str">
        <f t="shared" si="294"/>
        <v>05</v>
      </c>
      <c r="B1835" t="str">
        <f t="shared" ca="1" si="295"/>
        <v>PE</v>
      </c>
      <c r="C1835" t="str">
        <f t="shared" si="301"/>
        <v>L48-PE</v>
      </c>
      <c r="D1835" t="s">
        <v>2980</v>
      </c>
      <c r="E1835">
        <f t="shared" ca="1" si="293"/>
        <v>0</v>
      </c>
      <c r="H1835" t="str">
        <f t="shared" ca="1" si="296"/>
        <v>'Lynx PE'!</v>
      </c>
      <c r="I1835">
        <f t="shared" ca="1" si="297"/>
        <v>0</v>
      </c>
      <c r="J1835">
        <f t="shared" ca="1" si="300"/>
        <v>0</v>
      </c>
      <c r="K1835">
        <f t="shared" ca="1" si="300"/>
        <v>0</v>
      </c>
      <c r="L1835">
        <f t="shared" ca="1" si="300"/>
        <v>0</v>
      </c>
      <c r="M1835" t="str">
        <f t="shared" ca="1" si="300"/>
        <v>'Lynx PE'!</v>
      </c>
      <c r="N1835">
        <f t="shared" ca="1" si="300"/>
        <v>0</v>
      </c>
      <c r="O1835" t="str">
        <f t="shared" ca="1" si="298"/>
        <v>D:AD</v>
      </c>
      <c r="P1835" t="str">
        <f t="shared" ca="1" si="299"/>
        <v>D9:AD9</v>
      </c>
    </row>
    <row r="1836" spans="1:16">
      <c r="A1836" t="str">
        <f t="shared" si="294"/>
        <v>06</v>
      </c>
      <c r="B1836" t="str">
        <f t="shared" ca="1" si="295"/>
        <v>PE</v>
      </c>
      <c r="C1836" t="str">
        <f t="shared" si="301"/>
        <v>L48-PE</v>
      </c>
      <c r="D1836" t="s">
        <v>2981</v>
      </c>
      <c r="E1836">
        <f t="shared" ca="1" si="293"/>
        <v>0</v>
      </c>
      <c r="H1836" t="str">
        <f t="shared" ca="1" si="296"/>
        <v>'Lynx PE'!</v>
      </c>
      <c r="I1836">
        <f t="shared" ca="1" si="297"/>
        <v>0</v>
      </c>
      <c r="J1836">
        <f t="shared" ca="1" si="300"/>
        <v>0</v>
      </c>
      <c r="K1836">
        <f t="shared" ca="1" si="300"/>
        <v>0</v>
      </c>
      <c r="L1836">
        <f t="shared" ca="1" si="300"/>
        <v>0</v>
      </c>
      <c r="M1836" t="str">
        <f t="shared" ca="1" si="300"/>
        <v>'Lynx PE'!</v>
      </c>
      <c r="N1836">
        <f t="shared" ca="1" si="300"/>
        <v>0</v>
      </c>
      <c r="O1836" t="str">
        <f t="shared" ca="1" si="298"/>
        <v>D:AD</v>
      </c>
      <c r="P1836" t="str">
        <f t="shared" ca="1" si="299"/>
        <v>D9:AD9</v>
      </c>
    </row>
    <row r="1837" spans="1:16">
      <c r="A1837" t="str">
        <f t="shared" si="294"/>
        <v>07</v>
      </c>
      <c r="B1837" t="str">
        <f t="shared" ca="1" si="295"/>
        <v>PE</v>
      </c>
      <c r="C1837" t="str">
        <f t="shared" si="301"/>
        <v>L48-PE</v>
      </c>
      <c r="D1837" t="s">
        <v>2982</v>
      </c>
      <c r="E1837">
        <f t="shared" ca="1" si="293"/>
        <v>0</v>
      </c>
      <c r="H1837" t="str">
        <f t="shared" ca="1" si="296"/>
        <v>'Lynx PE'!</v>
      </c>
      <c r="I1837">
        <f t="shared" ca="1" si="297"/>
        <v>0</v>
      </c>
      <c r="J1837">
        <f t="shared" ca="1" si="300"/>
        <v>0</v>
      </c>
      <c r="K1837">
        <f t="shared" ca="1" si="300"/>
        <v>0</v>
      </c>
      <c r="L1837">
        <f t="shared" ca="1" si="300"/>
        <v>0</v>
      </c>
      <c r="M1837" t="str">
        <f t="shared" ca="1" si="300"/>
        <v>'Lynx PE'!</v>
      </c>
      <c r="N1837">
        <f t="shared" ca="1" si="300"/>
        <v>0</v>
      </c>
      <c r="O1837" t="str">
        <f t="shared" ca="1" si="298"/>
        <v>D:AD</v>
      </c>
      <c r="P1837" t="str">
        <f t="shared" ca="1" si="299"/>
        <v>D9:AD9</v>
      </c>
    </row>
    <row r="1838" spans="1:16">
      <c r="A1838" t="str">
        <f t="shared" si="294"/>
        <v>08</v>
      </c>
      <c r="B1838" t="str">
        <f t="shared" ca="1" si="295"/>
        <v>PE</v>
      </c>
      <c r="C1838" t="str">
        <f t="shared" si="301"/>
        <v>L48-PE</v>
      </c>
      <c r="D1838" t="s">
        <v>2983</v>
      </c>
      <c r="E1838">
        <f t="shared" ca="1" si="293"/>
        <v>0</v>
      </c>
      <c r="H1838" t="str">
        <f t="shared" ca="1" si="296"/>
        <v>'Lynx PE'!</v>
      </c>
      <c r="I1838">
        <f t="shared" ca="1" si="297"/>
        <v>0</v>
      </c>
      <c r="J1838">
        <f t="shared" ca="1" si="300"/>
        <v>0</v>
      </c>
      <c r="K1838">
        <f t="shared" ca="1" si="300"/>
        <v>0</v>
      </c>
      <c r="L1838">
        <f t="shared" ca="1" si="300"/>
        <v>0</v>
      </c>
      <c r="M1838" t="str">
        <f t="shared" ca="1" si="300"/>
        <v>'Lynx PE'!</v>
      </c>
      <c r="N1838">
        <f t="shared" ca="1" si="300"/>
        <v>0</v>
      </c>
      <c r="O1838" t="str">
        <f t="shared" ca="1" si="298"/>
        <v>D:AD</v>
      </c>
      <c r="P1838" t="str">
        <f t="shared" ca="1" si="299"/>
        <v>D9:AD9</v>
      </c>
    </row>
    <row r="1839" spans="1:16">
      <c r="A1839" t="str">
        <f t="shared" si="294"/>
        <v>09</v>
      </c>
      <c r="B1839" t="str">
        <f t="shared" ca="1" si="295"/>
        <v>PE</v>
      </c>
      <c r="C1839" t="str">
        <f t="shared" si="301"/>
        <v>L48-PE</v>
      </c>
      <c r="D1839" t="s">
        <v>2984</v>
      </c>
      <c r="E1839">
        <f t="shared" ref="E1839:E1902" ca="1" si="302">IFERROR(VLOOKUP(C1839,INDIRECT($H1839&amp;$O1839),MATCH($A1839,INDIRECT($H1839&amp;$P1839),0),FALSE),0)</f>
        <v>0</v>
      </c>
      <c r="H1839" t="str">
        <f t="shared" ca="1" si="296"/>
        <v>'Lynx PE'!</v>
      </c>
      <c r="I1839">
        <f t="shared" ca="1" si="297"/>
        <v>0</v>
      </c>
      <c r="J1839">
        <f t="shared" ca="1" si="300"/>
        <v>0</v>
      </c>
      <c r="K1839">
        <f t="shared" ca="1" si="300"/>
        <v>0</v>
      </c>
      <c r="L1839">
        <f t="shared" ca="1" si="300"/>
        <v>0</v>
      </c>
      <c r="M1839" t="str">
        <f t="shared" ca="1" si="300"/>
        <v>'Lynx PE'!</v>
      </c>
      <c r="N1839">
        <f t="shared" ca="1" si="300"/>
        <v>0</v>
      </c>
      <c r="O1839" t="str">
        <f t="shared" ca="1" si="298"/>
        <v>D:AD</v>
      </c>
      <c r="P1839" t="str">
        <f t="shared" ca="1" si="299"/>
        <v>D9:AD9</v>
      </c>
    </row>
    <row r="1840" spans="1:16">
      <c r="A1840" t="str">
        <f t="shared" si="294"/>
        <v>10</v>
      </c>
      <c r="B1840" t="str">
        <f t="shared" ca="1" si="295"/>
        <v>PE</v>
      </c>
      <c r="C1840" t="str">
        <f t="shared" si="301"/>
        <v>L48-PE</v>
      </c>
      <c r="D1840" t="s">
        <v>2985</v>
      </c>
      <c r="E1840">
        <f t="shared" ca="1" si="302"/>
        <v>0</v>
      </c>
      <c r="H1840" t="str">
        <f t="shared" ca="1" si="296"/>
        <v>'Lynx PE'!</v>
      </c>
      <c r="I1840">
        <f t="shared" ca="1" si="297"/>
        <v>0</v>
      </c>
      <c r="J1840">
        <f t="shared" ca="1" si="300"/>
        <v>0</v>
      </c>
      <c r="K1840">
        <f t="shared" ca="1" si="300"/>
        <v>0</v>
      </c>
      <c r="L1840">
        <f t="shared" ca="1" si="300"/>
        <v>0</v>
      </c>
      <c r="M1840" t="str">
        <f t="shared" ca="1" si="300"/>
        <v>'Lynx PE'!</v>
      </c>
      <c r="N1840">
        <f t="shared" ca="1" si="300"/>
        <v>0</v>
      </c>
      <c r="O1840" t="str">
        <f t="shared" ca="1" si="298"/>
        <v>D:AD</v>
      </c>
      <c r="P1840" t="str">
        <f t="shared" ca="1" si="299"/>
        <v>D9:AD9</v>
      </c>
    </row>
    <row r="1841" spans="1:16">
      <c r="A1841" t="str">
        <f t="shared" si="294"/>
        <v>11</v>
      </c>
      <c r="B1841" t="str">
        <f t="shared" ca="1" si="295"/>
        <v>PE</v>
      </c>
      <c r="C1841" t="str">
        <f t="shared" si="301"/>
        <v>L48-PE</v>
      </c>
      <c r="D1841" t="s">
        <v>2986</v>
      </c>
      <c r="E1841">
        <f t="shared" ca="1" si="302"/>
        <v>0</v>
      </c>
      <c r="H1841" t="str">
        <f t="shared" ca="1" si="296"/>
        <v>'Lynx PE'!</v>
      </c>
      <c r="I1841">
        <f t="shared" ca="1" si="297"/>
        <v>0</v>
      </c>
      <c r="J1841">
        <f t="shared" ca="1" si="300"/>
        <v>0</v>
      </c>
      <c r="K1841">
        <f t="shared" ca="1" si="300"/>
        <v>0</v>
      </c>
      <c r="L1841">
        <f t="shared" ca="1" si="300"/>
        <v>0</v>
      </c>
      <c r="M1841" t="str">
        <f t="shared" ca="1" si="300"/>
        <v>'Lynx PE'!</v>
      </c>
      <c r="N1841">
        <f t="shared" ca="1" si="300"/>
        <v>0</v>
      </c>
      <c r="O1841" t="str">
        <f t="shared" ca="1" si="298"/>
        <v>D:AD</v>
      </c>
      <c r="P1841" t="str">
        <f t="shared" ca="1" si="299"/>
        <v>D9:AD9</v>
      </c>
    </row>
    <row r="1842" spans="1:16">
      <c r="A1842" t="str">
        <f t="shared" si="294"/>
        <v>12</v>
      </c>
      <c r="B1842" t="str">
        <f t="shared" ca="1" si="295"/>
        <v>PE</v>
      </c>
      <c r="C1842" t="str">
        <f t="shared" si="301"/>
        <v>L48-PE</v>
      </c>
      <c r="D1842" t="s">
        <v>2987</v>
      </c>
      <c r="E1842">
        <f t="shared" ca="1" si="302"/>
        <v>0</v>
      </c>
      <c r="H1842" t="str">
        <f t="shared" ca="1" si="296"/>
        <v>'Lynx PE'!</v>
      </c>
      <c r="I1842">
        <f t="shared" ca="1" si="297"/>
        <v>0</v>
      </c>
      <c r="J1842">
        <f t="shared" ca="1" si="300"/>
        <v>0</v>
      </c>
      <c r="K1842">
        <f t="shared" ca="1" si="300"/>
        <v>0</v>
      </c>
      <c r="L1842">
        <f t="shared" ca="1" si="300"/>
        <v>0</v>
      </c>
      <c r="M1842" t="str">
        <f t="shared" ca="1" si="300"/>
        <v>'Lynx PE'!</v>
      </c>
      <c r="N1842">
        <f t="shared" ca="1" si="300"/>
        <v>0</v>
      </c>
      <c r="O1842" t="str">
        <f t="shared" ca="1" si="298"/>
        <v>D:AD</v>
      </c>
      <c r="P1842" t="str">
        <f t="shared" ca="1" si="299"/>
        <v>D9:AD9</v>
      </c>
    </row>
    <row r="1843" spans="1:16">
      <c r="A1843" t="str">
        <f t="shared" si="294"/>
        <v>13</v>
      </c>
      <c r="B1843" t="str">
        <f t="shared" ca="1" si="295"/>
        <v>PE</v>
      </c>
      <c r="C1843" t="str">
        <f t="shared" si="301"/>
        <v>L48-PE</v>
      </c>
      <c r="D1843" t="s">
        <v>2988</v>
      </c>
      <c r="E1843">
        <f t="shared" ca="1" si="302"/>
        <v>0</v>
      </c>
      <c r="H1843" t="str">
        <f t="shared" ca="1" si="296"/>
        <v>'Lynx PE'!</v>
      </c>
      <c r="I1843">
        <f t="shared" ca="1" si="297"/>
        <v>0</v>
      </c>
      <c r="J1843">
        <f t="shared" ca="1" si="300"/>
        <v>0</v>
      </c>
      <c r="K1843">
        <f t="shared" ca="1" si="300"/>
        <v>0</v>
      </c>
      <c r="L1843">
        <f t="shared" ca="1" si="300"/>
        <v>0</v>
      </c>
      <c r="M1843" t="str">
        <f t="shared" ca="1" si="300"/>
        <v>'Lynx PE'!</v>
      </c>
      <c r="N1843">
        <f t="shared" ca="1" si="300"/>
        <v>0</v>
      </c>
      <c r="O1843" t="str">
        <f t="shared" ca="1" si="298"/>
        <v>D:AD</v>
      </c>
      <c r="P1843" t="str">
        <f t="shared" ca="1" si="299"/>
        <v>D9:AD9</v>
      </c>
    </row>
    <row r="1844" spans="1:16">
      <c r="A1844" t="str">
        <f t="shared" si="294"/>
        <v>15</v>
      </c>
      <c r="B1844" t="str">
        <f t="shared" ca="1" si="295"/>
        <v>PE</v>
      </c>
      <c r="C1844" t="str">
        <f t="shared" si="301"/>
        <v>L48-PE</v>
      </c>
      <c r="D1844" t="s">
        <v>2989</v>
      </c>
      <c r="E1844">
        <f t="shared" ca="1" si="302"/>
        <v>0</v>
      </c>
      <c r="H1844" t="str">
        <f t="shared" ca="1" si="296"/>
        <v>'Lynx PE'!</v>
      </c>
      <c r="I1844">
        <f t="shared" ca="1" si="297"/>
        <v>0</v>
      </c>
      <c r="J1844">
        <f t="shared" ca="1" si="300"/>
        <v>0</v>
      </c>
      <c r="K1844">
        <f t="shared" ca="1" si="300"/>
        <v>0</v>
      </c>
      <c r="L1844">
        <f t="shared" ca="1" si="300"/>
        <v>0</v>
      </c>
      <c r="M1844" t="str">
        <f t="shared" ca="1" si="300"/>
        <v>'Lynx PE'!</v>
      </c>
      <c r="N1844">
        <f t="shared" ca="1" si="300"/>
        <v>0</v>
      </c>
      <c r="O1844" t="str">
        <f t="shared" ca="1" si="298"/>
        <v>D:AD</v>
      </c>
      <c r="P1844" t="str">
        <f t="shared" ca="1" si="299"/>
        <v>D9:AD9</v>
      </c>
    </row>
    <row r="1845" spans="1:16">
      <c r="A1845" t="str">
        <f t="shared" si="294"/>
        <v>19</v>
      </c>
      <c r="B1845" t="str">
        <f t="shared" ca="1" si="295"/>
        <v>PE</v>
      </c>
      <c r="C1845" t="str">
        <f t="shared" si="301"/>
        <v>L48-PE</v>
      </c>
      <c r="D1845" t="s">
        <v>2990</v>
      </c>
      <c r="E1845">
        <f t="shared" ca="1" si="302"/>
        <v>0</v>
      </c>
      <c r="H1845" t="str">
        <f t="shared" ca="1" si="296"/>
        <v>'Lynx PE'!</v>
      </c>
      <c r="I1845">
        <f t="shared" ca="1" si="297"/>
        <v>0</v>
      </c>
      <c r="J1845">
        <f t="shared" ca="1" si="300"/>
        <v>0</v>
      </c>
      <c r="K1845">
        <f t="shared" ca="1" si="300"/>
        <v>0</v>
      </c>
      <c r="L1845">
        <f t="shared" ca="1" si="300"/>
        <v>0</v>
      </c>
      <c r="M1845" t="str">
        <f t="shared" ca="1" si="300"/>
        <v>'Lynx PE'!</v>
      </c>
      <c r="N1845">
        <f t="shared" ca="1" si="300"/>
        <v>0</v>
      </c>
      <c r="O1845" t="str">
        <f t="shared" ca="1" si="298"/>
        <v>D:AD</v>
      </c>
      <c r="P1845" t="str">
        <f t="shared" ca="1" si="299"/>
        <v>D9:AD9</v>
      </c>
    </row>
    <row r="1846" spans="1:16">
      <c r="A1846" t="str">
        <f t="shared" si="294"/>
        <v>34</v>
      </c>
      <c r="B1846" t="str">
        <f t="shared" ca="1" si="295"/>
        <v>PE</v>
      </c>
      <c r="C1846" t="str">
        <f t="shared" si="301"/>
        <v>L48-PE</v>
      </c>
      <c r="D1846" t="s">
        <v>2991</v>
      </c>
      <c r="E1846">
        <f t="shared" ca="1" si="302"/>
        <v>0</v>
      </c>
      <c r="H1846" t="str">
        <f t="shared" ca="1" si="296"/>
        <v>'Lynx PE'!</v>
      </c>
      <c r="I1846">
        <f t="shared" ca="1" si="297"/>
        <v>0</v>
      </c>
      <c r="J1846">
        <f t="shared" ca="1" si="300"/>
        <v>0</v>
      </c>
      <c r="K1846">
        <f t="shared" ca="1" si="300"/>
        <v>0</v>
      </c>
      <c r="L1846">
        <f t="shared" ca="1" si="300"/>
        <v>0</v>
      </c>
      <c r="M1846" t="str">
        <f t="shared" ca="1" si="300"/>
        <v>'Lynx PE'!</v>
      </c>
      <c r="N1846">
        <f t="shared" ca="1" si="300"/>
        <v>0</v>
      </c>
      <c r="O1846" t="str">
        <f t="shared" ca="1" si="298"/>
        <v>D:AD</v>
      </c>
      <c r="P1846" t="str">
        <f t="shared" ca="1" si="299"/>
        <v>D9:AD9</v>
      </c>
    </row>
    <row r="1847" spans="1:16">
      <c r="A1847" t="str">
        <f t="shared" ref="A1847:A1910" si="303">MID(D1847,LEN(C1847)+2,LEN(D1847)-LEN(C1847))</f>
        <v>35</v>
      </c>
      <c r="B1847" t="str">
        <f t="shared" ref="B1847:B1910" ca="1" si="304">VLOOKUP(H1847,$A$1:$K$6,11,FALSE)</f>
        <v>PE</v>
      </c>
      <c r="C1847" t="str">
        <f t="shared" si="301"/>
        <v>L48-PE</v>
      </c>
      <c r="D1847" t="s">
        <v>2992</v>
      </c>
      <c r="E1847">
        <f t="shared" ca="1" si="302"/>
        <v>0</v>
      </c>
      <c r="H1847" t="str">
        <f t="shared" ca="1" si="296"/>
        <v>'Lynx PE'!</v>
      </c>
      <c r="I1847">
        <f t="shared" ca="1" si="297"/>
        <v>0</v>
      </c>
      <c r="J1847">
        <f t="shared" ca="1" si="300"/>
        <v>0</v>
      </c>
      <c r="K1847">
        <f t="shared" ca="1" si="300"/>
        <v>0</v>
      </c>
      <c r="L1847">
        <f t="shared" ca="1" si="300"/>
        <v>0</v>
      </c>
      <c r="M1847" t="str">
        <f t="shared" ca="1" si="300"/>
        <v>'Lynx PE'!</v>
      </c>
      <c r="N1847">
        <f t="shared" ca="1" si="300"/>
        <v>0</v>
      </c>
      <c r="O1847" t="str">
        <f t="shared" ca="1" si="298"/>
        <v>D:AD</v>
      </c>
      <c r="P1847" t="str">
        <f t="shared" ca="1" si="299"/>
        <v>D9:AD9</v>
      </c>
    </row>
    <row r="1848" spans="1:16">
      <c r="A1848" t="str">
        <f t="shared" si="303"/>
        <v>36</v>
      </c>
      <c r="B1848" t="str">
        <f t="shared" ca="1" si="304"/>
        <v>PE</v>
      </c>
      <c r="C1848" t="str">
        <f t="shared" si="301"/>
        <v>L48-PE</v>
      </c>
      <c r="D1848" t="s">
        <v>2993</v>
      </c>
      <c r="E1848">
        <f t="shared" ca="1" si="302"/>
        <v>0</v>
      </c>
      <c r="H1848" t="str">
        <f t="shared" ca="1" si="296"/>
        <v>'Lynx PE'!</v>
      </c>
      <c r="I1848">
        <f t="shared" ca="1" si="297"/>
        <v>0</v>
      </c>
      <c r="J1848">
        <f t="shared" ca="1" si="300"/>
        <v>0</v>
      </c>
      <c r="K1848">
        <f t="shared" ca="1" si="300"/>
        <v>0</v>
      </c>
      <c r="L1848">
        <f t="shared" ca="1" si="300"/>
        <v>0</v>
      </c>
      <c r="M1848" t="str">
        <f t="shared" ca="1" si="300"/>
        <v>'Lynx PE'!</v>
      </c>
      <c r="N1848">
        <f t="shared" ca="1" si="300"/>
        <v>0</v>
      </c>
      <c r="O1848" t="str">
        <f t="shared" ca="1" si="298"/>
        <v>D:AD</v>
      </c>
      <c r="P1848" t="str">
        <f t="shared" ca="1" si="299"/>
        <v>D9:AD9</v>
      </c>
    </row>
    <row r="1849" spans="1:16">
      <c r="A1849" t="str">
        <f t="shared" si="303"/>
        <v>01</v>
      </c>
      <c r="B1849" t="str">
        <f t="shared" ca="1" si="304"/>
        <v>GRP</v>
      </c>
      <c r="C1849" t="str">
        <f t="shared" si="301"/>
        <v>L5-GRP-DT</v>
      </c>
      <c r="D1849" t="s">
        <v>424</v>
      </c>
      <c r="E1849">
        <f t="shared" ca="1" si="302"/>
        <v>0</v>
      </c>
      <c r="H1849" t="str">
        <f t="shared" ca="1" si="296"/>
        <v>'LYNX GRP'!</v>
      </c>
      <c r="I1849" t="str">
        <f t="shared" ca="1" si="297"/>
        <v>'LYNX GRP'!</v>
      </c>
      <c r="J1849">
        <f t="shared" ca="1" si="300"/>
        <v>0</v>
      </c>
      <c r="K1849">
        <f t="shared" ca="1" si="300"/>
        <v>0</v>
      </c>
      <c r="L1849">
        <f t="shared" ca="1" si="300"/>
        <v>0</v>
      </c>
      <c r="M1849">
        <f t="shared" ca="1" si="300"/>
        <v>0</v>
      </c>
      <c r="N1849">
        <f t="shared" ca="1" si="300"/>
        <v>0</v>
      </c>
      <c r="O1849" t="str">
        <f t="shared" ca="1" si="298"/>
        <v>D:AC</v>
      </c>
      <c r="P1849" t="str">
        <f t="shared" ca="1" si="299"/>
        <v>D9:AC9</v>
      </c>
    </row>
    <row r="1850" spans="1:16">
      <c r="A1850" t="str">
        <f t="shared" si="303"/>
        <v>02</v>
      </c>
      <c r="B1850" t="str">
        <f t="shared" ca="1" si="304"/>
        <v>GRP</v>
      </c>
      <c r="C1850" t="str">
        <f t="shared" si="301"/>
        <v>L5-GRP-DT</v>
      </c>
      <c r="D1850" t="s">
        <v>425</v>
      </c>
      <c r="E1850">
        <f t="shared" ca="1" si="302"/>
        <v>0</v>
      </c>
      <c r="H1850" t="str">
        <f t="shared" ca="1" si="296"/>
        <v>'LYNX GRP'!</v>
      </c>
      <c r="I1850" t="str">
        <f t="shared" ca="1" si="297"/>
        <v>'LYNX GRP'!</v>
      </c>
      <c r="J1850">
        <f t="shared" ca="1" si="300"/>
        <v>0</v>
      </c>
      <c r="K1850">
        <f t="shared" ca="1" si="300"/>
        <v>0</v>
      </c>
      <c r="L1850">
        <f t="shared" ca="1" si="300"/>
        <v>0</v>
      </c>
      <c r="M1850">
        <f t="shared" ca="1" si="300"/>
        <v>0</v>
      </c>
      <c r="N1850">
        <f t="shared" ca="1" si="300"/>
        <v>0</v>
      </c>
      <c r="O1850" t="str">
        <f t="shared" ca="1" si="298"/>
        <v>D:AC</v>
      </c>
      <c r="P1850" t="str">
        <f t="shared" ca="1" si="299"/>
        <v>D9:AC9</v>
      </c>
    </row>
    <row r="1851" spans="1:16">
      <c r="A1851" t="str">
        <f t="shared" si="303"/>
        <v>03</v>
      </c>
      <c r="B1851" t="str">
        <f t="shared" ca="1" si="304"/>
        <v>GRP</v>
      </c>
      <c r="C1851" t="str">
        <f t="shared" si="301"/>
        <v>L5-GRP-DT</v>
      </c>
      <c r="D1851" t="s">
        <v>426</v>
      </c>
      <c r="E1851">
        <f t="shared" ca="1" si="302"/>
        <v>0</v>
      </c>
      <c r="H1851" t="str">
        <f t="shared" ca="1" si="296"/>
        <v>'LYNX GRP'!</v>
      </c>
      <c r="I1851" t="str">
        <f t="shared" ca="1" si="297"/>
        <v>'LYNX GRP'!</v>
      </c>
      <c r="J1851">
        <f t="shared" ca="1" si="300"/>
        <v>0</v>
      </c>
      <c r="K1851">
        <f t="shared" ca="1" si="300"/>
        <v>0</v>
      </c>
      <c r="L1851">
        <f t="shared" ca="1" si="300"/>
        <v>0</v>
      </c>
      <c r="M1851">
        <f t="shared" ca="1" si="300"/>
        <v>0</v>
      </c>
      <c r="N1851">
        <f t="shared" ca="1" si="300"/>
        <v>0</v>
      </c>
      <c r="O1851" t="str">
        <f t="shared" ca="1" si="298"/>
        <v>D:AC</v>
      </c>
      <c r="P1851" t="str">
        <f t="shared" ca="1" si="299"/>
        <v>D9:AC9</v>
      </c>
    </row>
    <row r="1852" spans="1:16">
      <c r="A1852" t="str">
        <f t="shared" si="303"/>
        <v>04</v>
      </c>
      <c r="B1852" t="str">
        <f t="shared" ca="1" si="304"/>
        <v>GRP</v>
      </c>
      <c r="C1852" t="str">
        <f t="shared" si="301"/>
        <v>L5-GRP-DT</v>
      </c>
      <c r="D1852" t="s">
        <v>427</v>
      </c>
      <c r="E1852">
        <f t="shared" ca="1" si="302"/>
        <v>0</v>
      </c>
      <c r="H1852" t="str">
        <f t="shared" ca="1" si="296"/>
        <v>'LYNX GRP'!</v>
      </c>
      <c r="I1852" t="str">
        <f t="shared" ca="1" si="297"/>
        <v>'LYNX GRP'!</v>
      </c>
      <c r="J1852">
        <f t="shared" ca="1" si="300"/>
        <v>0</v>
      </c>
      <c r="K1852">
        <f t="shared" ca="1" si="300"/>
        <v>0</v>
      </c>
      <c r="L1852">
        <f t="shared" ca="1" si="300"/>
        <v>0</v>
      </c>
      <c r="M1852">
        <f t="shared" ca="1" si="300"/>
        <v>0</v>
      </c>
      <c r="N1852">
        <f t="shared" ca="1" si="300"/>
        <v>0</v>
      </c>
      <c r="O1852" t="str">
        <f t="shared" ca="1" si="298"/>
        <v>D:AC</v>
      </c>
      <c r="P1852" t="str">
        <f t="shared" ca="1" si="299"/>
        <v>D9:AC9</v>
      </c>
    </row>
    <row r="1853" spans="1:16">
      <c r="A1853" t="str">
        <f t="shared" si="303"/>
        <v>05</v>
      </c>
      <c r="B1853" t="str">
        <f t="shared" ca="1" si="304"/>
        <v>GRP</v>
      </c>
      <c r="C1853" t="str">
        <f t="shared" si="301"/>
        <v>L5-GRP-DT</v>
      </c>
      <c r="D1853" t="s">
        <v>428</v>
      </c>
      <c r="E1853">
        <f t="shared" ca="1" si="302"/>
        <v>0</v>
      </c>
      <c r="H1853" t="str">
        <f t="shared" ca="1" si="296"/>
        <v>'LYNX GRP'!</v>
      </c>
      <c r="I1853" t="str">
        <f t="shared" ca="1" si="297"/>
        <v>'LYNX GRP'!</v>
      </c>
      <c r="J1853">
        <f t="shared" ca="1" si="300"/>
        <v>0</v>
      </c>
      <c r="K1853">
        <f t="shared" ca="1" si="300"/>
        <v>0</v>
      </c>
      <c r="L1853">
        <f t="shared" ca="1" si="300"/>
        <v>0</v>
      </c>
      <c r="M1853">
        <f t="shared" ca="1" si="300"/>
        <v>0</v>
      </c>
      <c r="N1853">
        <f t="shared" ca="1" si="300"/>
        <v>0</v>
      </c>
      <c r="O1853" t="str">
        <f t="shared" ca="1" si="298"/>
        <v>D:AC</v>
      </c>
      <c r="P1853" t="str">
        <f t="shared" ca="1" si="299"/>
        <v>D9:AC9</v>
      </c>
    </row>
    <row r="1854" spans="1:16">
      <c r="A1854" t="str">
        <f t="shared" si="303"/>
        <v>06</v>
      </c>
      <c r="B1854" t="str">
        <f t="shared" ca="1" si="304"/>
        <v>GRP</v>
      </c>
      <c r="C1854" t="str">
        <f t="shared" si="301"/>
        <v>L5-GRP-DT</v>
      </c>
      <c r="D1854" t="s">
        <v>429</v>
      </c>
      <c r="E1854">
        <f t="shared" ca="1" si="302"/>
        <v>0</v>
      </c>
      <c r="H1854" t="str">
        <f t="shared" ca="1" si="296"/>
        <v>'LYNX GRP'!</v>
      </c>
      <c r="I1854" t="str">
        <f t="shared" ca="1" si="297"/>
        <v>'LYNX GRP'!</v>
      </c>
      <c r="J1854">
        <f t="shared" ca="1" si="300"/>
        <v>0</v>
      </c>
      <c r="K1854">
        <f t="shared" ca="1" si="300"/>
        <v>0</v>
      </c>
      <c r="L1854">
        <f t="shared" ca="1" si="300"/>
        <v>0</v>
      </c>
      <c r="M1854">
        <f t="shared" ca="1" si="300"/>
        <v>0</v>
      </c>
      <c r="N1854">
        <f t="shared" ca="1" si="300"/>
        <v>0</v>
      </c>
      <c r="O1854" t="str">
        <f t="shared" ca="1" si="298"/>
        <v>D:AC</v>
      </c>
      <c r="P1854" t="str">
        <f t="shared" ca="1" si="299"/>
        <v>D9:AC9</v>
      </c>
    </row>
    <row r="1855" spans="1:16">
      <c r="A1855" t="str">
        <f t="shared" si="303"/>
        <v>07</v>
      </c>
      <c r="B1855" t="str">
        <f t="shared" ca="1" si="304"/>
        <v>GRP</v>
      </c>
      <c r="C1855" t="str">
        <f t="shared" si="301"/>
        <v>L5-GRP-DT</v>
      </c>
      <c r="D1855" t="s">
        <v>430</v>
      </c>
      <c r="E1855">
        <f t="shared" ca="1" si="302"/>
        <v>0</v>
      </c>
      <c r="H1855" t="str">
        <f t="shared" ca="1" si="296"/>
        <v>'LYNX GRP'!</v>
      </c>
      <c r="I1855" t="str">
        <f t="shared" ca="1" si="297"/>
        <v>'LYNX GRP'!</v>
      </c>
      <c r="J1855">
        <f t="shared" ca="1" si="300"/>
        <v>0</v>
      </c>
      <c r="K1855">
        <f t="shared" ca="1" si="300"/>
        <v>0</v>
      </c>
      <c r="L1855">
        <f t="shared" ca="1" si="300"/>
        <v>0</v>
      </c>
      <c r="M1855">
        <f t="shared" ca="1" si="300"/>
        <v>0</v>
      </c>
      <c r="N1855">
        <f t="shared" ca="1" si="300"/>
        <v>0</v>
      </c>
      <c r="O1855" t="str">
        <f t="shared" ca="1" si="298"/>
        <v>D:AC</v>
      </c>
      <c r="P1855" t="str">
        <f t="shared" ca="1" si="299"/>
        <v>D9:AC9</v>
      </c>
    </row>
    <row r="1856" spans="1:16">
      <c r="A1856" t="str">
        <f t="shared" si="303"/>
        <v>08</v>
      </c>
      <c r="B1856" t="str">
        <f t="shared" ca="1" si="304"/>
        <v>GRP</v>
      </c>
      <c r="C1856" t="str">
        <f t="shared" si="301"/>
        <v>L5-GRP-DT</v>
      </c>
      <c r="D1856" t="s">
        <v>431</v>
      </c>
      <c r="E1856">
        <f t="shared" ca="1" si="302"/>
        <v>0</v>
      </c>
      <c r="H1856" t="str">
        <f t="shared" ca="1" si="296"/>
        <v>'LYNX GRP'!</v>
      </c>
      <c r="I1856" t="str">
        <f t="shared" ca="1" si="297"/>
        <v>'LYNX GRP'!</v>
      </c>
      <c r="J1856">
        <f t="shared" ca="1" si="300"/>
        <v>0</v>
      </c>
      <c r="K1856">
        <f t="shared" ca="1" si="300"/>
        <v>0</v>
      </c>
      <c r="L1856">
        <f t="shared" ca="1" si="300"/>
        <v>0</v>
      </c>
      <c r="M1856">
        <f t="shared" ca="1" si="300"/>
        <v>0</v>
      </c>
      <c r="N1856">
        <f t="shared" ca="1" si="300"/>
        <v>0</v>
      </c>
      <c r="O1856" t="str">
        <f t="shared" ca="1" si="298"/>
        <v>D:AC</v>
      </c>
      <c r="P1856" t="str">
        <f t="shared" ca="1" si="299"/>
        <v>D9:AC9</v>
      </c>
    </row>
    <row r="1857" spans="1:16">
      <c r="A1857" t="str">
        <f t="shared" si="303"/>
        <v>09</v>
      </c>
      <c r="B1857" t="str">
        <f t="shared" ca="1" si="304"/>
        <v>GRP</v>
      </c>
      <c r="C1857" t="str">
        <f t="shared" si="301"/>
        <v>L5-GRP-DT</v>
      </c>
      <c r="D1857" t="s">
        <v>432</v>
      </c>
      <c r="E1857">
        <f t="shared" ca="1" si="302"/>
        <v>0</v>
      </c>
      <c r="H1857" t="str">
        <f t="shared" ca="1" si="296"/>
        <v>'LYNX GRP'!</v>
      </c>
      <c r="I1857" t="str">
        <f t="shared" ca="1" si="297"/>
        <v>'LYNX GRP'!</v>
      </c>
      <c r="J1857">
        <f t="shared" ref="J1857:N1907" ca="1" si="305">IF(IFERROR(VLOOKUP($C1857,INDIRECT(J$14&amp;"D:D"),1,FALSE),0)&lt;&gt;0,J$14,0)</f>
        <v>0</v>
      </c>
      <c r="K1857">
        <f t="shared" ca="1" si="305"/>
        <v>0</v>
      </c>
      <c r="L1857">
        <f t="shared" ca="1" si="305"/>
        <v>0</v>
      </c>
      <c r="M1857">
        <f t="shared" ca="1" si="305"/>
        <v>0</v>
      </c>
      <c r="N1857">
        <f t="shared" ca="1" si="305"/>
        <v>0</v>
      </c>
      <c r="O1857" t="str">
        <f t="shared" ca="1" si="298"/>
        <v>D:AC</v>
      </c>
      <c r="P1857" t="str">
        <f t="shared" ca="1" si="299"/>
        <v>D9:AC9</v>
      </c>
    </row>
    <row r="1858" spans="1:16">
      <c r="A1858" t="str">
        <f t="shared" si="303"/>
        <v>10</v>
      </c>
      <c r="B1858" t="str">
        <f t="shared" ca="1" si="304"/>
        <v>GRP</v>
      </c>
      <c r="C1858" t="str">
        <f t="shared" si="301"/>
        <v>L5-GRP-DT</v>
      </c>
      <c r="D1858" t="s">
        <v>433</v>
      </c>
      <c r="E1858">
        <f t="shared" ca="1" si="302"/>
        <v>0</v>
      </c>
      <c r="H1858" t="str">
        <f t="shared" ca="1" si="296"/>
        <v>'LYNX GRP'!</v>
      </c>
      <c r="I1858" t="str">
        <f t="shared" ca="1" si="297"/>
        <v>'LYNX GRP'!</v>
      </c>
      <c r="J1858">
        <f t="shared" ca="1" si="305"/>
        <v>0</v>
      </c>
      <c r="K1858">
        <f t="shared" ca="1" si="305"/>
        <v>0</v>
      </c>
      <c r="L1858">
        <f t="shared" ca="1" si="305"/>
        <v>0</v>
      </c>
      <c r="M1858">
        <f t="shared" ca="1" si="305"/>
        <v>0</v>
      </c>
      <c r="N1858">
        <f t="shared" ca="1" si="305"/>
        <v>0</v>
      </c>
      <c r="O1858" t="str">
        <f t="shared" ca="1" si="298"/>
        <v>D:AC</v>
      </c>
      <c r="P1858" t="str">
        <f t="shared" ca="1" si="299"/>
        <v>D9:AC9</v>
      </c>
    </row>
    <row r="1859" spans="1:16">
      <c r="A1859" t="str">
        <f t="shared" si="303"/>
        <v>100</v>
      </c>
      <c r="B1859" t="str">
        <f t="shared" ca="1" si="304"/>
        <v>GRP</v>
      </c>
      <c r="C1859" t="str">
        <f t="shared" si="301"/>
        <v>L5-GRP-DT</v>
      </c>
      <c r="D1859" t="s">
        <v>437</v>
      </c>
      <c r="E1859">
        <f t="shared" ca="1" si="302"/>
        <v>0</v>
      </c>
      <c r="H1859" t="str">
        <f t="shared" ca="1" si="296"/>
        <v>'LYNX GRP'!</v>
      </c>
      <c r="I1859" t="str">
        <f t="shared" ca="1" si="297"/>
        <v>'LYNX GRP'!</v>
      </c>
      <c r="J1859">
        <f t="shared" ca="1" si="305"/>
        <v>0</v>
      </c>
      <c r="K1859">
        <f t="shared" ca="1" si="305"/>
        <v>0</v>
      </c>
      <c r="L1859">
        <f t="shared" ca="1" si="305"/>
        <v>0</v>
      </c>
      <c r="M1859">
        <f t="shared" ca="1" si="305"/>
        <v>0</v>
      </c>
      <c r="N1859">
        <f t="shared" ca="1" si="305"/>
        <v>0</v>
      </c>
      <c r="O1859" t="str">
        <f t="shared" ca="1" si="298"/>
        <v>D:AC</v>
      </c>
      <c r="P1859" t="str">
        <f t="shared" ca="1" si="299"/>
        <v>D9:AC9</v>
      </c>
    </row>
    <row r="1860" spans="1:16">
      <c r="A1860" t="str">
        <f t="shared" si="303"/>
        <v>11</v>
      </c>
      <c r="B1860" t="str">
        <f t="shared" ca="1" si="304"/>
        <v>GRP</v>
      </c>
      <c r="C1860" t="str">
        <f t="shared" si="301"/>
        <v>L5-GRP-DT</v>
      </c>
      <c r="D1860" t="s">
        <v>434</v>
      </c>
      <c r="E1860">
        <f t="shared" ca="1" si="302"/>
        <v>0</v>
      </c>
      <c r="H1860" t="str">
        <f t="shared" ref="H1860:H1923" ca="1" si="306">IF(I1860&lt;&gt;0,I1860,IF(J1860&lt;&gt;0,J1860,IF(K1860&lt;&gt;0,K1860,IF(L1860&lt;&gt;0,L1860,IF(M1860&lt;&gt;0,M1860,N1860)))))</f>
        <v>'LYNX GRP'!</v>
      </c>
      <c r="I1860" t="str">
        <f t="shared" ref="I1860:I1923" ca="1" si="307">IF(IFERROR(VLOOKUP(C1860,INDIRECT($I$14&amp;"D:D"),1,FALSE),0)&lt;&gt;0,I$14,0)</f>
        <v>'LYNX GRP'!</v>
      </c>
      <c r="J1860">
        <f t="shared" ca="1" si="305"/>
        <v>0</v>
      </c>
      <c r="K1860">
        <f t="shared" ca="1" si="305"/>
        <v>0</v>
      </c>
      <c r="L1860">
        <f t="shared" ca="1" si="305"/>
        <v>0</v>
      </c>
      <c r="M1860">
        <f t="shared" ca="1" si="305"/>
        <v>0</v>
      </c>
      <c r="N1860">
        <f t="shared" ca="1" si="305"/>
        <v>0</v>
      </c>
      <c r="O1860" t="str">
        <f t="shared" ca="1" si="298"/>
        <v>D:AC</v>
      </c>
      <c r="P1860" t="str">
        <f t="shared" ca="1" si="299"/>
        <v>D9:AC9</v>
      </c>
    </row>
    <row r="1861" spans="1:16">
      <c r="A1861" t="str">
        <f t="shared" si="303"/>
        <v>12</v>
      </c>
      <c r="B1861" t="str">
        <f t="shared" ca="1" si="304"/>
        <v>GRP</v>
      </c>
      <c r="C1861" t="str">
        <f t="shared" si="301"/>
        <v>L5-GRP-DT</v>
      </c>
      <c r="D1861" t="s">
        <v>435</v>
      </c>
      <c r="E1861">
        <f t="shared" ca="1" si="302"/>
        <v>0</v>
      </c>
      <c r="H1861" t="str">
        <f t="shared" ca="1" si="306"/>
        <v>'LYNX GRP'!</v>
      </c>
      <c r="I1861" t="str">
        <f t="shared" ca="1" si="307"/>
        <v>'LYNX GRP'!</v>
      </c>
      <c r="J1861">
        <f t="shared" ca="1" si="305"/>
        <v>0</v>
      </c>
      <c r="K1861">
        <f t="shared" ca="1" si="305"/>
        <v>0</v>
      </c>
      <c r="L1861">
        <f t="shared" ca="1" si="305"/>
        <v>0</v>
      </c>
      <c r="M1861">
        <f t="shared" ca="1" si="305"/>
        <v>0</v>
      </c>
      <c r="N1861">
        <f t="shared" ca="1" si="305"/>
        <v>0</v>
      </c>
      <c r="O1861" t="str">
        <f t="shared" ca="1" si="298"/>
        <v>D:AC</v>
      </c>
      <c r="P1861" t="str">
        <f t="shared" ca="1" si="299"/>
        <v>D9:AC9</v>
      </c>
    </row>
    <row r="1862" spans="1:16">
      <c r="A1862" t="str">
        <f t="shared" si="303"/>
        <v>13</v>
      </c>
      <c r="B1862" t="str">
        <f t="shared" ca="1" si="304"/>
        <v>GRP</v>
      </c>
      <c r="C1862" t="str">
        <f t="shared" si="301"/>
        <v>L5-GRP-DT</v>
      </c>
      <c r="D1862" t="s">
        <v>436</v>
      </c>
      <c r="E1862">
        <f t="shared" ca="1" si="302"/>
        <v>0</v>
      </c>
      <c r="H1862" t="str">
        <f t="shared" ca="1" si="306"/>
        <v>'LYNX GRP'!</v>
      </c>
      <c r="I1862" t="str">
        <f t="shared" ca="1" si="307"/>
        <v>'LYNX GRP'!</v>
      </c>
      <c r="J1862">
        <f t="shared" ca="1" si="305"/>
        <v>0</v>
      </c>
      <c r="K1862">
        <f t="shared" ca="1" si="305"/>
        <v>0</v>
      </c>
      <c r="L1862">
        <f t="shared" ca="1" si="305"/>
        <v>0</v>
      </c>
      <c r="M1862">
        <f t="shared" ca="1" si="305"/>
        <v>0</v>
      </c>
      <c r="N1862">
        <f t="shared" ca="1" si="305"/>
        <v>0</v>
      </c>
      <c r="O1862" t="str">
        <f t="shared" ca="1" si="298"/>
        <v>D:AC</v>
      </c>
      <c r="P1862" t="str">
        <f t="shared" ca="1" si="299"/>
        <v>D9:AC9</v>
      </c>
    </row>
    <row r="1863" spans="1:16">
      <c r="A1863" t="str">
        <f t="shared" si="303"/>
        <v>15</v>
      </c>
      <c r="B1863" t="str">
        <f t="shared" ca="1" si="304"/>
        <v>GRP</v>
      </c>
      <c r="C1863" t="str">
        <f t="shared" si="301"/>
        <v>L5-GRP-DT</v>
      </c>
      <c r="D1863" t="s">
        <v>1515</v>
      </c>
      <c r="E1863">
        <f t="shared" ca="1" si="302"/>
        <v>0</v>
      </c>
      <c r="H1863" t="str">
        <f t="shared" ca="1" si="306"/>
        <v>'LYNX GRP'!</v>
      </c>
      <c r="I1863" t="str">
        <f t="shared" ca="1" si="307"/>
        <v>'LYNX GRP'!</v>
      </c>
      <c r="J1863">
        <f t="shared" ca="1" si="305"/>
        <v>0</v>
      </c>
      <c r="K1863">
        <f t="shared" ca="1" si="305"/>
        <v>0</v>
      </c>
      <c r="L1863">
        <f t="shared" ca="1" si="305"/>
        <v>0</v>
      </c>
      <c r="M1863">
        <f t="shared" ca="1" si="305"/>
        <v>0</v>
      </c>
      <c r="N1863">
        <f t="shared" ca="1" si="305"/>
        <v>0</v>
      </c>
      <c r="O1863" t="str">
        <f t="shared" ca="1" si="298"/>
        <v>D:AC</v>
      </c>
      <c r="P1863" t="str">
        <f t="shared" ca="1" si="299"/>
        <v>D9:AC9</v>
      </c>
    </row>
    <row r="1864" spans="1:16">
      <c r="A1864" t="str">
        <f t="shared" si="303"/>
        <v>19</v>
      </c>
      <c r="B1864" t="str">
        <f t="shared" ca="1" si="304"/>
        <v>GRP</v>
      </c>
      <c r="C1864" t="str">
        <f t="shared" si="301"/>
        <v>L5-GRP-DT</v>
      </c>
      <c r="D1864" t="s">
        <v>2994</v>
      </c>
      <c r="E1864">
        <f t="shared" ca="1" si="302"/>
        <v>0</v>
      </c>
      <c r="H1864" t="str">
        <f t="shared" ca="1" si="306"/>
        <v>'LYNX GRP'!</v>
      </c>
      <c r="I1864" t="str">
        <f t="shared" ca="1" si="307"/>
        <v>'LYNX GRP'!</v>
      </c>
      <c r="J1864">
        <f t="shared" ca="1" si="305"/>
        <v>0</v>
      </c>
      <c r="K1864">
        <f t="shared" ca="1" si="305"/>
        <v>0</v>
      </c>
      <c r="L1864">
        <f t="shared" ca="1" si="305"/>
        <v>0</v>
      </c>
      <c r="M1864">
        <f t="shared" ca="1" si="305"/>
        <v>0</v>
      </c>
      <c r="N1864">
        <f t="shared" ca="1" si="305"/>
        <v>0</v>
      </c>
      <c r="O1864" t="str">
        <f t="shared" ref="O1864:O1927" ca="1" si="308">VLOOKUP($H1864,$G$8:$I$13,2,FALSE)</f>
        <v>D:AC</v>
      </c>
      <c r="P1864" t="str">
        <f t="shared" ref="P1864:P1927" ca="1" si="309">VLOOKUP($H1864,$G$8:$I$13,3,FALSE)</f>
        <v>D9:AC9</v>
      </c>
    </row>
    <row r="1865" spans="1:16">
      <c r="A1865" t="str">
        <f t="shared" si="303"/>
        <v>34</v>
      </c>
      <c r="B1865" t="str">
        <f t="shared" ca="1" si="304"/>
        <v>GRP</v>
      </c>
      <c r="C1865" t="str">
        <f t="shared" si="301"/>
        <v>L5-GRP-DT</v>
      </c>
      <c r="D1865" t="s">
        <v>2995</v>
      </c>
      <c r="E1865">
        <f t="shared" ca="1" si="302"/>
        <v>0</v>
      </c>
      <c r="H1865" t="str">
        <f t="shared" ca="1" si="306"/>
        <v>'LYNX GRP'!</v>
      </c>
      <c r="I1865" t="str">
        <f t="shared" ca="1" si="307"/>
        <v>'LYNX GRP'!</v>
      </c>
      <c r="J1865">
        <f t="shared" ca="1" si="305"/>
        <v>0</v>
      </c>
      <c r="K1865">
        <f t="shared" ca="1" si="305"/>
        <v>0</v>
      </c>
      <c r="L1865">
        <f t="shared" ca="1" si="305"/>
        <v>0</v>
      </c>
      <c r="M1865">
        <f t="shared" ca="1" si="305"/>
        <v>0</v>
      </c>
      <c r="N1865">
        <f t="shared" ca="1" si="305"/>
        <v>0</v>
      </c>
      <c r="O1865" t="str">
        <f t="shared" ca="1" si="308"/>
        <v>D:AC</v>
      </c>
      <c r="P1865" t="str">
        <f t="shared" ca="1" si="309"/>
        <v>D9:AC9</v>
      </c>
    </row>
    <row r="1866" spans="1:16">
      <c r="A1866" t="str">
        <f t="shared" si="303"/>
        <v>35</v>
      </c>
      <c r="B1866" t="str">
        <f t="shared" ca="1" si="304"/>
        <v>GRP</v>
      </c>
      <c r="C1866" t="str">
        <f t="shared" si="301"/>
        <v>L5-GRP-DT</v>
      </c>
      <c r="D1866" t="s">
        <v>2996</v>
      </c>
      <c r="E1866">
        <f t="shared" ca="1" si="302"/>
        <v>0</v>
      </c>
      <c r="H1866" t="str">
        <f t="shared" ca="1" si="306"/>
        <v>'LYNX GRP'!</v>
      </c>
      <c r="I1866" t="str">
        <f t="shared" ca="1" si="307"/>
        <v>'LYNX GRP'!</v>
      </c>
      <c r="J1866">
        <f t="shared" ca="1" si="305"/>
        <v>0</v>
      </c>
      <c r="K1866">
        <f t="shared" ca="1" si="305"/>
        <v>0</v>
      </c>
      <c r="L1866">
        <f t="shared" ca="1" si="305"/>
        <v>0</v>
      </c>
      <c r="M1866">
        <f t="shared" ca="1" si="305"/>
        <v>0</v>
      </c>
      <c r="N1866">
        <f t="shared" ca="1" si="305"/>
        <v>0</v>
      </c>
      <c r="O1866" t="str">
        <f t="shared" ca="1" si="308"/>
        <v>D:AC</v>
      </c>
      <c r="P1866" t="str">
        <f t="shared" ca="1" si="309"/>
        <v>D9:AC9</v>
      </c>
    </row>
    <row r="1867" spans="1:16">
      <c r="A1867" t="str">
        <f t="shared" si="303"/>
        <v>36</v>
      </c>
      <c r="B1867" t="str">
        <f t="shared" ca="1" si="304"/>
        <v>GRP</v>
      </c>
      <c r="C1867" t="str">
        <f t="shared" si="301"/>
        <v>L5-GRP-DT</v>
      </c>
      <c r="D1867" t="s">
        <v>2997</v>
      </c>
      <c r="E1867">
        <f t="shared" ca="1" si="302"/>
        <v>0</v>
      </c>
      <c r="H1867" t="str">
        <f t="shared" ca="1" si="306"/>
        <v>'LYNX GRP'!</v>
      </c>
      <c r="I1867" t="str">
        <f t="shared" ca="1" si="307"/>
        <v>'LYNX GRP'!</v>
      </c>
      <c r="J1867">
        <f t="shared" ca="1" si="305"/>
        <v>0</v>
      </c>
      <c r="K1867">
        <f t="shared" ca="1" si="305"/>
        <v>0</v>
      </c>
      <c r="L1867">
        <f t="shared" ca="1" si="305"/>
        <v>0</v>
      </c>
      <c r="M1867">
        <f t="shared" ca="1" si="305"/>
        <v>0</v>
      </c>
      <c r="N1867">
        <f t="shared" ca="1" si="305"/>
        <v>0</v>
      </c>
      <c r="O1867" t="str">
        <f t="shared" ca="1" si="308"/>
        <v>D:AC</v>
      </c>
      <c r="P1867" t="str">
        <f t="shared" ca="1" si="309"/>
        <v>D9:AC9</v>
      </c>
    </row>
    <row r="1868" spans="1:16">
      <c r="A1868" t="str">
        <f t="shared" si="303"/>
        <v>99</v>
      </c>
      <c r="B1868" t="str">
        <f t="shared" ca="1" si="304"/>
        <v>GRP</v>
      </c>
      <c r="C1868" t="str">
        <f t="shared" si="301"/>
        <v>L5-GRP-DT</v>
      </c>
      <c r="D1868" t="s">
        <v>1432</v>
      </c>
      <c r="E1868">
        <f t="shared" ca="1" si="302"/>
        <v>0</v>
      </c>
      <c r="H1868" t="str">
        <f t="shared" ca="1" si="306"/>
        <v>'LYNX GRP'!</v>
      </c>
      <c r="I1868" t="str">
        <f t="shared" ca="1" si="307"/>
        <v>'LYNX GRP'!</v>
      </c>
      <c r="J1868">
        <f t="shared" ca="1" si="305"/>
        <v>0</v>
      </c>
      <c r="K1868">
        <f t="shared" ca="1" si="305"/>
        <v>0</v>
      </c>
      <c r="L1868">
        <f t="shared" ca="1" si="305"/>
        <v>0</v>
      </c>
      <c r="M1868">
        <f t="shared" ca="1" si="305"/>
        <v>0</v>
      </c>
      <c r="N1868">
        <f t="shared" ca="1" si="305"/>
        <v>0</v>
      </c>
      <c r="O1868" t="str">
        <f t="shared" ca="1" si="308"/>
        <v>D:AC</v>
      </c>
      <c r="P1868" t="str">
        <f t="shared" ca="1" si="309"/>
        <v>D9:AC9</v>
      </c>
    </row>
    <row r="1869" spans="1:16">
      <c r="A1869" t="str">
        <f t="shared" si="303"/>
        <v>01</v>
      </c>
      <c r="B1869" t="str">
        <f t="shared" ca="1" si="304"/>
        <v>PU</v>
      </c>
      <c r="C1869" t="str">
        <f t="shared" si="301"/>
        <v>L5-PU</v>
      </c>
      <c r="D1869" t="s">
        <v>1076</v>
      </c>
      <c r="E1869">
        <f t="shared" ca="1" si="302"/>
        <v>0</v>
      </c>
      <c r="H1869" t="str">
        <f t="shared" ca="1" si="306"/>
        <v>'LYNX PU'!</v>
      </c>
      <c r="I1869">
        <f t="shared" ca="1" si="307"/>
        <v>0</v>
      </c>
      <c r="J1869">
        <f t="shared" ca="1" si="305"/>
        <v>0</v>
      </c>
      <c r="K1869" t="str">
        <f t="shared" ca="1" si="305"/>
        <v>'LYNX PU'!</v>
      </c>
      <c r="L1869">
        <f t="shared" ca="1" si="305"/>
        <v>0</v>
      </c>
      <c r="M1869">
        <f t="shared" ca="1" si="305"/>
        <v>0</v>
      </c>
      <c r="N1869">
        <f t="shared" ca="1" si="305"/>
        <v>0</v>
      </c>
      <c r="O1869" t="str">
        <f t="shared" ca="1" si="308"/>
        <v>d:t</v>
      </c>
      <c r="P1869" t="str">
        <f t="shared" ca="1" si="309"/>
        <v>d9:t9</v>
      </c>
    </row>
    <row r="1870" spans="1:16">
      <c r="A1870" t="str">
        <f t="shared" si="303"/>
        <v>02</v>
      </c>
      <c r="B1870" t="str">
        <f t="shared" ca="1" si="304"/>
        <v>PU</v>
      </c>
      <c r="C1870" t="str">
        <f t="shared" si="301"/>
        <v>L5-PU</v>
      </c>
      <c r="D1870" t="s">
        <v>1077</v>
      </c>
      <c r="E1870">
        <f t="shared" ca="1" si="302"/>
        <v>0</v>
      </c>
      <c r="H1870" t="str">
        <f t="shared" ca="1" si="306"/>
        <v>'LYNX PU'!</v>
      </c>
      <c r="I1870">
        <f t="shared" ca="1" si="307"/>
        <v>0</v>
      </c>
      <c r="J1870">
        <f t="shared" ca="1" si="305"/>
        <v>0</v>
      </c>
      <c r="K1870" t="str">
        <f t="shared" ca="1" si="305"/>
        <v>'LYNX PU'!</v>
      </c>
      <c r="L1870">
        <f t="shared" ca="1" si="305"/>
        <v>0</v>
      </c>
      <c r="M1870">
        <f t="shared" ca="1" si="305"/>
        <v>0</v>
      </c>
      <c r="N1870">
        <f t="shared" ca="1" si="305"/>
        <v>0</v>
      </c>
      <c r="O1870" t="str">
        <f t="shared" ca="1" si="308"/>
        <v>d:t</v>
      </c>
      <c r="P1870" t="str">
        <f t="shared" ca="1" si="309"/>
        <v>d9:t9</v>
      </c>
    </row>
    <row r="1871" spans="1:16">
      <c r="A1871" t="str">
        <f t="shared" si="303"/>
        <v>03</v>
      </c>
      <c r="B1871" t="str">
        <f t="shared" ca="1" si="304"/>
        <v>PU</v>
      </c>
      <c r="C1871" t="str">
        <f t="shared" si="301"/>
        <v>L5-PU</v>
      </c>
      <c r="D1871" t="s">
        <v>1078</v>
      </c>
      <c r="E1871">
        <f t="shared" ca="1" si="302"/>
        <v>0</v>
      </c>
      <c r="H1871" t="str">
        <f t="shared" ca="1" si="306"/>
        <v>'LYNX PU'!</v>
      </c>
      <c r="I1871">
        <f t="shared" ca="1" si="307"/>
        <v>0</v>
      </c>
      <c r="J1871">
        <f t="shared" ca="1" si="305"/>
        <v>0</v>
      </c>
      <c r="K1871" t="str">
        <f t="shared" ca="1" si="305"/>
        <v>'LYNX PU'!</v>
      </c>
      <c r="L1871">
        <f t="shared" ca="1" si="305"/>
        <v>0</v>
      </c>
      <c r="M1871">
        <f t="shared" ca="1" si="305"/>
        <v>0</v>
      </c>
      <c r="N1871">
        <f t="shared" ca="1" si="305"/>
        <v>0</v>
      </c>
      <c r="O1871" t="str">
        <f t="shared" ca="1" si="308"/>
        <v>d:t</v>
      </c>
      <c r="P1871" t="str">
        <f t="shared" ca="1" si="309"/>
        <v>d9:t9</v>
      </c>
    </row>
    <row r="1872" spans="1:16">
      <c r="A1872" t="str">
        <f t="shared" si="303"/>
        <v>04</v>
      </c>
      <c r="B1872" t="str">
        <f t="shared" ca="1" si="304"/>
        <v>PU</v>
      </c>
      <c r="C1872" t="str">
        <f t="shared" ref="C1872:C1935" si="310">IF(RIGHT(LEFT(D1872,LEN(D1872)-3),1)="-",LEFT(D1872,LEN(D1872)-4),LEFT(D1872,LEN(D1872)-3))</f>
        <v>L5-PU</v>
      </c>
      <c r="D1872" t="s">
        <v>1079</v>
      </c>
      <c r="E1872">
        <f t="shared" ca="1" si="302"/>
        <v>0</v>
      </c>
      <c r="H1872" t="str">
        <f t="shared" ca="1" si="306"/>
        <v>'LYNX PU'!</v>
      </c>
      <c r="I1872">
        <f t="shared" ca="1" si="307"/>
        <v>0</v>
      </c>
      <c r="J1872">
        <f t="shared" ca="1" si="305"/>
        <v>0</v>
      </c>
      <c r="K1872" t="str">
        <f t="shared" ca="1" si="305"/>
        <v>'LYNX PU'!</v>
      </c>
      <c r="L1872">
        <f t="shared" ca="1" si="305"/>
        <v>0</v>
      </c>
      <c r="M1872">
        <f t="shared" ca="1" si="305"/>
        <v>0</v>
      </c>
      <c r="N1872">
        <f t="shared" ca="1" si="305"/>
        <v>0</v>
      </c>
      <c r="O1872" t="str">
        <f t="shared" ca="1" si="308"/>
        <v>d:t</v>
      </c>
      <c r="P1872" t="str">
        <f t="shared" ca="1" si="309"/>
        <v>d9:t9</v>
      </c>
    </row>
    <row r="1873" spans="1:16">
      <c r="A1873" t="str">
        <f t="shared" si="303"/>
        <v>05</v>
      </c>
      <c r="B1873" t="str">
        <f t="shared" ca="1" si="304"/>
        <v>PU</v>
      </c>
      <c r="C1873" t="str">
        <f t="shared" si="310"/>
        <v>L5-PU</v>
      </c>
      <c r="D1873" t="s">
        <v>1080</v>
      </c>
      <c r="E1873">
        <f t="shared" ca="1" si="302"/>
        <v>0</v>
      </c>
      <c r="H1873" t="str">
        <f t="shared" ca="1" si="306"/>
        <v>'LYNX PU'!</v>
      </c>
      <c r="I1873">
        <f t="shared" ca="1" si="307"/>
        <v>0</v>
      </c>
      <c r="J1873">
        <f t="shared" ca="1" si="305"/>
        <v>0</v>
      </c>
      <c r="K1873" t="str">
        <f t="shared" ca="1" si="305"/>
        <v>'LYNX PU'!</v>
      </c>
      <c r="L1873">
        <f t="shared" ca="1" si="305"/>
        <v>0</v>
      </c>
      <c r="M1873">
        <f t="shared" ca="1" si="305"/>
        <v>0</v>
      </c>
      <c r="N1873">
        <f t="shared" ca="1" si="305"/>
        <v>0</v>
      </c>
      <c r="O1873" t="str">
        <f t="shared" ca="1" si="308"/>
        <v>d:t</v>
      </c>
      <c r="P1873" t="str">
        <f t="shared" ca="1" si="309"/>
        <v>d9:t9</v>
      </c>
    </row>
    <row r="1874" spans="1:16">
      <c r="A1874" t="str">
        <f t="shared" si="303"/>
        <v>06</v>
      </c>
      <c r="B1874" t="str">
        <f t="shared" ca="1" si="304"/>
        <v>PU</v>
      </c>
      <c r="C1874" t="str">
        <f t="shared" si="310"/>
        <v>L5-PU</v>
      </c>
      <c r="D1874" t="s">
        <v>1081</v>
      </c>
      <c r="E1874">
        <f t="shared" ca="1" si="302"/>
        <v>0</v>
      </c>
      <c r="H1874" t="str">
        <f t="shared" ca="1" si="306"/>
        <v>'LYNX PU'!</v>
      </c>
      <c r="I1874">
        <f t="shared" ca="1" si="307"/>
        <v>0</v>
      </c>
      <c r="J1874">
        <f t="shared" ca="1" si="305"/>
        <v>0</v>
      </c>
      <c r="K1874" t="str">
        <f t="shared" ca="1" si="305"/>
        <v>'LYNX PU'!</v>
      </c>
      <c r="L1874">
        <f t="shared" ca="1" si="305"/>
        <v>0</v>
      </c>
      <c r="M1874">
        <f t="shared" ca="1" si="305"/>
        <v>0</v>
      </c>
      <c r="N1874">
        <f t="shared" ca="1" si="305"/>
        <v>0</v>
      </c>
      <c r="O1874" t="str">
        <f t="shared" ca="1" si="308"/>
        <v>d:t</v>
      </c>
      <c r="P1874" t="str">
        <f t="shared" ca="1" si="309"/>
        <v>d9:t9</v>
      </c>
    </row>
    <row r="1875" spans="1:16">
      <c r="A1875" t="str">
        <f t="shared" si="303"/>
        <v>09</v>
      </c>
      <c r="B1875" t="str">
        <f t="shared" ca="1" si="304"/>
        <v>PU</v>
      </c>
      <c r="C1875" t="str">
        <f t="shared" si="310"/>
        <v>L5-PU</v>
      </c>
      <c r="D1875" t="s">
        <v>1082</v>
      </c>
      <c r="E1875">
        <f t="shared" ca="1" si="302"/>
        <v>0</v>
      </c>
      <c r="H1875" t="str">
        <f t="shared" ca="1" si="306"/>
        <v>'LYNX PU'!</v>
      </c>
      <c r="I1875">
        <f t="shared" ca="1" si="307"/>
        <v>0</v>
      </c>
      <c r="J1875">
        <f t="shared" ca="1" si="305"/>
        <v>0</v>
      </c>
      <c r="K1875" t="str">
        <f t="shared" ca="1" si="305"/>
        <v>'LYNX PU'!</v>
      </c>
      <c r="L1875">
        <f t="shared" ca="1" si="305"/>
        <v>0</v>
      </c>
      <c r="M1875">
        <f t="shared" ca="1" si="305"/>
        <v>0</v>
      </c>
      <c r="N1875">
        <f t="shared" ca="1" si="305"/>
        <v>0</v>
      </c>
      <c r="O1875" t="str">
        <f t="shared" ca="1" si="308"/>
        <v>d:t</v>
      </c>
      <c r="P1875" t="str">
        <f t="shared" ca="1" si="309"/>
        <v>d9:t9</v>
      </c>
    </row>
    <row r="1876" spans="1:16">
      <c r="A1876" t="str">
        <f t="shared" si="303"/>
        <v>11</v>
      </c>
      <c r="B1876" t="str">
        <f t="shared" ca="1" si="304"/>
        <v>PU</v>
      </c>
      <c r="C1876" t="str">
        <f t="shared" si="310"/>
        <v>L5-PU</v>
      </c>
      <c r="D1876" t="s">
        <v>1083</v>
      </c>
      <c r="E1876">
        <f t="shared" ca="1" si="302"/>
        <v>0</v>
      </c>
      <c r="H1876" t="str">
        <f t="shared" ca="1" si="306"/>
        <v>'LYNX PU'!</v>
      </c>
      <c r="I1876">
        <f t="shared" ca="1" si="307"/>
        <v>0</v>
      </c>
      <c r="J1876">
        <f t="shared" ca="1" si="305"/>
        <v>0</v>
      </c>
      <c r="K1876" t="str">
        <f t="shared" ca="1" si="305"/>
        <v>'LYNX PU'!</v>
      </c>
      <c r="L1876">
        <f t="shared" ca="1" si="305"/>
        <v>0</v>
      </c>
      <c r="M1876">
        <f t="shared" ca="1" si="305"/>
        <v>0</v>
      </c>
      <c r="N1876">
        <f t="shared" ca="1" si="305"/>
        <v>0</v>
      </c>
      <c r="O1876" t="str">
        <f t="shared" ca="1" si="308"/>
        <v>d:t</v>
      </c>
      <c r="P1876" t="str">
        <f t="shared" ca="1" si="309"/>
        <v>d9:t9</v>
      </c>
    </row>
    <row r="1877" spans="1:16">
      <c r="A1877" t="str">
        <f t="shared" si="303"/>
        <v>12</v>
      </c>
      <c r="B1877" t="str">
        <f t="shared" ca="1" si="304"/>
        <v>PU</v>
      </c>
      <c r="C1877" t="str">
        <f t="shared" si="310"/>
        <v>L5-PU</v>
      </c>
      <c r="D1877" t="s">
        <v>1084</v>
      </c>
      <c r="E1877">
        <f t="shared" ca="1" si="302"/>
        <v>0</v>
      </c>
      <c r="H1877" t="str">
        <f t="shared" ca="1" si="306"/>
        <v>'LYNX PU'!</v>
      </c>
      <c r="I1877">
        <f t="shared" ca="1" si="307"/>
        <v>0</v>
      </c>
      <c r="J1877">
        <f t="shared" ca="1" si="305"/>
        <v>0</v>
      </c>
      <c r="K1877" t="str">
        <f t="shared" ca="1" si="305"/>
        <v>'LYNX PU'!</v>
      </c>
      <c r="L1877">
        <f t="shared" ca="1" si="305"/>
        <v>0</v>
      </c>
      <c r="M1877">
        <f t="shared" ca="1" si="305"/>
        <v>0</v>
      </c>
      <c r="N1877">
        <f t="shared" ca="1" si="305"/>
        <v>0</v>
      </c>
      <c r="O1877" t="str">
        <f t="shared" ca="1" si="308"/>
        <v>d:t</v>
      </c>
      <c r="P1877" t="str">
        <f t="shared" ca="1" si="309"/>
        <v>d9:t9</v>
      </c>
    </row>
    <row r="1878" spans="1:16">
      <c r="A1878" t="str">
        <f t="shared" si="303"/>
        <v>14</v>
      </c>
      <c r="B1878" t="str">
        <f t="shared" ca="1" si="304"/>
        <v>PU</v>
      </c>
      <c r="C1878" t="str">
        <f t="shared" si="310"/>
        <v>L5-PU</v>
      </c>
      <c r="D1878" t="s">
        <v>1085</v>
      </c>
      <c r="E1878">
        <f t="shared" ca="1" si="302"/>
        <v>0</v>
      </c>
      <c r="H1878" t="str">
        <f t="shared" ca="1" si="306"/>
        <v>'LYNX PU'!</v>
      </c>
      <c r="I1878">
        <f t="shared" ca="1" si="307"/>
        <v>0</v>
      </c>
      <c r="J1878">
        <f t="shared" ca="1" si="305"/>
        <v>0</v>
      </c>
      <c r="K1878" t="str">
        <f t="shared" ca="1" si="305"/>
        <v>'LYNX PU'!</v>
      </c>
      <c r="L1878">
        <f t="shared" ca="1" si="305"/>
        <v>0</v>
      </c>
      <c r="M1878">
        <f t="shared" ca="1" si="305"/>
        <v>0</v>
      </c>
      <c r="N1878">
        <f t="shared" ca="1" si="305"/>
        <v>0</v>
      </c>
      <c r="O1878" t="str">
        <f t="shared" ca="1" si="308"/>
        <v>d:t</v>
      </c>
      <c r="P1878" t="str">
        <f t="shared" ca="1" si="309"/>
        <v>d9:t9</v>
      </c>
    </row>
    <row r="1879" spans="1:16">
      <c r="A1879" t="str">
        <f t="shared" si="303"/>
        <v>01</v>
      </c>
      <c r="B1879" t="str">
        <f t="shared" ca="1" si="304"/>
        <v>WH</v>
      </c>
      <c r="C1879" t="str">
        <f t="shared" si="310"/>
        <v>L5-WH-N-DT</v>
      </c>
      <c r="D1879" t="s">
        <v>1675</v>
      </c>
      <c r="E1879">
        <f t="shared" ca="1" si="302"/>
        <v>0</v>
      </c>
      <c r="H1879" t="str">
        <f t="shared" ca="1" si="306"/>
        <v>'Lynx WOODEN HOLDS'!</v>
      </c>
      <c r="I1879">
        <f t="shared" ca="1" si="307"/>
        <v>0</v>
      </c>
      <c r="J1879">
        <f t="shared" ca="1" si="305"/>
        <v>0</v>
      </c>
      <c r="K1879">
        <f t="shared" ca="1" si="305"/>
        <v>0</v>
      </c>
      <c r="L1879" t="str">
        <f t="shared" ca="1" si="305"/>
        <v>'Lynx WOODEN HOLDS'!</v>
      </c>
      <c r="M1879">
        <f t="shared" ca="1" si="305"/>
        <v>0</v>
      </c>
      <c r="N1879">
        <f t="shared" ca="1" si="305"/>
        <v>0</v>
      </c>
      <c r="O1879" t="str">
        <f t="shared" ca="1" si="308"/>
        <v>D:z</v>
      </c>
      <c r="P1879" t="str">
        <f t="shared" ca="1" si="309"/>
        <v>D9:Z9</v>
      </c>
    </row>
    <row r="1880" spans="1:16">
      <c r="A1880" t="str">
        <f t="shared" si="303"/>
        <v>02</v>
      </c>
      <c r="B1880" t="str">
        <f t="shared" ca="1" si="304"/>
        <v>WH</v>
      </c>
      <c r="C1880" t="str">
        <f t="shared" si="310"/>
        <v>L5-WH-N-DT</v>
      </c>
      <c r="D1880" t="s">
        <v>1698</v>
      </c>
      <c r="E1880">
        <f t="shared" ca="1" si="302"/>
        <v>0</v>
      </c>
      <c r="H1880" t="str">
        <f t="shared" ca="1" si="306"/>
        <v>'Lynx WOODEN HOLDS'!</v>
      </c>
      <c r="I1880">
        <f t="shared" ca="1" si="307"/>
        <v>0</v>
      </c>
      <c r="J1880">
        <f t="shared" ca="1" si="305"/>
        <v>0</v>
      </c>
      <c r="K1880">
        <f t="shared" ca="1" si="305"/>
        <v>0</v>
      </c>
      <c r="L1880" t="str">
        <f t="shared" ca="1" si="305"/>
        <v>'Lynx WOODEN HOLDS'!</v>
      </c>
      <c r="M1880">
        <f t="shared" ca="1" si="305"/>
        <v>0</v>
      </c>
      <c r="N1880">
        <f t="shared" ca="1" si="305"/>
        <v>0</v>
      </c>
      <c r="O1880" t="str">
        <f t="shared" ca="1" si="308"/>
        <v>D:z</v>
      </c>
      <c r="P1880" t="str">
        <f t="shared" ca="1" si="309"/>
        <v>D9:Z9</v>
      </c>
    </row>
    <row r="1881" spans="1:16">
      <c r="A1881" t="str">
        <f t="shared" si="303"/>
        <v>03</v>
      </c>
      <c r="B1881" t="str">
        <f t="shared" ca="1" si="304"/>
        <v>WH</v>
      </c>
      <c r="C1881" t="str">
        <f t="shared" si="310"/>
        <v>L5-WH-N-DT</v>
      </c>
      <c r="D1881" t="s">
        <v>1721</v>
      </c>
      <c r="E1881">
        <f t="shared" ca="1" si="302"/>
        <v>0</v>
      </c>
      <c r="H1881" t="str">
        <f t="shared" ca="1" si="306"/>
        <v>'Lynx WOODEN HOLDS'!</v>
      </c>
      <c r="I1881">
        <f t="shared" ca="1" si="307"/>
        <v>0</v>
      </c>
      <c r="J1881">
        <f t="shared" ca="1" si="305"/>
        <v>0</v>
      </c>
      <c r="K1881">
        <f t="shared" ca="1" si="305"/>
        <v>0</v>
      </c>
      <c r="L1881" t="str">
        <f t="shared" ca="1" si="305"/>
        <v>'Lynx WOODEN HOLDS'!</v>
      </c>
      <c r="M1881">
        <f t="shared" ca="1" si="305"/>
        <v>0</v>
      </c>
      <c r="N1881">
        <f t="shared" ca="1" si="305"/>
        <v>0</v>
      </c>
      <c r="O1881" t="str">
        <f t="shared" ca="1" si="308"/>
        <v>D:z</v>
      </c>
      <c r="P1881" t="str">
        <f t="shared" ca="1" si="309"/>
        <v>D9:Z9</v>
      </c>
    </row>
    <row r="1882" spans="1:16">
      <c r="A1882" t="str">
        <f t="shared" si="303"/>
        <v>04</v>
      </c>
      <c r="B1882" t="str">
        <f t="shared" ca="1" si="304"/>
        <v>WH</v>
      </c>
      <c r="C1882" t="str">
        <f t="shared" si="310"/>
        <v>L5-WH-N-DT</v>
      </c>
      <c r="D1882" t="s">
        <v>1744</v>
      </c>
      <c r="E1882">
        <f t="shared" ca="1" si="302"/>
        <v>0</v>
      </c>
      <c r="H1882" t="str">
        <f t="shared" ca="1" si="306"/>
        <v>'Lynx WOODEN HOLDS'!</v>
      </c>
      <c r="I1882">
        <f t="shared" ca="1" si="307"/>
        <v>0</v>
      </c>
      <c r="J1882">
        <f t="shared" ca="1" si="305"/>
        <v>0</v>
      </c>
      <c r="K1882">
        <f t="shared" ca="1" si="305"/>
        <v>0</v>
      </c>
      <c r="L1882" t="str">
        <f t="shared" ca="1" si="305"/>
        <v>'Lynx WOODEN HOLDS'!</v>
      </c>
      <c r="M1882">
        <f t="shared" ca="1" si="305"/>
        <v>0</v>
      </c>
      <c r="N1882">
        <f t="shared" ca="1" si="305"/>
        <v>0</v>
      </c>
      <c r="O1882" t="str">
        <f t="shared" ca="1" si="308"/>
        <v>D:z</v>
      </c>
      <c r="P1882" t="str">
        <f t="shared" ca="1" si="309"/>
        <v>D9:Z9</v>
      </c>
    </row>
    <row r="1883" spans="1:16">
      <c r="A1883" t="str">
        <f t="shared" si="303"/>
        <v>05</v>
      </c>
      <c r="B1883" t="str">
        <f t="shared" ca="1" si="304"/>
        <v>WH</v>
      </c>
      <c r="C1883" t="str">
        <f t="shared" si="310"/>
        <v>L5-WH-N-DT</v>
      </c>
      <c r="D1883" t="s">
        <v>1767</v>
      </c>
      <c r="E1883">
        <f t="shared" ca="1" si="302"/>
        <v>0</v>
      </c>
      <c r="H1883" t="str">
        <f t="shared" ca="1" si="306"/>
        <v>'Lynx WOODEN HOLDS'!</v>
      </c>
      <c r="I1883">
        <f t="shared" ca="1" si="307"/>
        <v>0</v>
      </c>
      <c r="J1883">
        <f t="shared" ca="1" si="305"/>
        <v>0</v>
      </c>
      <c r="K1883">
        <f t="shared" ca="1" si="305"/>
        <v>0</v>
      </c>
      <c r="L1883" t="str">
        <f t="shared" ca="1" si="305"/>
        <v>'Lynx WOODEN HOLDS'!</v>
      </c>
      <c r="M1883">
        <f t="shared" ca="1" si="305"/>
        <v>0</v>
      </c>
      <c r="N1883">
        <f t="shared" ca="1" si="305"/>
        <v>0</v>
      </c>
      <c r="O1883" t="str">
        <f t="shared" ca="1" si="308"/>
        <v>D:z</v>
      </c>
      <c r="P1883" t="str">
        <f t="shared" ca="1" si="309"/>
        <v>D9:Z9</v>
      </c>
    </row>
    <row r="1884" spans="1:16">
      <c r="A1884" t="str">
        <f t="shared" si="303"/>
        <v>06</v>
      </c>
      <c r="B1884" t="str">
        <f t="shared" ca="1" si="304"/>
        <v>WH</v>
      </c>
      <c r="C1884" t="str">
        <f t="shared" si="310"/>
        <v>L5-WH-N-DT</v>
      </c>
      <c r="D1884" t="s">
        <v>1790</v>
      </c>
      <c r="E1884">
        <f t="shared" ca="1" si="302"/>
        <v>0</v>
      </c>
      <c r="H1884" t="str">
        <f t="shared" ca="1" si="306"/>
        <v>'Lynx WOODEN HOLDS'!</v>
      </c>
      <c r="I1884">
        <f t="shared" ca="1" si="307"/>
        <v>0</v>
      </c>
      <c r="J1884">
        <f t="shared" ca="1" si="305"/>
        <v>0</v>
      </c>
      <c r="K1884">
        <f t="shared" ca="1" si="305"/>
        <v>0</v>
      </c>
      <c r="L1884" t="str">
        <f t="shared" ca="1" si="305"/>
        <v>'Lynx WOODEN HOLDS'!</v>
      </c>
      <c r="M1884">
        <f t="shared" ca="1" si="305"/>
        <v>0</v>
      </c>
      <c r="N1884">
        <f t="shared" ca="1" si="305"/>
        <v>0</v>
      </c>
      <c r="O1884" t="str">
        <f t="shared" ca="1" si="308"/>
        <v>D:z</v>
      </c>
      <c r="P1884" t="str">
        <f t="shared" ca="1" si="309"/>
        <v>D9:Z9</v>
      </c>
    </row>
    <row r="1885" spans="1:16">
      <c r="A1885" t="str">
        <f t="shared" si="303"/>
        <v>07</v>
      </c>
      <c r="B1885" t="str">
        <f t="shared" ca="1" si="304"/>
        <v>WH</v>
      </c>
      <c r="C1885" t="str">
        <f t="shared" si="310"/>
        <v>L5-WH-N-DT</v>
      </c>
      <c r="D1885" t="s">
        <v>1813</v>
      </c>
      <c r="E1885">
        <f t="shared" ca="1" si="302"/>
        <v>0</v>
      </c>
      <c r="H1885" t="str">
        <f t="shared" ca="1" si="306"/>
        <v>'Lynx WOODEN HOLDS'!</v>
      </c>
      <c r="I1885">
        <f t="shared" ca="1" si="307"/>
        <v>0</v>
      </c>
      <c r="J1885">
        <f t="shared" ca="1" si="305"/>
        <v>0</v>
      </c>
      <c r="K1885">
        <f t="shared" ca="1" si="305"/>
        <v>0</v>
      </c>
      <c r="L1885" t="str">
        <f t="shared" ca="1" si="305"/>
        <v>'Lynx WOODEN HOLDS'!</v>
      </c>
      <c r="M1885">
        <f t="shared" ca="1" si="305"/>
        <v>0</v>
      </c>
      <c r="N1885">
        <f t="shared" ca="1" si="305"/>
        <v>0</v>
      </c>
      <c r="O1885" t="str">
        <f t="shared" ca="1" si="308"/>
        <v>D:z</v>
      </c>
      <c r="P1885" t="str">
        <f t="shared" ca="1" si="309"/>
        <v>D9:Z9</v>
      </c>
    </row>
    <row r="1886" spans="1:16">
      <c r="A1886" t="str">
        <f t="shared" si="303"/>
        <v>08</v>
      </c>
      <c r="B1886" t="str">
        <f t="shared" ca="1" si="304"/>
        <v>WH</v>
      </c>
      <c r="C1886" t="str">
        <f t="shared" si="310"/>
        <v>L5-WH-N-DT</v>
      </c>
      <c r="D1886" t="s">
        <v>1836</v>
      </c>
      <c r="E1886">
        <f t="shared" ca="1" si="302"/>
        <v>0</v>
      </c>
      <c r="H1886" t="str">
        <f t="shared" ca="1" si="306"/>
        <v>'Lynx WOODEN HOLDS'!</v>
      </c>
      <c r="I1886">
        <f t="shared" ca="1" si="307"/>
        <v>0</v>
      </c>
      <c r="J1886">
        <f t="shared" ca="1" si="305"/>
        <v>0</v>
      </c>
      <c r="K1886">
        <f t="shared" ca="1" si="305"/>
        <v>0</v>
      </c>
      <c r="L1886" t="str">
        <f t="shared" ca="1" si="305"/>
        <v>'Lynx WOODEN HOLDS'!</v>
      </c>
      <c r="M1886">
        <f t="shared" ca="1" si="305"/>
        <v>0</v>
      </c>
      <c r="N1886">
        <f t="shared" ca="1" si="305"/>
        <v>0</v>
      </c>
      <c r="O1886" t="str">
        <f t="shared" ca="1" si="308"/>
        <v>D:z</v>
      </c>
      <c r="P1886" t="str">
        <f t="shared" ca="1" si="309"/>
        <v>D9:Z9</v>
      </c>
    </row>
    <row r="1887" spans="1:16">
      <c r="A1887" t="str">
        <f t="shared" si="303"/>
        <v>09</v>
      </c>
      <c r="B1887" t="str">
        <f t="shared" ca="1" si="304"/>
        <v>WH</v>
      </c>
      <c r="C1887" t="str">
        <f t="shared" si="310"/>
        <v>L5-WH-N-DT</v>
      </c>
      <c r="D1887" t="s">
        <v>1859</v>
      </c>
      <c r="E1887">
        <f t="shared" ca="1" si="302"/>
        <v>0</v>
      </c>
      <c r="H1887" t="str">
        <f t="shared" ca="1" si="306"/>
        <v>'Lynx WOODEN HOLDS'!</v>
      </c>
      <c r="I1887">
        <f t="shared" ca="1" si="307"/>
        <v>0</v>
      </c>
      <c r="J1887">
        <f t="shared" ca="1" si="305"/>
        <v>0</v>
      </c>
      <c r="K1887">
        <f t="shared" ca="1" si="305"/>
        <v>0</v>
      </c>
      <c r="L1887" t="str">
        <f t="shared" ca="1" si="305"/>
        <v>'Lynx WOODEN HOLDS'!</v>
      </c>
      <c r="M1887">
        <f t="shared" ca="1" si="305"/>
        <v>0</v>
      </c>
      <c r="N1887">
        <f t="shared" ca="1" si="305"/>
        <v>0</v>
      </c>
      <c r="O1887" t="str">
        <f t="shared" ca="1" si="308"/>
        <v>D:z</v>
      </c>
      <c r="P1887" t="str">
        <f t="shared" ca="1" si="309"/>
        <v>D9:Z9</v>
      </c>
    </row>
    <row r="1888" spans="1:16">
      <c r="A1888" t="str">
        <f t="shared" si="303"/>
        <v>10</v>
      </c>
      <c r="B1888" t="str">
        <f t="shared" ca="1" si="304"/>
        <v>WH</v>
      </c>
      <c r="C1888" t="str">
        <f t="shared" si="310"/>
        <v>L5-WH-N-DT</v>
      </c>
      <c r="D1888" t="s">
        <v>1882</v>
      </c>
      <c r="E1888">
        <f t="shared" ca="1" si="302"/>
        <v>0</v>
      </c>
      <c r="H1888" t="str">
        <f t="shared" ca="1" si="306"/>
        <v>'Lynx WOODEN HOLDS'!</v>
      </c>
      <c r="I1888">
        <f t="shared" ca="1" si="307"/>
        <v>0</v>
      </c>
      <c r="J1888">
        <f t="shared" ca="1" si="305"/>
        <v>0</v>
      </c>
      <c r="K1888">
        <f t="shared" ca="1" si="305"/>
        <v>0</v>
      </c>
      <c r="L1888" t="str">
        <f t="shared" ca="1" si="305"/>
        <v>'Lynx WOODEN HOLDS'!</v>
      </c>
      <c r="M1888">
        <f t="shared" ca="1" si="305"/>
        <v>0</v>
      </c>
      <c r="N1888">
        <f t="shared" ca="1" si="305"/>
        <v>0</v>
      </c>
      <c r="O1888" t="str">
        <f t="shared" ca="1" si="308"/>
        <v>D:z</v>
      </c>
      <c r="P1888" t="str">
        <f t="shared" ca="1" si="309"/>
        <v>D9:Z9</v>
      </c>
    </row>
    <row r="1889" spans="1:16">
      <c r="A1889" t="str">
        <f t="shared" si="303"/>
        <v>11</v>
      </c>
      <c r="B1889" t="str">
        <f t="shared" ca="1" si="304"/>
        <v>WH</v>
      </c>
      <c r="C1889" t="str">
        <f t="shared" si="310"/>
        <v>L5-WH-N-DT</v>
      </c>
      <c r="D1889" t="s">
        <v>1905</v>
      </c>
      <c r="E1889">
        <f t="shared" ca="1" si="302"/>
        <v>0</v>
      </c>
      <c r="H1889" t="str">
        <f t="shared" ca="1" si="306"/>
        <v>'Lynx WOODEN HOLDS'!</v>
      </c>
      <c r="I1889">
        <f t="shared" ca="1" si="307"/>
        <v>0</v>
      </c>
      <c r="J1889">
        <f t="shared" ca="1" si="305"/>
        <v>0</v>
      </c>
      <c r="K1889">
        <f t="shared" ca="1" si="305"/>
        <v>0</v>
      </c>
      <c r="L1889" t="str">
        <f t="shared" ca="1" si="305"/>
        <v>'Lynx WOODEN HOLDS'!</v>
      </c>
      <c r="M1889">
        <f t="shared" ca="1" si="305"/>
        <v>0</v>
      </c>
      <c r="N1889">
        <f t="shared" ca="1" si="305"/>
        <v>0</v>
      </c>
      <c r="O1889" t="str">
        <f t="shared" ca="1" si="308"/>
        <v>D:z</v>
      </c>
      <c r="P1889" t="str">
        <f t="shared" ca="1" si="309"/>
        <v>D9:Z9</v>
      </c>
    </row>
    <row r="1890" spans="1:16">
      <c r="A1890" t="str">
        <f t="shared" si="303"/>
        <v>12</v>
      </c>
      <c r="B1890" t="str">
        <f t="shared" ca="1" si="304"/>
        <v>WH</v>
      </c>
      <c r="C1890" t="str">
        <f t="shared" si="310"/>
        <v>L5-WH-N-DT</v>
      </c>
      <c r="D1890" t="s">
        <v>1928</v>
      </c>
      <c r="E1890">
        <f t="shared" ca="1" si="302"/>
        <v>0</v>
      </c>
      <c r="H1890" t="str">
        <f t="shared" ca="1" si="306"/>
        <v>'Lynx WOODEN HOLDS'!</v>
      </c>
      <c r="I1890">
        <f t="shared" ca="1" si="307"/>
        <v>0</v>
      </c>
      <c r="J1890">
        <f t="shared" ca="1" si="305"/>
        <v>0</v>
      </c>
      <c r="K1890">
        <f t="shared" ca="1" si="305"/>
        <v>0</v>
      </c>
      <c r="L1890" t="str">
        <f t="shared" ca="1" si="305"/>
        <v>'Lynx WOODEN HOLDS'!</v>
      </c>
      <c r="M1890">
        <f t="shared" ca="1" si="305"/>
        <v>0</v>
      </c>
      <c r="N1890">
        <f t="shared" ca="1" si="305"/>
        <v>0</v>
      </c>
      <c r="O1890" t="str">
        <f t="shared" ca="1" si="308"/>
        <v>D:z</v>
      </c>
      <c r="P1890" t="str">
        <f t="shared" ca="1" si="309"/>
        <v>D9:Z9</v>
      </c>
    </row>
    <row r="1891" spans="1:16">
      <c r="A1891" t="str">
        <f t="shared" si="303"/>
        <v>13</v>
      </c>
      <c r="B1891" t="str">
        <f t="shared" ca="1" si="304"/>
        <v>WH</v>
      </c>
      <c r="C1891" t="str">
        <f t="shared" si="310"/>
        <v>L5-WH-N-DT</v>
      </c>
      <c r="D1891" t="s">
        <v>1951</v>
      </c>
      <c r="E1891">
        <f t="shared" ca="1" si="302"/>
        <v>0</v>
      </c>
      <c r="H1891" t="str">
        <f t="shared" ca="1" si="306"/>
        <v>'Lynx WOODEN HOLDS'!</v>
      </c>
      <c r="I1891">
        <f t="shared" ca="1" si="307"/>
        <v>0</v>
      </c>
      <c r="J1891">
        <f t="shared" ca="1" si="305"/>
        <v>0</v>
      </c>
      <c r="K1891">
        <f t="shared" ca="1" si="305"/>
        <v>0</v>
      </c>
      <c r="L1891" t="str">
        <f t="shared" ca="1" si="305"/>
        <v>'Lynx WOODEN HOLDS'!</v>
      </c>
      <c r="M1891">
        <f t="shared" ca="1" si="305"/>
        <v>0</v>
      </c>
      <c r="N1891">
        <f t="shared" ca="1" si="305"/>
        <v>0</v>
      </c>
      <c r="O1891" t="str">
        <f t="shared" ca="1" si="308"/>
        <v>D:z</v>
      </c>
      <c r="P1891" t="str">
        <f t="shared" ca="1" si="309"/>
        <v>D9:Z9</v>
      </c>
    </row>
    <row r="1892" spans="1:16">
      <c r="A1892" t="str">
        <f t="shared" si="303"/>
        <v>15</v>
      </c>
      <c r="B1892" t="str">
        <f t="shared" ca="1" si="304"/>
        <v>WH</v>
      </c>
      <c r="C1892" t="str">
        <f t="shared" si="310"/>
        <v>L5-WH-N-DT</v>
      </c>
      <c r="D1892" t="s">
        <v>1974</v>
      </c>
      <c r="E1892">
        <f t="shared" ca="1" si="302"/>
        <v>0</v>
      </c>
      <c r="H1892" t="str">
        <f t="shared" ca="1" si="306"/>
        <v>'Lynx WOODEN HOLDS'!</v>
      </c>
      <c r="I1892">
        <f t="shared" ca="1" si="307"/>
        <v>0</v>
      </c>
      <c r="J1892">
        <f t="shared" ca="1" si="305"/>
        <v>0</v>
      </c>
      <c r="K1892">
        <f t="shared" ca="1" si="305"/>
        <v>0</v>
      </c>
      <c r="L1892" t="str">
        <f t="shared" ca="1" si="305"/>
        <v>'Lynx WOODEN HOLDS'!</v>
      </c>
      <c r="M1892">
        <f t="shared" ca="1" si="305"/>
        <v>0</v>
      </c>
      <c r="N1892">
        <f t="shared" ca="1" si="305"/>
        <v>0</v>
      </c>
      <c r="O1892" t="str">
        <f t="shared" ca="1" si="308"/>
        <v>D:z</v>
      </c>
      <c r="P1892" t="str">
        <f t="shared" ca="1" si="309"/>
        <v>D9:Z9</v>
      </c>
    </row>
    <row r="1893" spans="1:16">
      <c r="A1893" t="str">
        <f t="shared" si="303"/>
        <v>01</v>
      </c>
      <c r="B1893" t="str">
        <f t="shared" ca="1" si="304"/>
        <v>PE</v>
      </c>
      <c r="C1893" t="str">
        <f t="shared" si="310"/>
        <v>L50-PE</v>
      </c>
      <c r="D1893" t="s">
        <v>2998</v>
      </c>
      <c r="E1893">
        <f t="shared" ca="1" si="302"/>
        <v>0</v>
      </c>
      <c r="H1893" t="str">
        <f t="shared" ca="1" si="306"/>
        <v>'Lynx PE'!</v>
      </c>
      <c r="I1893">
        <f t="shared" ca="1" si="307"/>
        <v>0</v>
      </c>
      <c r="J1893">
        <f t="shared" ca="1" si="305"/>
        <v>0</v>
      </c>
      <c r="K1893">
        <f t="shared" ca="1" si="305"/>
        <v>0</v>
      </c>
      <c r="L1893">
        <f t="shared" ca="1" si="305"/>
        <v>0</v>
      </c>
      <c r="M1893" t="str">
        <f t="shared" ca="1" si="305"/>
        <v>'Lynx PE'!</v>
      </c>
      <c r="N1893">
        <f t="shared" ca="1" si="305"/>
        <v>0</v>
      </c>
      <c r="O1893" t="str">
        <f t="shared" ca="1" si="308"/>
        <v>D:AD</v>
      </c>
      <c r="P1893" t="str">
        <f t="shared" ca="1" si="309"/>
        <v>D9:AD9</v>
      </c>
    </row>
    <row r="1894" spans="1:16">
      <c r="A1894" t="str">
        <f t="shared" si="303"/>
        <v>02</v>
      </c>
      <c r="B1894" t="str">
        <f t="shared" ca="1" si="304"/>
        <v>PE</v>
      </c>
      <c r="C1894" t="str">
        <f t="shared" si="310"/>
        <v>L50-PE</v>
      </c>
      <c r="D1894" t="s">
        <v>2999</v>
      </c>
      <c r="E1894">
        <f t="shared" ca="1" si="302"/>
        <v>0</v>
      </c>
      <c r="H1894" t="str">
        <f t="shared" ca="1" si="306"/>
        <v>'Lynx PE'!</v>
      </c>
      <c r="I1894">
        <f t="shared" ca="1" si="307"/>
        <v>0</v>
      </c>
      <c r="J1894">
        <f t="shared" ca="1" si="305"/>
        <v>0</v>
      </c>
      <c r="K1894">
        <f t="shared" ca="1" si="305"/>
        <v>0</v>
      </c>
      <c r="L1894">
        <f t="shared" ca="1" si="305"/>
        <v>0</v>
      </c>
      <c r="M1894" t="str">
        <f t="shared" ca="1" si="305"/>
        <v>'Lynx PE'!</v>
      </c>
      <c r="N1894">
        <f t="shared" ca="1" si="305"/>
        <v>0</v>
      </c>
      <c r="O1894" t="str">
        <f t="shared" ca="1" si="308"/>
        <v>D:AD</v>
      </c>
      <c r="P1894" t="str">
        <f t="shared" ca="1" si="309"/>
        <v>D9:AD9</v>
      </c>
    </row>
    <row r="1895" spans="1:16">
      <c r="A1895" t="str">
        <f t="shared" si="303"/>
        <v>03</v>
      </c>
      <c r="B1895" t="str">
        <f t="shared" ca="1" si="304"/>
        <v>PE</v>
      </c>
      <c r="C1895" t="str">
        <f t="shared" si="310"/>
        <v>L50-PE</v>
      </c>
      <c r="D1895" t="s">
        <v>3000</v>
      </c>
      <c r="E1895">
        <f t="shared" ca="1" si="302"/>
        <v>0</v>
      </c>
      <c r="H1895" t="str">
        <f t="shared" ca="1" si="306"/>
        <v>'Lynx PE'!</v>
      </c>
      <c r="I1895">
        <f t="shared" ca="1" si="307"/>
        <v>0</v>
      </c>
      <c r="J1895">
        <f t="shared" ca="1" si="305"/>
        <v>0</v>
      </c>
      <c r="K1895">
        <f t="shared" ca="1" si="305"/>
        <v>0</v>
      </c>
      <c r="L1895">
        <f t="shared" ca="1" si="305"/>
        <v>0</v>
      </c>
      <c r="M1895" t="str">
        <f t="shared" ca="1" si="305"/>
        <v>'Lynx PE'!</v>
      </c>
      <c r="N1895">
        <f t="shared" ca="1" si="305"/>
        <v>0</v>
      </c>
      <c r="O1895" t="str">
        <f t="shared" ca="1" si="308"/>
        <v>D:AD</v>
      </c>
      <c r="P1895" t="str">
        <f t="shared" ca="1" si="309"/>
        <v>D9:AD9</v>
      </c>
    </row>
    <row r="1896" spans="1:16">
      <c r="A1896" t="str">
        <f t="shared" si="303"/>
        <v>04</v>
      </c>
      <c r="B1896" t="str">
        <f t="shared" ca="1" si="304"/>
        <v>PE</v>
      </c>
      <c r="C1896" t="str">
        <f t="shared" si="310"/>
        <v>L50-PE</v>
      </c>
      <c r="D1896" t="s">
        <v>3001</v>
      </c>
      <c r="E1896">
        <f t="shared" ca="1" si="302"/>
        <v>0</v>
      </c>
      <c r="H1896" t="str">
        <f t="shared" ca="1" si="306"/>
        <v>'Lynx PE'!</v>
      </c>
      <c r="I1896">
        <f t="shared" ca="1" si="307"/>
        <v>0</v>
      </c>
      <c r="J1896">
        <f t="shared" ca="1" si="305"/>
        <v>0</v>
      </c>
      <c r="K1896">
        <f t="shared" ca="1" si="305"/>
        <v>0</v>
      </c>
      <c r="L1896">
        <f t="shared" ca="1" si="305"/>
        <v>0</v>
      </c>
      <c r="M1896" t="str">
        <f t="shared" ca="1" si="305"/>
        <v>'Lynx PE'!</v>
      </c>
      <c r="N1896">
        <f t="shared" ca="1" si="305"/>
        <v>0</v>
      </c>
      <c r="O1896" t="str">
        <f t="shared" ca="1" si="308"/>
        <v>D:AD</v>
      </c>
      <c r="P1896" t="str">
        <f t="shared" ca="1" si="309"/>
        <v>D9:AD9</v>
      </c>
    </row>
    <row r="1897" spans="1:16">
      <c r="A1897" t="str">
        <f t="shared" si="303"/>
        <v>05</v>
      </c>
      <c r="B1897" t="str">
        <f t="shared" ca="1" si="304"/>
        <v>PE</v>
      </c>
      <c r="C1897" t="str">
        <f t="shared" si="310"/>
        <v>L50-PE</v>
      </c>
      <c r="D1897" t="s">
        <v>3002</v>
      </c>
      <c r="E1897">
        <f t="shared" ca="1" si="302"/>
        <v>0</v>
      </c>
      <c r="H1897" t="str">
        <f t="shared" ca="1" si="306"/>
        <v>'Lynx PE'!</v>
      </c>
      <c r="I1897">
        <f t="shared" ca="1" si="307"/>
        <v>0</v>
      </c>
      <c r="J1897">
        <f t="shared" ca="1" si="305"/>
        <v>0</v>
      </c>
      <c r="K1897">
        <f t="shared" ca="1" si="305"/>
        <v>0</v>
      </c>
      <c r="L1897">
        <f t="shared" ca="1" si="305"/>
        <v>0</v>
      </c>
      <c r="M1897" t="str">
        <f t="shared" ca="1" si="305"/>
        <v>'Lynx PE'!</v>
      </c>
      <c r="N1897">
        <f t="shared" ca="1" si="305"/>
        <v>0</v>
      </c>
      <c r="O1897" t="str">
        <f t="shared" ca="1" si="308"/>
        <v>D:AD</v>
      </c>
      <c r="P1897" t="str">
        <f t="shared" ca="1" si="309"/>
        <v>D9:AD9</v>
      </c>
    </row>
    <row r="1898" spans="1:16">
      <c r="A1898" t="str">
        <f t="shared" si="303"/>
        <v>06</v>
      </c>
      <c r="B1898" t="str">
        <f t="shared" ca="1" si="304"/>
        <v>PE</v>
      </c>
      <c r="C1898" t="str">
        <f t="shared" si="310"/>
        <v>L50-PE</v>
      </c>
      <c r="D1898" t="s">
        <v>3003</v>
      </c>
      <c r="E1898">
        <f t="shared" ca="1" si="302"/>
        <v>0</v>
      </c>
      <c r="H1898" t="str">
        <f t="shared" ca="1" si="306"/>
        <v>'Lynx PE'!</v>
      </c>
      <c r="I1898">
        <f t="shared" ca="1" si="307"/>
        <v>0</v>
      </c>
      <c r="J1898">
        <f t="shared" ca="1" si="305"/>
        <v>0</v>
      </c>
      <c r="K1898">
        <f t="shared" ca="1" si="305"/>
        <v>0</v>
      </c>
      <c r="L1898">
        <f t="shared" ca="1" si="305"/>
        <v>0</v>
      </c>
      <c r="M1898" t="str">
        <f t="shared" ca="1" si="305"/>
        <v>'Lynx PE'!</v>
      </c>
      <c r="N1898">
        <f t="shared" ca="1" si="305"/>
        <v>0</v>
      </c>
      <c r="O1898" t="str">
        <f t="shared" ca="1" si="308"/>
        <v>D:AD</v>
      </c>
      <c r="P1898" t="str">
        <f t="shared" ca="1" si="309"/>
        <v>D9:AD9</v>
      </c>
    </row>
    <row r="1899" spans="1:16">
      <c r="A1899" t="str">
        <f t="shared" si="303"/>
        <v>07</v>
      </c>
      <c r="B1899" t="str">
        <f t="shared" ca="1" si="304"/>
        <v>PE</v>
      </c>
      <c r="C1899" t="str">
        <f t="shared" si="310"/>
        <v>L50-PE</v>
      </c>
      <c r="D1899" t="s">
        <v>3004</v>
      </c>
      <c r="E1899">
        <f t="shared" ca="1" si="302"/>
        <v>0</v>
      </c>
      <c r="H1899" t="str">
        <f t="shared" ca="1" si="306"/>
        <v>'Lynx PE'!</v>
      </c>
      <c r="I1899">
        <f t="shared" ca="1" si="307"/>
        <v>0</v>
      </c>
      <c r="J1899">
        <f t="shared" ca="1" si="305"/>
        <v>0</v>
      </c>
      <c r="K1899">
        <f t="shared" ca="1" si="305"/>
        <v>0</v>
      </c>
      <c r="L1899">
        <f t="shared" ca="1" si="305"/>
        <v>0</v>
      </c>
      <c r="M1899" t="str">
        <f t="shared" ca="1" si="305"/>
        <v>'Lynx PE'!</v>
      </c>
      <c r="N1899">
        <f t="shared" ca="1" si="305"/>
        <v>0</v>
      </c>
      <c r="O1899" t="str">
        <f t="shared" ca="1" si="308"/>
        <v>D:AD</v>
      </c>
      <c r="P1899" t="str">
        <f t="shared" ca="1" si="309"/>
        <v>D9:AD9</v>
      </c>
    </row>
    <row r="1900" spans="1:16">
      <c r="A1900" t="str">
        <f t="shared" si="303"/>
        <v>08</v>
      </c>
      <c r="B1900" t="str">
        <f t="shared" ca="1" si="304"/>
        <v>PE</v>
      </c>
      <c r="C1900" t="str">
        <f t="shared" si="310"/>
        <v>L50-PE</v>
      </c>
      <c r="D1900" t="s">
        <v>3005</v>
      </c>
      <c r="E1900">
        <f t="shared" ca="1" si="302"/>
        <v>0</v>
      </c>
      <c r="H1900" t="str">
        <f t="shared" ca="1" si="306"/>
        <v>'Lynx PE'!</v>
      </c>
      <c r="I1900">
        <f t="shared" ca="1" si="307"/>
        <v>0</v>
      </c>
      <c r="J1900">
        <f t="shared" ca="1" si="305"/>
        <v>0</v>
      </c>
      <c r="K1900">
        <f t="shared" ca="1" si="305"/>
        <v>0</v>
      </c>
      <c r="L1900">
        <f t="shared" ca="1" si="305"/>
        <v>0</v>
      </c>
      <c r="M1900" t="str">
        <f t="shared" ca="1" si="305"/>
        <v>'Lynx PE'!</v>
      </c>
      <c r="N1900">
        <f t="shared" ca="1" si="305"/>
        <v>0</v>
      </c>
      <c r="O1900" t="str">
        <f t="shared" ca="1" si="308"/>
        <v>D:AD</v>
      </c>
      <c r="P1900" t="str">
        <f t="shared" ca="1" si="309"/>
        <v>D9:AD9</v>
      </c>
    </row>
    <row r="1901" spans="1:16">
      <c r="A1901" t="str">
        <f t="shared" si="303"/>
        <v>09</v>
      </c>
      <c r="B1901" t="str">
        <f t="shared" ca="1" si="304"/>
        <v>PE</v>
      </c>
      <c r="C1901" t="str">
        <f t="shared" si="310"/>
        <v>L50-PE</v>
      </c>
      <c r="D1901" t="s">
        <v>3006</v>
      </c>
      <c r="E1901">
        <f t="shared" ca="1" si="302"/>
        <v>0</v>
      </c>
      <c r="H1901" t="str">
        <f t="shared" ca="1" si="306"/>
        <v>'Lynx PE'!</v>
      </c>
      <c r="I1901">
        <f t="shared" ca="1" si="307"/>
        <v>0</v>
      </c>
      <c r="J1901">
        <f t="shared" ca="1" si="305"/>
        <v>0</v>
      </c>
      <c r="K1901">
        <f t="shared" ca="1" si="305"/>
        <v>0</v>
      </c>
      <c r="L1901">
        <f t="shared" ca="1" si="305"/>
        <v>0</v>
      </c>
      <c r="M1901" t="str">
        <f t="shared" ca="1" si="305"/>
        <v>'Lynx PE'!</v>
      </c>
      <c r="N1901">
        <f t="shared" ca="1" si="305"/>
        <v>0</v>
      </c>
      <c r="O1901" t="str">
        <f t="shared" ca="1" si="308"/>
        <v>D:AD</v>
      </c>
      <c r="P1901" t="str">
        <f t="shared" ca="1" si="309"/>
        <v>D9:AD9</v>
      </c>
    </row>
    <row r="1902" spans="1:16">
      <c r="A1902" t="str">
        <f t="shared" si="303"/>
        <v>10</v>
      </c>
      <c r="B1902" t="str">
        <f t="shared" ca="1" si="304"/>
        <v>PE</v>
      </c>
      <c r="C1902" t="str">
        <f t="shared" si="310"/>
        <v>L50-PE</v>
      </c>
      <c r="D1902" t="s">
        <v>3007</v>
      </c>
      <c r="E1902">
        <f t="shared" ca="1" si="302"/>
        <v>0</v>
      </c>
      <c r="H1902" t="str">
        <f t="shared" ca="1" si="306"/>
        <v>'Lynx PE'!</v>
      </c>
      <c r="I1902">
        <f t="shared" ca="1" si="307"/>
        <v>0</v>
      </c>
      <c r="J1902">
        <f t="shared" ca="1" si="305"/>
        <v>0</v>
      </c>
      <c r="K1902">
        <f t="shared" ca="1" si="305"/>
        <v>0</v>
      </c>
      <c r="L1902">
        <f t="shared" ca="1" si="305"/>
        <v>0</v>
      </c>
      <c r="M1902" t="str">
        <f t="shared" ca="1" si="305"/>
        <v>'Lynx PE'!</v>
      </c>
      <c r="N1902">
        <f t="shared" ca="1" si="305"/>
        <v>0</v>
      </c>
      <c r="O1902" t="str">
        <f t="shared" ca="1" si="308"/>
        <v>D:AD</v>
      </c>
      <c r="P1902" t="str">
        <f t="shared" ca="1" si="309"/>
        <v>D9:AD9</v>
      </c>
    </row>
    <row r="1903" spans="1:16">
      <c r="A1903" t="str">
        <f t="shared" si="303"/>
        <v>11</v>
      </c>
      <c r="B1903" t="str">
        <f t="shared" ca="1" si="304"/>
        <v>PE</v>
      </c>
      <c r="C1903" t="str">
        <f t="shared" si="310"/>
        <v>L50-PE</v>
      </c>
      <c r="D1903" t="s">
        <v>3008</v>
      </c>
      <c r="E1903">
        <f t="shared" ref="E1903:E1966" ca="1" si="311">IFERROR(VLOOKUP(C1903,INDIRECT($H1903&amp;$O1903),MATCH($A1903,INDIRECT($H1903&amp;$P1903),0),FALSE),0)</f>
        <v>0</v>
      </c>
      <c r="H1903" t="str">
        <f t="shared" ca="1" si="306"/>
        <v>'Lynx PE'!</v>
      </c>
      <c r="I1903">
        <f t="shared" ca="1" si="307"/>
        <v>0</v>
      </c>
      <c r="J1903">
        <f t="shared" ca="1" si="305"/>
        <v>0</v>
      </c>
      <c r="K1903">
        <f t="shared" ca="1" si="305"/>
        <v>0</v>
      </c>
      <c r="L1903">
        <f t="shared" ca="1" si="305"/>
        <v>0</v>
      </c>
      <c r="M1903" t="str">
        <f t="shared" ca="1" si="305"/>
        <v>'Lynx PE'!</v>
      </c>
      <c r="N1903">
        <f t="shared" ca="1" si="305"/>
        <v>0</v>
      </c>
      <c r="O1903" t="str">
        <f t="shared" ca="1" si="308"/>
        <v>D:AD</v>
      </c>
      <c r="P1903" t="str">
        <f t="shared" ca="1" si="309"/>
        <v>D9:AD9</v>
      </c>
    </row>
    <row r="1904" spans="1:16">
      <c r="A1904" t="str">
        <f t="shared" si="303"/>
        <v>12</v>
      </c>
      <c r="B1904" t="str">
        <f t="shared" ca="1" si="304"/>
        <v>PE</v>
      </c>
      <c r="C1904" t="str">
        <f t="shared" si="310"/>
        <v>L50-PE</v>
      </c>
      <c r="D1904" t="s">
        <v>3009</v>
      </c>
      <c r="E1904">
        <f t="shared" ca="1" si="311"/>
        <v>0</v>
      </c>
      <c r="H1904" t="str">
        <f t="shared" ca="1" si="306"/>
        <v>'Lynx PE'!</v>
      </c>
      <c r="I1904">
        <f t="shared" ca="1" si="307"/>
        <v>0</v>
      </c>
      <c r="J1904">
        <f t="shared" ca="1" si="305"/>
        <v>0</v>
      </c>
      <c r="K1904">
        <f t="shared" ca="1" si="305"/>
        <v>0</v>
      </c>
      <c r="L1904">
        <f t="shared" ca="1" si="305"/>
        <v>0</v>
      </c>
      <c r="M1904" t="str">
        <f t="shared" ca="1" si="305"/>
        <v>'Lynx PE'!</v>
      </c>
      <c r="N1904">
        <f t="shared" ca="1" si="305"/>
        <v>0</v>
      </c>
      <c r="O1904" t="str">
        <f t="shared" ca="1" si="308"/>
        <v>D:AD</v>
      </c>
      <c r="P1904" t="str">
        <f t="shared" ca="1" si="309"/>
        <v>D9:AD9</v>
      </c>
    </row>
    <row r="1905" spans="1:16">
      <c r="A1905" t="str">
        <f t="shared" si="303"/>
        <v>13</v>
      </c>
      <c r="B1905" t="str">
        <f t="shared" ca="1" si="304"/>
        <v>PE</v>
      </c>
      <c r="C1905" t="str">
        <f t="shared" si="310"/>
        <v>L50-PE</v>
      </c>
      <c r="D1905" t="s">
        <v>3010</v>
      </c>
      <c r="E1905">
        <f t="shared" ca="1" si="311"/>
        <v>0</v>
      </c>
      <c r="H1905" t="str">
        <f t="shared" ca="1" si="306"/>
        <v>'Lynx PE'!</v>
      </c>
      <c r="I1905">
        <f t="shared" ca="1" si="307"/>
        <v>0</v>
      </c>
      <c r="J1905">
        <f t="shared" ca="1" si="305"/>
        <v>0</v>
      </c>
      <c r="K1905">
        <f t="shared" ca="1" si="305"/>
        <v>0</v>
      </c>
      <c r="L1905">
        <f t="shared" ca="1" si="305"/>
        <v>0</v>
      </c>
      <c r="M1905" t="str">
        <f t="shared" ca="1" si="305"/>
        <v>'Lynx PE'!</v>
      </c>
      <c r="N1905">
        <f t="shared" ca="1" si="305"/>
        <v>0</v>
      </c>
      <c r="O1905" t="str">
        <f t="shared" ca="1" si="308"/>
        <v>D:AD</v>
      </c>
      <c r="P1905" t="str">
        <f t="shared" ca="1" si="309"/>
        <v>D9:AD9</v>
      </c>
    </row>
    <row r="1906" spans="1:16">
      <c r="A1906" t="str">
        <f t="shared" si="303"/>
        <v>15</v>
      </c>
      <c r="B1906" t="str">
        <f t="shared" ca="1" si="304"/>
        <v>PE</v>
      </c>
      <c r="C1906" t="str">
        <f t="shared" si="310"/>
        <v>L50-PE</v>
      </c>
      <c r="D1906" t="s">
        <v>3011</v>
      </c>
      <c r="E1906">
        <f t="shared" ca="1" si="311"/>
        <v>0</v>
      </c>
      <c r="H1906" t="str">
        <f t="shared" ca="1" si="306"/>
        <v>'Lynx PE'!</v>
      </c>
      <c r="I1906">
        <f t="shared" ca="1" si="307"/>
        <v>0</v>
      </c>
      <c r="J1906">
        <f t="shared" ca="1" si="305"/>
        <v>0</v>
      </c>
      <c r="K1906">
        <f t="shared" ca="1" si="305"/>
        <v>0</v>
      </c>
      <c r="L1906">
        <f t="shared" ca="1" si="305"/>
        <v>0</v>
      </c>
      <c r="M1906" t="str">
        <f t="shared" ca="1" si="305"/>
        <v>'Lynx PE'!</v>
      </c>
      <c r="N1906">
        <f t="shared" ca="1" si="305"/>
        <v>0</v>
      </c>
      <c r="O1906" t="str">
        <f t="shared" ca="1" si="308"/>
        <v>D:AD</v>
      </c>
      <c r="P1906" t="str">
        <f t="shared" ca="1" si="309"/>
        <v>D9:AD9</v>
      </c>
    </row>
    <row r="1907" spans="1:16">
      <c r="A1907" t="str">
        <f t="shared" si="303"/>
        <v>19</v>
      </c>
      <c r="B1907" t="str">
        <f t="shared" ca="1" si="304"/>
        <v>PE</v>
      </c>
      <c r="C1907" t="str">
        <f t="shared" si="310"/>
        <v>L50-PE</v>
      </c>
      <c r="D1907" t="s">
        <v>3012</v>
      </c>
      <c r="E1907">
        <f t="shared" ca="1" si="311"/>
        <v>0</v>
      </c>
      <c r="H1907" t="str">
        <f t="shared" ca="1" si="306"/>
        <v>'Lynx PE'!</v>
      </c>
      <c r="I1907">
        <f t="shared" ca="1" si="307"/>
        <v>0</v>
      </c>
      <c r="J1907">
        <f t="shared" ca="1" si="305"/>
        <v>0</v>
      </c>
      <c r="K1907">
        <f t="shared" ca="1" si="305"/>
        <v>0</v>
      </c>
      <c r="L1907">
        <f t="shared" ca="1" si="305"/>
        <v>0</v>
      </c>
      <c r="M1907" t="str">
        <f t="shared" ca="1" si="305"/>
        <v>'Lynx PE'!</v>
      </c>
      <c r="N1907">
        <f t="shared" ca="1" si="305"/>
        <v>0</v>
      </c>
      <c r="O1907" t="str">
        <f t="shared" ca="1" si="308"/>
        <v>D:AD</v>
      </c>
      <c r="P1907" t="str">
        <f t="shared" ca="1" si="309"/>
        <v>D9:AD9</v>
      </c>
    </row>
    <row r="1908" spans="1:16">
      <c r="A1908" t="str">
        <f t="shared" si="303"/>
        <v>34</v>
      </c>
      <c r="B1908" t="str">
        <f t="shared" ca="1" si="304"/>
        <v>PE</v>
      </c>
      <c r="C1908" t="str">
        <f t="shared" si="310"/>
        <v>L50-PE</v>
      </c>
      <c r="D1908" t="s">
        <v>3013</v>
      </c>
      <c r="E1908">
        <f t="shared" ca="1" si="311"/>
        <v>0</v>
      </c>
      <c r="H1908" t="str">
        <f t="shared" ca="1" si="306"/>
        <v>'Lynx PE'!</v>
      </c>
      <c r="I1908">
        <f t="shared" ca="1" si="307"/>
        <v>0</v>
      </c>
      <c r="J1908">
        <f t="shared" ref="J1908:N1958" ca="1" si="312">IF(IFERROR(VLOOKUP($C1908,INDIRECT(J$14&amp;"D:D"),1,FALSE),0)&lt;&gt;0,J$14,0)</f>
        <v>0</v>
      </c>
      <c r="K1908">
        <f t="shared" ca="1" si="312"/>
        <v>0</v>
      </c>
      <c r="L1908">
        <f t="shared" ca="1" si="312"/>
        <v>0</v>
      </c>
      <c r="M1908" t="str">
        <f t="shared" ca="1" si="312"/>
        <v>'Lynx PE'!</v>
      </c>
      <c r="N1908">
        <f t="shared" ca="1" si="312"/>
        <v>0</v>
      </c>
      <c r="O1908" t="str">
        <f t="shared" ca="1" si="308"/>
        <v>D:AD</v>
      </c>
      <c r="P1908" t="str">
        <f t="shared" ca="1" si="309"/>
        <v>D9:AD9</v>
      </c>
    </row>
    <row r="1909" spans="1:16">
      <c r="A1909" t="str">
        <f t="shared" si="303"/>
        <v>35</v>
      </c>
      <c r="B1909" t="str">
        <f t="shared" ca="1" si="304"/>
        <v>PE</v>
      </c>
      <c r="C1909" t="str">
        <f t="shared" si="310"/>
        <v>L50-PE</v>
      </c>
      <c r="D1909" t="s">
        <v>3014</v>
      </c>
      <c r="E1909">
        <f t="shared" ca="1" si="311"/>
        <v>0</v>
      </c>
      <c r="H1909" t="str">
        <f t="shared" ca="1" si="306"/>
        <v>'Lynx PE'!</v>
      </c>
      <c r="I1909">
        <f t="shared" ca="1" si="307"/>
        <v>0</v>
      </c>
      <c r="J1909">
        <f t="shared" ca="1" si="312"/>
        <v>0</v>
      </c>
      <c r="K1909">
        <f t="shared" ca="1" si="312"/>
        <v>0</v>
      </c>
      <c r="L1909">
        <f t="shared" ca="1" si="312"/>
        <v>0</v>
      </c>
      <c r="M1909" t="str">
        <f t="shared" ca="1" si="312"/>
        <v>'Lynx PE'!</v>
      </c>
      <c r="N1909">
        <f t="shared" ca="1" si="312"/>
        <v>0</v>
      </c>
      <c r="O1909" t="str">
        <f t="shared" ca="1" si="308"/>
        <v>D:AD</v>
      </c>
      <c r="P1909" t="str">
        <f t="shared" ca="1" si="309"/>
        <v>D9:AD9</v>
      </c>
    </row>
    <row r="1910" spans="1:16">
      <c r="A1910" t="str">
        <f t="shared" si="303"/>
        <v>36</v>
      </c>
      <c r="B1910" t="str">
        <f t="shared" ca="1" si="304"/>
        <v>PE</v>
      </c>
      <c r="C1910" t="str">
        <f t="shared" si="310"/>
        <v>L50-PE</v>
      </c>
      <c r="D1910" t="s">
        <v>3015</v>
      </c>
      <c r="E1910">
        <f t="shared" ca="1" si="311"/>
        <v>0</v>
      </c>
      <c r="H1910" t="str">
        <f t="shared" ca="1" si="306"/>
        <v>'Lynx PE'!</v>
      </c>
      <c r="I1910">
        <f t="shared" ca="1" si="307"/>
        <v>0</v>
      </c>
      <c r="J1910">
        <f t="shared" ca="1" si="312"/>
        <v>0</v>
      </c>
      <c r="K1910">
        <f t="shared" ca="1" si="312"/>
        <v>0</v>
      </c>
      <c r="L1910">
        <f t="shared" ca="1" si="312"/>
        <v>0</v>
      </c>
      <c r="M1910" t="str">
        <f t="shared" ca="1" si="312"/>
        <v>'Lynx PE'!</v>
      </c>
      <c r="N1910">
        <f t="shared" ca="1" si="312"/>
        <v>0</v>
      </c>
      <c r="O1910" t="str">
        <f t="shared" ca="1" si="308"/>
        <v>D:AD</v>
      </c>
      <c r="P1910" t="str">
        <f t="shared" ca="1" si="309"/>
        <v>D9:AD9</v>
      </c>
    </row>
    <row r="1911" spans="1:16">
      <c r="A1911" t="str">
        <f t="shared" ref="A1911:A1974" si="313">MID(D1911,LEN(C1911)+2,LEN(D1911)-LEN(C1911))</f>
        <v>01</v>
      </c>
      <c r="B1911" t="str">
        <f t="shared" ref="B1911:B1974" ca="1" si="314">VLOOKUP(H1911,$A$1:$K$6,11,FALSE)</f>
        <v>WOOD</v>
      </c>
      <c r="C1911" t="str">
        <f t="shared" si="310"/>
        <v>L51-W</v>
      </c>
      <c r="D1911" t="s">
        <v>774</v>
      </c>
      <c r="E1911">
        <f t="shared" ca="1" si="311"/>
        <v>0</v>
      </c>
      <c r="H1911" t="str">
        <f t="shared" ca="1" si="306"/>
        <v>'LYNX PLYWOOD'!</v>
      </c>
      <c r="I1911">
        <f t="shared" ca="1" si="307"/>
        <v>0</v>
      </c>
      <c r="J1911" t="str">
        <f t="shared" ca="1" si="312"/>
        <v>'LYNX PLYWOOD'!</v>
      </c>
      <c r="K1911">
        <f t="shared" ca="1" si="312"/>
        <v>0</v>
      </c>
      <c r="L1911">
        <f t="shared" ca="1" si="312"/>
        <v>0</v>
      </c>
      <c r="M1911">
        <f t="shared" ca="1" si="312"/>
        <v>0</v>
      </c>
      <c r="N1911">
        <f t="shared" ca="1" si="312"/>
        <v>0</v>
      </c>
      <c r="O1911" t="str">
        <f t="shared" ca="1" si="308"/>
        <v>D:Aa</v>
      </c>
      <c r="P1911" t="str">
        <f t="shared" ca="1" si="309"/>
        <v>D9:Aa9</v>
      </c>
    </row>
    <row r="1912" spans="1:16">
      <c r="A1912" t="str">
        <f t="shared" si="313"/>
        <v>02</v>
      </c>
      <c r="B1912" t="str">
        <f t="shared" ca="1" si="314"/>
        <v>WOOD</v>
      </c>
      <c r="C1912" t="str">
        <f t="shared" si="310"/>
        <v>L51-W</v>
      </c>
      <c r="D1912" t="s">
        <v>775</v>
      </c>
      <c r="E1912">
        <f t="shared" ca="1" si="311"/>
        <v>0</v>
      </c>
      <c r="H1912" t="str">
        <f t="shared" ca="1" si="306"/>
        <v>'LYNX PLYWOOD'!</v>
      </c>
      <c r="I1912">
        <f t="shared" ca="1" si="307"/>
        <v>0</v>
      </c>
      <c r="J1912" t="str">
        <f t="shared" ca="1" si="312"/>
        <v>'LYNX PLYWOOD'!</v>
      </c>
      <c r="K1912">
        <f t="shared" ca="1" si="312"/>
        <v>0</v>
      </c>
      <c r="L1912">
        <f t="shared" ca="1" si="312"/>
        <v>0</v>
      </c>
      <c r="M1912">
        <f t="shared" ca="1" si="312"/>
        <v>0</v>
      </c>
      <c r="N1912">
        <f t="shared" ca="1" si="312"/>
        <v>0</v>
      </c>
      <c r="O1912" t="str">
        <f t="shared" ca="1" si="308"/>
        <v>D:Aa</v>
      </c>
      <c r="P1912" t="str">
        <f t="shared" ca="1" si="309"/>
        <v>D9:Aa9</v>
      </c>
    </row>
    <row r="1913" spans="1:16">
      <c r="A1913" t="str">
        <f t="shared" si="313"/>
        <v>03</v>
      </c>
      <c r="B1913" t="str">
        <f t="shared" ca="1" si="314"/>
        <v>WOOD</v>
      </c>
      <c r="C1913" t="str">
        <f t="shared" si="310"/>
        <v>L51-W</v>
      </c>
      <c r="D1913" t="s">
        <v>776</v>
      </c>
      <c r="E1913">
        <f t="shared" ca="1" si="311"/>
        <v>0</v>
      </c>
      <c r="H1913" t="str">
        <f t="shared" ca="1" si="306"/>
        <v>'LYNX PLYWOOD'!</v>
      </c>
      <c r="I1913">
        <f t="shared" ca="1" si="307"/>
        <v>0</v>
      </c>
      <c r="J1913" t="str">
        <f t="shared" ca="1" si="312"/>
        <v>'LYNX PLYWOOD'!</v>
      </c>
      <c r="K1913">
        <f t="shared" ca="1" si="312"/>
        <v>0</v>
      </c>
      <c r="L1913">
        <f t="shared" ca="1" si="312"/>
        <v>0</v>
      </c>
      <c r="M1913">
        <f t="shared" ca="1" si="312"/>
        <v>0</v>
      </c>
      <c r="N1913">
        <f t="shared" ca="1" si="312"/>
        <v>0</v>
      </c>
      <c r="O1913" t="str">
        <f t="shared" ca="1" si="308"/>
        <v>D:Aa</v>
      </c>
      <c r="P1913" t="str">
        <f t="shared" ca="1" si="309"/>
        <v>D9:Aa9</v>
      </c>
    </row>
    <row r="1914" spans="1:16">
      <c r="A1914" t="str">
        <f t="shared" si="313"/>
        <v>04</v>
      </c>
      <c r="B1914" t="str">
        <f t="shared" ca="1" si="314"/>
        <v>WOOD</v>
      </c>
      <c r="C1914" t="str">
        <f t="shared" si="310"/>
        <v>L51-W</v>
      </c>
      <c r="D1914" t="s">
        <v>777</v>
      </c>
      <c r="E1914">
        <f t="shared" ca="1" si="311"/>
        <v>0</v>
      </c>
      <c r="H1914" t="str">
        <f t="shared" ca="1" si="306"/>
        <v>'LYNX PLYWOOD'!</v>
      </c>
      <c r="I1914">
        <f t="shared" ca="1" si="307"/>
        <v>0</v>
      </c>
      <c r="J1914" t="str">
        <f t="shared" ca="1" si="312"/>
        <v>'LYNX PLYWOOD'!</v>
      </c>
      <c r="K1914">
        <f t="shared" ca="1" si="312"/>
        <v>0</v>
      </c>
      <c r="L1914">
        <f t="shared" ca="1" si="312"/>
        <v>0</v>
      </c>
      <c r="M1914">
        <f t="shared" ca="1" si="312"/>
        <v>0</v>
      </c>
      <c r="N1914">
        <f t="shared" ca="1" si="312"/>
        <v>0</v>
      </c>
      <c r="O1914" t="str">
        <f t="shared" ca="1" si="308"/>
        <v>D:Aa</v>
      </c>
      <c r="P1914" t="str">
        <f t="shared" ca="1" si="309"/>
        <v>D9:Aa9</v>
      </c>
    </row>
    <row r="1915" spans="1:16">
      <c r="A1915" t="str">
        <f t="shared" si="313"/>
        <v>05</v>
      </c>
      <c r="B1915" t="str">
        <f t="shared" ca="1" si="314"/>
        <v>WOOD</v>
      </c>
      <c r="C1915" t="str">
        <f t="shared" si="310"/>
        <v>L51-W</v>
      </c>
      <c r="D1915" t="s">
        <v>778</v>
      </c>
      <c r="E1915">
        <f t="shared" ca="1" si="311"/>
        <v>0</v>
      </c>
      <c r="H1915" t="str">
        <f t="shared" ca="1" si="306"/>
        <v>'LYNX PLYWOOD'!</v>
      </c>
      <c r="I1915">
        <f t="shared" ca="1" si="307"/>
        <v>0</v>
      </c>
      <c r="J1915" t="str">
        <f t="shared" ca="1" si="312"/>
        <v>'LYNX PLYWOOD'!</v>
      </c>
      <c r="K1915">
        <f t="shared" ca="1" si="312"/>
        <v>0</v>
      </c>
      <c r="L1915">
        <f t="shared" ca="1" si="312"/>
        <v>0</v>
      </c>
      <c r="M1915">
        <f t="shared" ca="1" si="312"/>
        <v>0</v>
      </c>
      <c r="N1915">
        <f t="shared" ca="1" si="312"/>
        <v>0</v>
      </c>
      <c r="O1915" t="str">
        <f t="shared" ca="1" si="308"/>
        <v>D:Aa</v>
      </c>
      <c r="P1915" t="str">
        <f t="shared" ca="1" si="309"/>
        <v>D9:Aa9</v>
      </c>
    </row>
    <row r="1916" spans="1:16">
      <c r="A1916" t="str">
        <f t="shared" si="313"/>
        <v>06</v>
      </c>
      <c r="B1916" t="str">
        <f t="shared" ca="1" si="314"/>
        <v>WOOD</v>
      </c>
      <c r="C1916" t="str">
        <f t="shared" si="310"/>
        <v>L51-W</v>
      </c>
      <c r="D1916" t="s">
        <v>779</v>
      </c>
      <c r="E1916">
        <f t="shared" ca="1" si="311"/>
        <v>0</v>
      </c>
      <c r="H1916" t="str">
        <f t="shared" ca="1" si="306"/>
        <v>'LYNX PLYWOOD'!</v>
      </c>
      <c r="I1916">
        <f t="shared" ca="1" si="307"/>
        <v>0</v>
      </c>
      <c r="J1916" t="str">
        <f t="shared" ca="1" si="312"/>
        <v>'LYNX PLYWOOD'!</v>
      </c>
      <c r="K1916">
        <f t="shared" ca="1" si="312"/>
        <v>0</v>
      </c>
      <c r="L1916">
        <f t="shared" ca="1" si="312"/>
        <v>0</v>
      </c>
      <c r="M1916">
        <f t="shared" ca="1" si="312"/>
        <v>0</v>
      </c>
      <c r="N1916">
        <f t="shared" ca="1" si="312"/>
        <v>0</v>
      </c>
      <c r="O1916" t="str">
        <f t="shared" ca="1" si="308"/>
        <v>D:Aa</v>
      </c>
      <c r="P1916" t="str">
        <f t="shared" ca="1" si="309"/>
        <v>D9:Aa9</v>
      </c>
    </row>
    <row r="1917" spans="1:16">
      <c r="A1917" t="str">
        <f t="shared" si="313"/>
        <v>07</v>
      </c>
      <c r="B1917" t="str">
        <f t="shared" ca="1" si="314"/>
        <v>WOOD</v>
      </c>
      <c r="C1917" t="str">
        <f t="shared" si="310"/>
        <v>L51-W</v>
      </c>
      <c r="D1917" t="s">
        <v>780</v>
      </c>
      <c r="E1917">
        <f t="shared" ca="1" si="311"/>
        <v>0</v>
      </c>
      <c r="H1917" t="str">
        <f t="shared" ca="1" si="306"/>
        <v>'LYNX PLYWOOD'!</v>
      </c>
      <c r="I1917">
        <f t="shared" ca="1" si="307"/>
        <v>0</v>
      </c>
      <c r="J1917" t="str">
        <f t="shared" ca="1" si="312"/>
        <v>'LYNX PLYWOOD'!</v>
      </c>
      <c r="K1917">
        <f t="shared" ca="1" si="312"/>
        <v>0</v>
      </c>
      <c r="L1917">
        <f t="shared" ca="1" si="312"/>
        <v>0</v>
      </c>
      <c r="M1917">
        <f t="shared" ca="1" si="312"/>
        <v>0</v>
      </c>
      <c r="N1917">
        <f t="shared" ca="1" si="312"/>
        <v>0</v>
      </c>
      <c r="O1917" t="str">
        <f t="shared" ca="1" si="308"/>
        <v>D:Aa</v>
      </c>
      <c r="P1917" t="str">
        <f t="shared" ca="1" si="309"/>
        <v>D9:Aa9</v>
      </c>
    </row>
    <row r="1918" spans="1:16">
      <c r="A1918" t="str">
        <f t="shared" si="313"/>
        <v>08</v>
      </c>
      <c r="B1918" t="str">
        <f t="shared" ca="1" si="314"/>
        <v>WOOD</v>
      </c>
      <c r="C1918" t="str">
        <f t="shared" si="310"/>
        <v>L51-W</v>
      </c>
      <c r="D1918" t="s">
        <v>781</v>
      </c>
      <c r="E1918">
        <f t="shared" ca="1" si="311"/>
        <v>0</v>
      </c>
      <c r="H1918" t="str">
        <f t="shared" ca="1" si="306"/>
        <v>'LYNX PLYWOOD'!</v>
      </c>
      <c r="I1918">
        <f t="shared" ca="1" si="307"/>
        <v>0</v>
      </c>
      <c r="J1918" t="str">
        <f t="shared" ca="1" si="312"/>
        <v>'LYNX PLYWOOD'!</v>
      </c>
      <c r="K1918">
        <f t="shared" ca="1" si="312"/>
        <v>0</v>
      </c>
      <c r="L1918">
        <f t="shared" ca="1" si="312"/>
        <v>0</v>
      </c>
      <c r="M1918">
        <f t="shared" ca="1" si="312"/>
        <v>0</v>
      </c>
      <c r="N1918">
        <f t="shared" ca="1" si="312"/>
        <v>0</v>
      </c>
      <c r="O1918" t="str">
        <f t="shared" ca="1" si="308"/>
        <v>D:Aa</v>
      </c>
      <c r="P1918" t="str">
        <f t="shared" ca="1" si="309"/>
        <v>D9:Aa9</v>
      </c>
    </row>
    <row r="1919" spans="1:16">
      <c r="A1919" t="str">
        <f t="shared" si="313"/>
        <v>09</v>
      </c>
      <c r="B1919" t="str">
        <f t="shared" ca="1" si="314"/>
        <v>WOOD</v>
      </c>
      <c r="C1919" t="str">
        <f t="shared" si="310"/>
        <v>L51-W</v>
      </c>
      <c r="D1919" t="s">
        <v>782</v>
      </c>
      <c r="E1919">
        <f t="shared" ca="1" si="311"/>
        <v>0</v>
      </c>
      <c r="H1919" t="str">
        <f t="shared" ca="1" si="306"/>
        <v>'LYNX PLYWOOD'!</v>
      </c>
      <c r="I1919">
        <f t="shared" ca="1" si="307"/>
        <v>0</v>
      </c>
      <c r="J1919" t="str">
        <f t="shared" ca="1" si="312"/>
        <v>'LYNX PLYWOOD'!</v>
      </c>
      <c r="K1919">
        <f t="shared" ca="1" si="312"/>
        <v>0</v>
      </c>
      <c r="L1919">
        <f t="shared" ca="1" si="312"/>
        <v>0</v>
      </c>
      <c r="M1919">
        <f t="shared" ca="1" si="312"/>
        <v>0</v>
      </c>
      <c r="N1919">
        <f t="shared" ca="1" si="312"/>
        <v>0</v>
      </c>
      <c r="O1919" t="str">
        <f t="shared" ca="1" si="308"/>
        <v>D:Aa</v>
      </c>
      <c r="P1919" t="str">
        <f t="shared" ca="1" si="309"/>
        <v>D9:Aa9</v>
      </c>
    </row>
    <row r="1920" spans="1:16">
      <c r="A1920" t="str">
        <f t="shared" si="313"/>
        <v>10</v>
      </c>
      <c r="B1920" t="str">
        <f t="shared" ca="1" si="314"/>
        <v>WOOD</v>
      </c>
      <c r="C1920" t="str">
        <f t="shared" si="310"/>
        <v>L51-W</v>
      </c>
      <c r="D1920" t="s">
        <v>783</v>
      </c>
      <c r="E1920">
        <f t="shared" ca="1" si="311"/>
        <v>0</v>
      </c>
      <c r="H1920" t="str">
        <f t="shared" ca="1" si="306"/>
        <v>'LYNX PLYWOOD'!</v>
      </c>
      <c r="I1920">
        <f t="shared" ca="1" si="307"/>
        <v>0</v>
      </c>
      <c r="J1920" t="str">
        <f t="shared" ca="1" si="312"/>
        <v>'LYNX PLYWOOD'!</v>
      </c>
      <c r="K1920">
        <f t="shared" ca="1" si="312"/>
        <v>0</v>
      </c>
      <c r="L1920">
        <f t="shared" ca="1" si="312"/>
        <v>0</v>
      </c>
      <c r="M1920">
        <f t="shared" ca="1" si="312"/>
        <v>0</v>
      </c>
      <c r="N1920">
        <f t="shared" ca="1" si="312"/>
        <v>0</v>
      </c>
      <c r="O1920" t="str">
        <f t="shared" ca="1" si="308"/>
        <v>D:Aa</v>
      </c>
      <c r="P1920" t="str">
        <f t="shared" ca="1" si="309"/>
        <v>D9:Aa9</v>
      </c>
    </row>
    <row r="1921" spans="1:16">
      <c r="A1921" t="str">
        <f t="shared" si="313"/>
        <v>100</v>
      </c>
      <c r="B1921" t="str">
        <f t="shared" ca="1" si="314"/>
        <v>WOOD</v>
      </c>
      <c r="C1921" t="str">
        <f t="shared" si="310"/>
        <v>L51-W</v>
      </c>
      <c r="D1921" t="s">
        <v>787</v>
      </c>
      <c r="E1921">
        <f t="shared" ca="1" si="311"/>
        <v>0</v>
      </c>
      <c r="H1921" t="str">
        <f t="shared" ca="1" si="306"/>
        <v>'LYNX PLYWOOD'!</v>
      </c>
      <c r="I1921">
        <f t="shared" ca="1" si="307"/>
        <v>0</v>
      </c>
      <c r="J1921" t="str">
        <f t="shared" ca="1" si="312"/>
        <v>'LYNX PLYWOOD'!</v>
      </c>
      <c r="K1921">
        <f t="shared" ca="1" si="312"/>
        <v>0</v>
      </c>
      <c r="L1921">
        <f t="shared" ca="1" si="312"/>
        <v>0</v>
      </c>
      <c r="M1921">
        <f t="shared" ca="1" si="312"/>
        <v>0</v>
      </c>
      <c r="N1921">
        <f t="shared" ca="1" si="312"/>
        <v>0</v>
      </c>
      <c r="O1921" t="str">
        <f t="shared" ca="1" si="308"/>
        <v>D:Aa</v>
      </c>
      <c r="P1921" t="str">
        <f t="shared" ca="1" si="309"/>
        <v>D9:Aa9</v>
      </c>
    </row>
    <row r="1922" spans="1:16">
      <c r="A1922" t="str">
        <f t="shared" si="313"/>
        <v>11</v>
      </c>
      <c r="B1922" t="str">
        <f t="shared" ca="1" si="314"/>
        <v>WOOD</v>
      </c>
      <c r="C1922" t="str">
        <f t="shared" si="310"/>
        <v>L51-W</v>
      </c>
      <c r="D1922" t="s">
        <v>784</v>
      </c>
      <c r="E1922">
        <f t="shared" ca="1" si="311"/>
        <v>0</v>
      </c>
      <c r="H1922" t="str">
        <f t="shared" ca="1" si="306"/>
        <v>'LYNX PLYWOOD'!</v>
      </c>
      <c r="I1922">
        <f t="shared" ca="1" si="307"/>
        <v>0</v>
      </c>
      <c r="J1922" t="str">
        <f t="shared" ca="1" si="312"/>
        <v>'LYNX PLYWOOD'!</v>
      </c>
      <c r="K1922">
        <f t="shared" ca="1" si="312"/>
        <v>0</v>
      </c>
      <c r="L1922">
        <f t="shared" ca="1" si="312"/>
        <v>0</v>
      </c>
      <c r="M1922">
        <f t="shared" ca="1" si="312"/>
        <v>0</v>
      </c>
      <c r="N1922">
        <f t="shared" ca="1" si="312"/>
        <v>0</v>
      </c>
      <c r="O1922" t="str">
        <f t="shared" ca="1" si="308"/>
        <v>D:Aa</v>
      </c>
      <c r="P1922" t="str">
        <f t="shared" ca="1" si="309"/>
        <v>D9:Aa9</v>
      </c>
    </row>
    <row r="1923" spans="1:16">
      <c r="A1923" t="str">
        <f t="shared" si="313"/>
        <v>12</v>
      </c>
      <c r="B1923" t="str">
        <f t="shared" ca="1" si="314"/>
        <v>WOOD</v>
      </c>
      <c r="C1923" t="str">
        <f t="shared" si="310"/>
        <v>L51-W</v>
      </c>
      <c r="D1923" t="s">
        <v>785</v>
      </c>
      <c r="E1923">
        <f t="shared" ca="1" si="311"/>
        <v>0</v>
      </c>
      <c r="H1923" t="str">
        <f t="shared" ca="1" si="306"/>
        <v>'LYNX PLYWOOD'!</v>
      </c>
      <c r="I1923">
        <f t="shared" ca="1" si="307"/>
        <v>0</v>
      </c>
      <c r="J1923" t="str">
        <f t="shared" ca="1" si="312"/>
        <v>'LYNX PLYWOOD'!</v>
      </c>
      <c r="K1923">
        <f t="shared" ca="1" si="312"/>
        <v>0</v>
      </c>
      <c r="L1923">
        <f t="shared" ca="1" si="312"/>
        <v>0</v>
      </c>
      <c r="M1923">
        <f t="shared" ca="1" si="312"/>
        <v>0</v>
      </c>
      <c r="N1923">
        <f t="shared" ca="1" si="312"/>
        <v>0</v>
      </c>
      <c r="O1923" t="str">
        <f t="shared" ca="1" si="308"/>
        <v>D:Aa</v>
      </c>
      <c r="P1923" t="str">
        <f t="shared" ca="1" si="309"/>
        <v>D9:Aa9</v>
      </c>
    </row>
    <row r="1924" spans="1:16">
      <c r="A1924" t="str">
        <f t="shared" si="313"/>
        <v>13</v>
      </c>
      <c r="B1924" t="str">
        <f t="shared" ca="1" si="314"/>
        <v>WOOD</v>
      </c>
      <c r="C1924" t="str">
        <f t="shared" si="310"/>
        <v>L51-W</v>
      </c>
      <c r="D1924" t="s">
        <v>786</v>
      </c>
      <c r="E1924">
        <f t="shared" ca="1" si="311"/>
        <v>0</v>
      </c>
      <c r="H1924" t="str">
        <f t="shared" ref="H1924:H1976" ca="1" si="315">IF(I1924&lt;&gt;0,I1924,IF(J1924&lt;&gt;0,J1924,IF(K1924&lt;&gt;0,K1924,IF(L1924&lt;&gt;0,L1924,IF(M1924&lt;&gt;0,M1924,N1924)))))</f>
        <v>'LYNX PLYWOOD'!</v>
      </c>
      <c r="I1924">
        <f t="shared" ref="I1924:I1976" ca="1" si="316">IF(IFERROR(VLOOKUP(C1924,INDIRECT($I$14&amp;"D:D"),1,FALSE),0)&lt;&gt;0,I$14,0)</f>
        <v>0</v>
      </c>
      <c r="J1924" t="str">
        <f t="shared" ca="1" si="312"/>
        <v>'LYNX PLYWOOD'!</v>
      </c>
      <c r="K1924">
        <f t="shared" ca="1" si="312"/>
        <v>0</v>
      </c>
      <c r="L1924">
        <f t="shared" ca="1" si="312"/>
        <v>0</v>
      </c>
      <c r="M1924">
        <f t="shared" ca="1" si="312"/>
        <v>0</v>
      </c>
      <c r="N1924">
        <f t="shared" ca="1" si="312"/>
        <v>0</v>
      </c>
      <c r="O1924" t="str">
        <f t="shared" ca="1" si="308"/>
        <v>D:Aa</v>
      </c>
      <c r="P1924" t="str">
        <f t="shared" ca="1" si="309"/>
        <v>D9:Aa9</v>
      </c>
    </row>
    <row r="1925" spans="1:16">
      <c r="A1925" t="str">
        <f t="shared" si="313"/>
        <v>15</v>
      </c>
      <c r="B1925" t="str">
        <f t="shared" ca="1" si="314"/>
        <v>WOOD</v>
      </c>
      <c r="C1925" t="str">
        <f t="shared" si="310"/>
        <v>L51-W</v>
      </c>
      <c r="D1925" t="s">
        <v>1543</v>
      </c>
      <c r="E1925">
        <f t="shared" ca="1" si="311"/>
        <v>0</v>
      </c>
      <c r="H1925" t="str">
        <f t="shared" ca="1" si="315"/>
        <v>'LYNX PLYWOOD'!</v>
      </c>
      <c r="I1925">
        <f t="shared" ca="1" si="316"/>
        <v>0</v>
      </c>
      <c r="J1925" t="str">
        <f t="shared" ca="1" si="312"/>
        <v>'LYNX PLYWOOD'!</v>
      </c>
      <c r="K1925">
        <f t="shared" ca="1" si="312"/>
        <v>0</v>
      </c>
      <c r="L1925">
        <f t="shared" ca="1" si="312"/>
        <v>0</v>
      </c>
      <c r="M1925">
        <f t="shared" ca="1" si="312"/>
        <v>0</v>
      </c>
      <c r="N1925">
        <f t="shared" ca="1" si="312"/>
        <v>0</v>
      </c>
      <c r="O1925" t="str">
        <f t="shared" ca="1" si="308"/>
        <v>D:Aa</v>
      </c>
      <c r="P1925" t="str">
        <f t="shared" ca="1" si="309"/>
        <v>D9:Aa9</v>
      </c>
    </row>
    <row r="1926" spans="1:16">
      <c r="A1926" t="str">
        <f t="shared" si="313"/>
        <v>01</v>
      </c>
      <c r="B1926" t="str">
        <f t="shared" ca="1" si="314"/>
        <v>PE</v>
      </c>
      <c r="C1926" t="str">
        <f t="shared" si="310"/>
        <v>L52-PE</v>
      </c>
      <c r="D1926" t="s">
        <v>3016</v>
      </c>
      <c r="E1926">
        <f t="shared" ca="1" si="311"/>
        <v>0</v>
      </c>
      <c r="H1926" t="str">
        <f t="shared" ca="1" si="315"/>
        <v>'Lynx PE'!</v>
      </c>
      <c r="I1926">
        <f t="shared" ca="1" si="316"/>
        <v>0</v>
      </c>
      <c r="J1926">
        <f t="shared" ca="1" si="312"/>
        <v>0</v>
      </c>
      <c r="K1926">
        <f t="shared" ca="1" si="312"/>
        <v>0</v>
      </c>
      <c r="L1926">
        <f t="shared" ca="1" si="312"/>
        <v>0</v>
      </c>
      <c r="M1926" t="str">
        <f t="shared" ca="1" si="312"/>
        <v>'Lynx PE'!</v>
      </c>
      <c r="N1926">
        <f t="shared" ca="1" si="312"/>
        <v>0</v>
      </c>
      <c r="O1926" t="str">
        <f t="shared" ca="1" si="308"/>
        <v>D:AD</v>
      </c>
      <c r="P1926" t="str">
        <f t="shared" ca="1" si="309"/>
        <v>D9:AD9</v>
      </c>
    </row>
    <row r="1927" spans="1:16">
      <c r="A1927" t="str">
        <f t="shared" si="313"/>
        <v>02</v>
      </c>
      <c r="B1927" t="str">
        <f t="shared" ca="1" si="314"/>
        <v>PE</v>
      </c>
      <c r="C1927" t="str">
        <f t="shared" si="310"/>
        <v>L52-PE</v>
      </c>
      <c r="D1927" t="s">
        <v>3017</v>
      </c>
      <c r="E1927">
        <f t="shared" ca="1" si="311"/>
        <v>0</v>
      </c>
      <c r="H1927" t="str">
        <f t="shared" ca="1" si="315"/>
        <v>'Lynx PE'!</v>
      </c>
      <c r="I1927">
        <f t="shared" ca="1" si="316"/>
        <v>0</v>
      </c>
      <c r="J1927">
        <f t="shared" ca="1" si="312"/>
        <v>0</v>
      </c>
      <c r="K1927">
        <f t="shared" ca="1" si="312"/>
        <v>0</v>
      </c>
      <c r="L1927">
        <f t="shared" ca="1" si="312"/>
        <v>0</v>
      </c>
      <c r="M1927" t="str">
        <f t="shared" ca="1" si="312"/>
        <v>'Lynx PE'!</v>
      </c>
      <c r="N1927">
        <f t="shared" ca="1" si="312"/>
        <v>0</v>
      </c>
      <c r="O1927" t="str">
        <f t="shared" ca="1" si="308"/>
        <v>D:AD</v>
      </c>
      <c r="P1927" t="str">
        <f t="shared" ca="1" si="309"/>
        <v>D9:AD9</v>
      </c>
    </row>
    <row r="1928" spans="1:16">
      <c r="A1928" t="str">
        <f t="shared" si="313"/>
        <v>03</v>
      </c>
      <c r="B1928" t="str">
        <f t="shared" ca="1" si="314"/>
        <v>PE</v>
      </c>
      <c r="C1928" t="str">
        <f t="shared" si="310"/>
        <v>L52-PE</v>
      </c>
      <c r="D1928" t="s">
        <v>3018</v>
      </c>
      <c r="E1928">
        <f t="shared" ca="1" si="311"/>
        <v>0</v>
      </c>
      <c r="H1928" t="str">
        <f t="shared" ca="1" si="315"/>
        <v>'Lynx PE'!</v>
      </c>
      <c r="I1928">
        <f t="shared" ca="1" si="316"/>
        <v>0</v>
      </c>
      <c r="J1928">
        <f t="shared" ca="1" si="312"/>
        <v>0</v>
      </c>
      <c r="K1928">
        <f t="shared" ca="1" si="312"/>
        <v>0</v>
      </c>
      <c r="L1928">
        <f t="shared" ca="1" si="312"/>
        <v>0</v>
      </c>
      <c r="M1928" t="str">
        <f t="shared" ca="1" si="312"/>
        <v>'Lynx PE'!</v>
      </c>
      <c r="N1928">
        <f t="shared" ca="1" si="312"/>
        <v>0</v>
      </c>
      <c r="O1928" t="str">
        <f t="shared" ref="O1928:O1991" ca="1" si="317">VLOOKUP($H1928,$G$8:$I$13,2,FALSE)</f>
        <v>D:AD</v>
      </c>
      <c r="P1928" t="str">
        <f t="shared" ref="P1928:P1991" ca="1" si="318">VLOOKUP($H1928,$G$8:$I$13,3,FALSE)</f>
        <v>D9:AD9</v>
      </c>
    </row>
    <row r="1929" spans="1:16">
      <c r="A1929" t="str">
        <f t="shared" si="313"/>
        <v>04</v>
      </c>
      <c r="B1929" t="str">
        <f t="shared" ca="1" si="314"/>
        <v>PE</v>
      </c>
      <c r="C1929" t="str">
        <f t="shared" si="310"/>
        <v>L52-PE</v>
      </c>
      <c r="D1929" t="s">
        <v>3019</v>
      </c>
      <c r="E1929">
        <f t="shared" ca="1" si="311"/>
        <v>0</v>
      </c>
      <c r="H1929" t="str">
        <f t="shared" ca="1" si="315"/>
        <v>'Lynx PE'!</v>
      </c>
      <c r="I1929">
        <f t="shared" ca="1" si="316"/>
        <v>0</v>
      </c>
      <c r="J1929">
        <f t="shared" ca="1" si="312"/>
        <v>0</v>
      </c>
      <c r="K1929">
        <f t="shared" ca="1" si="312"/>
        <v>0</v>
      </c>
      <c r="L1929">
        <f t="shared" ca="1" si="312"/>
        <v>0</v>
      </c>
      <c r="M1929" t="str">
        <f t="shared" ca="1" si="312"/>
        <v>'Lynx PE'!</v>
      </c>
      <c r="N1929">
        <f t="shared" ca="1" si="312"/>
        <v>0</v>
      </c>
      <c r="O1929" t="str">
        <f t="shared" ca="1" si="317"/>
        <v>D:AD</v>
      </c>
      <c r="P1929" t="str">
        <f t="shared" ca="1" si="318"/>
        <v>D9:AD9</v>
      </c>
    </row>
    <row r="1930" spans="1:16">
      <c r="A1930" t="str">
        <f t="shared" si="313"/>
        <v>05</v>
      </c>
      <c r="B1930" t="str">
        <f t="shared" ca="1" si="314"/>
        <v>PE</v>
      </c>
      <c r="C1930" t="str">
        <f t="shared" si="310"/>
        <v>L52-PE</v>
      </c>
      <c r="D1930" t="s">
        <v>3020</v>
      </c>
      <c r="E1930">
        <f t="shared" ca="1" si="311"/>
        <v>0</v>
      </c>
      <c r="H1930" t="str">
        <f t="shared" ca="1" si="315"/>
        <v>'Lynx PE'!</v>
      </c>
      <c r="I1930">
        <f t="shared" ca="1" si="316"/>
        <v>0</v>
      </c>
      <c r="J1930">
        <f t="shared" ca="1" si="312"/>
        <v>0</v>
      </c>
      <c r="K1930">
        <f t="shared" ca="1" si="312"/>
        <v>0</v>
      </c>
      <c r="L1930">
        <f t="shared" ca="1" si="312"/>
        <v>0</v>
      </c>
      <c r="M1930" t="str">
        <f t="shared" ca="1" si="312"/>
        <v>'Lynx PE'!</v>
      </c>
      <c r="N1930">
        <f t="shared" ca="1" si="312"/>
        <v>0</v>
      </c>
      <c r="O1930" t="str">
        <f t="shared" ca="1" si="317"/>
        <v>D:AD</v>
      </c>
      <c r="P1930" t="str">
        <f t="shared" ca="1" si="318"/>
        <v>D9:AD9</v>
      </c>
    </row>
    <row r="1931" spans="1:16">
      <c r="A1931" t="str">
        <f t="shared" si="313"/>
        <v>06</v>
      </c>
      <c r="B1931" t="str">
        <f t="shared" ca="1" si="314"/>
        <v>PE</v>
      </c>
      <c r="C1931" t="str">
        <f t="shared" si="310"/>
        <v>L52-PE</v>
      </c>
      <c r="D1931" t="s">
        <v>3021</v>
      </c>
      <c r="E1931">
        <f t="shared" ca="1" si="311"/>
        <v>0</v>
      </c>
      <c r="H1931" t="str">
        <f t="shared" ca="1" si="315"/>
        <v>'Lynx PE'!</v>
      </c>
      <c r="I1931">
        <f t="shared" ca="1" si="316"/>
        <v>0</v>
      </c>
      <c r="J1931">
        <f t="shared" ca="1" si="312"/>
        <v>0</v>
      </c>
      <c r="K1931">
        <f t="shared" ca="1" si="312"/>
        <v>0</v>
      </c>
      <c r="L1931">
        <f t="shared" ca="1" si="312"/>
        <v>0</v>
      </c>
      <c r="M1931" t="str">
        <f t="shared" ca="1" si="312"/>
        <v>'Lynx PE'!</v>
      </c>
      <c r="N1931">
        <f t="shared" ca="1" si="312"/>
        <v>0</v>
      </c>
      <c r="O1931" t="str">
        <f t="shared" ca="1" si="317"/>
        <v>D:AD</v>
      </c>
      <c r="P1931" t="str">
        <f t="shared" ca="1" si="318"/>
        <v>D9:AD9</v>
      </c>
    </row>
    <row r="1932" spans="1:16">
      <c r="A1932" t="str">
        <f t="shared" si="313"/>
        <v>07</v>
      </c>
      <c r="B1932" t="str">
        <f t="shared" ca="1" si="314"/>
        <v>PE</v>
      </c>
      <c r="C1932" t="str">
        <f t="shared" si="310"/>
        <v>L52-PE</v>
      </c>
      <c r="D1932" t="s">
        <v>3022</v>
      </c>
      <c r="E1932">
        <f t="shared" ca="1" si="311"/>
        <v>0</v>
      </c>
      <c r="H1932" t="str">
        <f t="shared" ca="1" si="315"/>
        <v>'Lynx PE'!</v>
      </c>
      <c r="I1932">
        <f t="shared" ca="1" si="316"/>
        <v>0</v>
      </c>
      <c r="J1932">
        <f t="shared" ca="1" si="312"/>
        <v>0</v>
      </c>
      <c r="K1932">
        <f t="shared" ca="1" si="312"/>
        <v>0</v>
      </c>
      <c r="L1932">
        <f t="shared" ca="1" si="312"/>
        <v>0</v>
      </c>
      <c r="M1932" t="str">
        <f t="shared" ca="1" si="312"/>
        <v>'Lynx PE'!</v>
      </c>
      <c r="N1932">
        <f t="shared" ca="1" si="312"/>
        <v>0</v>
      </c>
      <c r="O1932" t="str">
        <f t="shared" ca="1" si="317"/>
        <v>D:AD</v>
      </c>
      <c r="P1932" t="str">
        <f t="shared" ca="1" si="318"/>
        <v>D9:AD9</v>
      </c>
    </row>
    <row r="1933" spans="1:16">
      <c r="A1933" t="str">
        <f t="shared" si="313"/>
        <v>08</v>
      </c>
      <c r="B1933" t="str">
        <f t="shared" ca="1" si="314"/>
        <v>PE</v>
      </c>
      <c r="C1933" t="str">
        <f t="shared" si="310"/>
        <v>L52-PE</v>
      </c>
      <c r="D1933" t="s">
        <v>3023</v>
      </c>
      <c r="E1933">
        <f t="shared" ca="1" si="311"/>
        <v>0</v>
      </c>
      <c r="H1933" t="str">
        <f t="shared" ca="1" si="315"/>
        <v>'Lynx PE'!</v>
      </c>
      <c r="I1933">
        <f t="shared" ca="1" si="316"/>
        <v>0</v>
      </c>
      <c r="J1933">
        <f t="shared" ca="1" si="312"/>
        <v>0</v>
      </c>
      <c r="K1933">
        <f t="shared" ca="1" si="312"/>
        <v>0</v>
      </c>
      <c r="L1933">
        <f t="shared" ca="1" si="312"/>
        <v>0</v>
      </c>
      <c r="M1933" t="str">
        <f t="shared" ca="1" si="312"/>
        <v>'Lynx PE'!</v>
      </c>
      <c r="N1933">
        <f t="shared" ca="1" si="312"/>
        <v>0</v>
      </c>
      <c r="O1933" t="str">
        <f t="shared" ca="1" si="317"/>
        <v>D:AD</v>
      </c>
      <c r="P1933" t="str">
        <f t="shared" ca="1" si="318"/>
        <v>D9:AD9</v>
      </c>
    </row>
    <row r="1934" spans="1:16">
      <c r="A1934" t="str">
        <f t="shared" si="313"/>
        <v>09</v>
      </c>
      <c r="B1934" t="str">
        <f t="shared" ca="1" si="314"/>
        <v>PE</v>
      </c>
      <c r="C1934" t="str">
        <f t="shared" si="310"/>
        <v>L52-PE</v>
      </c>
      <c r="D1934" t="s">
        <v>3024</v>
      </c>
      <c r="E1934">
        <f t="shared" ca="1" si="311"/>
        <v>0</v>
      </c>
      <c r="H1934" t="str">
        <f t="shared" ca="1" si="315"/>
        <v>'Lynx PE'!</v>
      </c>
      <c r="I1934">
        <f t="shared" ca="1" si="316"/>
        <v>0</v>
      </c>
      <c r="J1934">
        <f t="shared" ca="1" si="312"/>
        <v>0</v>
      </c>
      <c r="K1934">
        <f t="shared" ca="1" si="312"/>
        <v>0</v>
      </c>
      <c r="L1934">
        <f t="shared" ca="1" si="312"/>
        <v>0</v>
      </c>
      <c r="M1934" t="str">
        <f t="shared" ca="1" si="312"/>
        <v>'Lynx PE'!</v>
      </c>
      <c r="N1934">
        <f t="shared" ca="1" si="312"/>
        <v>0</v>
      </c>
      <c r="O1934" t="str">
        <f t="shared" ca="1" si="317"/>
        <v>D:AD</v>
      </c>
      <c r="P1934" t="str">
        <f t="shared" ca="1" si="318"/>
        <v>D9:AD9</v>
      </c>
    </row>
    <row r="1935" spans="1:16">
      <c r="A1935" t="str">
        <f t="shared" si="313"/>
        <v>10</v>
      </c>
      <c r="B1935" t="str">
        <f t="shared" ca="1" si="314"/>
        <v>PE</v>
      </c>
      <c r="C1935" t="str">
        <f t="shared" si="310"/>
        <v>L52-PE</v>
      </c>
      <c r="D1935" t="s">
        <v>3025</v>
      </c>
      <c r="E1935">
        <f t="shared" ca="1" si="311"/>
        <v>0</v>
      </c>
      <c r="H1935" t="str">
        <f t="shared" ca="1" si="315"/>
        <v>'Lynx PE'!</v>
      </c>
      <c r="I1935">
        <f t="shared" ca="1" si="316"/>
        <v>0</v>
      </c>
      <c r="J1935">
        <f t="shared" ca="1" si="312"/>
        <v>0</v>
      </c>
      <c r="K1935">
        <f t="shared" ca="1" si="312"/>
        <v>0</v>
      </c>
      <c r="L1935">
        <f t="shared" ca="1" si="312"/>
        <v>0</v>
      </c>
      <c r="M1935" t="str">
        <f t="shared" ca="1" si="312"/>
        <v>'Lynx PE'!</v>
      </c>
      <c r="N1935">
        <f t="shared" ca="1" si="312"/>
        <v>0</v>
      </c>
      <c r="O1935" t="str">
        <f t="shared" ca="1" si="317"/>
        <v>D:AD</v>
      </c>
      <c r="P1935" t="str">
        <f t="shared" ca="1" si="318"/>
        <v>D9:AD9</v>
      </c>
    </row>
    <row r="1936" spans="1:16">
      <c r="A1936" t="str">
        <f t="shared" si="313"/>
        <v>11</v>
      </c>
      <c r="B1936" t="str">
        <f t="shared" ca="1" si="314"/>
        <v>PE</v>
      </c>
      <c r="C1936" t="str">
        <f t="shared" ref="C1936:C1999" si="319">IF(RIGHT(LEFT(D1936,LEN(D1936)-3),1)="-",LEFT(D1936,LEN(D1936)-4),LEFT(D1936,LEN(D1936)-3))</f>
        <v>L52-PE</v>
      </c>
      <c r="D1936" t="s">
        <v>3026</v>
      </c>
      <c r="E1936">
        <f t="shared" ca="1" si="311"/>
        <v>0</v>
      </c>
      <c r="H1936" t="str">
        <f t="shared" ca="1" si="315"/>
        <v>'Lynx PE'!</v>
      </c>
      <c r="I1936">
        <f t="shared" ca="1" si="316"/>
        <v>0</v>
      </c>
      <c r="J1936">
        <f t="shared" ca="1" si="312"/>
        <v>0</v>
      </c>
      <c r="K1936">
        <f t="shared" ca="1" si="312"/>
        <v>0</v>
      </c>
      <c r="L1936">
        <f t="shared" ca="1" si="312"/>
        <v>0</v>
      </c>
      <c r="M1936" t="str">
        <f t="shared" ca="1" si="312"/>
        <v>'Lynx PE'!</v>
      </c>
      <c r="N1936">
        <f t="shared" ca="1" si="312"/>
        <v>0</v>
      </c>
      <c r="O1936" t="str">
        <f t="shared" ca="1" si="317"/>
        <v>D:AD</v>
      </c>
      <c r="P1936" t="str">
        <f t="shared" ca="1" si="318"/>
        <v>D9:AD9</v>
      </c>
    </row>
    <row r="1937" spans="1:16">
      <c r="A1937" t="str">
        <f t="shared" si="313"/>
        <v>12</v>
      </c>
      <c r="B1937" t="str">
        <f t="shared" ca="1" si="314"/>
        <v>PE</v>
      </c>
      <c r="C1937" t="str">
        <f t="shared" si="319"/>
        <v>L52-PE</v>
      </c>
      <c r="D1937" t="s">
        <v>3027</v>
      </c>
      <c r="E1937">
        <f t="shared" ca="1" si="311"/>
        <v>0</v>
      </c>
      <c r="H1937" t="str">
        <f t="shared" ca="1" si="315"/>
        <v>'Lynx PE'!</v>
      </c>
      <c r="I1937">
        <f t="shared" ca="1" si="316"/>
        <v>0</v>
      </c>
      <c r="J1937">
        <f t="shared" ca="1" si="312"/>
        <v>0</v>
      </c>
      <c r="K1937">
        <f t="shared" ca="1" si="312"/>
        <v>0</v>
      </c>
      <c r="L1937">
        <f t="shared" ca="1" si="312"/>
        <v>0</v>
      </c>
      <c r="M1937" t="str">
        <f t="shared" ca="1" si="312"/>
        <v>'Lynx PE'!</v>
      </c>
      <c r="N1937">
        <f t="shared" ca="1" si="312"/>
        <v>0</v>
      </c>
      <c r="O1937" t="str">
        <f t="shared" ca="1" si="317"/>
        <v>D:AD</v>
      </c>
      <c r="P1937" t="str">
        <f t="shared" ca="1" si="318"/>
        <v>D9:AD9</v>
      </c>
    </row>
    <row r="1938" spans="1:16">
      <c r="A1938" t="str">
        <f t="shared" si="313"/>
        <v>13</v>
      </c>
      <c r="B1938" t="str">
        <f t="shared" ca="1" si="314"/>
        <v>PE</v>
      </c>
      <c r="C1938" t="str">
        <f t="shared" si="319"/>
        <v>L52-PE</v>
      </c>
      <c r="D1938" t="s">
        <v>3028</v>
      </c>
      <c r="E1938">
        <f t="shared" ca="1" si="311"/>
        <v>0</v>
      </c>
      <c r="H1938" t="str">
        <f t="shared" ca="1" si="315"/>
        <v>'Lynx PE'!</v>
      </c>
      <c r="I1938">
        <f t="shared" ca="1" si="316"/>
        <v>0</v>
      </c>
      <c r="J1938">
        <f t="shared" ca="1" si="312"/>
        <v>0</v>
      </c>
      <c r="K1938">
        <f t="shared" ca="1" si="312"/>
        <v>0</v>
      </c>
      <c r="L1938">
        <f t="shared" ca="1" si="312"/>
        <v>0</v>
      </c>
      <c r="M1938" t="str">
        <f t="shared" ca="1" si="312"/>
        <v>'Lynx PE'!</v>
      </c>
      <c r="N1938">
        <f t="shared" ca="1" si="312"/>
        <v>0</v>
      </c>
      <c r="O1938" t="str">
        <f t="shared" ca="1" si="317"/>
        <v>D:AD</v>
      </c>
      <c r="P1938" t="str">
        <f t="shared" ca="1" si="318"/>
        <v>D9:AD9</v>
      </c>
    </row>
    <row r="1939" spans="1:16">
      <c r="A1939" t="str">
        <f t="shared" si="313"/>
        <v>15</v>
      </c>
      <c r="B1939" t="str">
        <f t="shared" ca="1" si="314"/>
        <v>PE</v>
      </c>
      <c r="C1939" t="str">
        <f t="shared" si="319"/>
        <v>L52-PE</v>
      </c>
      <c r="D1939" t="s">
        <v>3029</v>
      </c>
      <c r="E1939">
        <f t="shared" ca="1" si="311"/>
        <v>0</v>
      </c>
      <c r="H1939" t="str">
        <f t="shared" ca="1" si="315"/>
        <v>'Lynx PE'!</v>
      </c>
      <c r="I1939">
        <f t="shared" ca="1" si="316"/>
        <v>0</v>
      </c>
      <c r="J1939">
        <f t="shared" ca="1" si="312"/>
        <v>0</v>
      </c>
      <c r="K1939">
        <f t="shared" ca="1" si="312"/>
        <v>0</v>
      </c>
      <c r="L1939">
        <f t="shared" ca="1" si="312"/>
        <v>0</v>
      </c>
      <c r="M1939" t="str">
        <f t="shared" ca="1" si="312"/>
        <v>'Lynx PE'!</v>
      </c>
      <c r="N1939">
        <f t="shared" ca="1" si="312"/>
        <v>0</v>
      </c>
      <c r="O1939" t="str">
        <f t="shared" ca="1" si="317"/>
        <v>D:AD</v>
      </c>
      <c r="P1939" t="str">
        <f t="shared" ca="1" si="318"/>
        <v>D9:AD9</v>
      </c>
    </row>
    <row r="1940" spans="1:16">
      <c r="A1940" t="str">
        <f t="shared" si="313"/>
        <v>19</v>
      </c>
      <c r="B1940" t="str">
        <f t="shared" ca="1" si="314"/>
        <v>PE</v>
      </c>
      <c r="C1940" t="str">
        <f t="shared" si="319"/>
        <v>L52-PE</v>
      </c>
      <c r="D1940" t="s">
        <v>3030</v>
      </c>
      <c r="E1940">
        <f t="shared" ca="1" si="311"/>
        <v>0</v>
      </c>
      <c r="H1940" t="str">
        <f t="shared" ca="1" si="315"/>
        <v>'Lynx PE'!</v>
      </c>
      <c r="I1940">
        <f t="shared" ca="1" si="316"/>
        <v>0</v>
      </c>
      <c r="J1940">
        <f t="shared" ca="1" si="312"/>
        <v>0</v>
      </c>
      <c r="K1940">
        <f t="shared" ca="1" si="312"/>
        <v>0</v>
      </c>
      <c r="L1940">
        <f t="shared" ca="1" si="312"/>
        <v>0</v>
      </c>
      <c r="M1940" t="str">
        <f t="shared" ca="1" si="312"/>
        <v>'Lynx PE'!</v>
      </c>
      <c r="N1940">
        <f t="shared" ca="1" si="312"/>
        <v>0</v>
      </c>
      <c r="O1940" t="str">
        <f t="shared" ca="1" si="317"/>
        <v>D:AD</v>
      </c>
      <c r="P1940" t="str">
        <f t="shared" ca="1" si="318"/>
        <v>D9:AD9</v>
      </c>
    </row>
    <row r="1941" spans="1:16">
      <c r="A1941" t="str">
        <f t="shared" si="313"/>
        <v>34</v>
      </c>
      <c r="B1941" t="str">
        <f t="shared" ca="1" si="314"/>
        <v>PE</v>
      </c>
      <c r="C1941" t="str">
        <f t="shared" si="319"/>
        <v>L52-PE</v>
      </c>
      <c r="D1941" t="s">
        <v>3031</v>
      </c>
      <c r="E1941">
        <f t="shared" ca="1" si="311"/>
        <v>0</v>
      </c>
      <c r="H1941" t="str">
        <f t="shared" ca="1" si="315"/>
        <v>'Lynx PE'!</v>
      </c>
      <c r="I1941">
        <f t="shared" ca="1" si="316"/>
        <v>0</v>
      </c>
      <c r="J1941">
        <f t="shared" ca="1" si="312"/>
        <v>0</v>
      </c>
      <c r="K1941">
        <f t="shared" ca="1" si="312"/>
        <v>0</v>
      </c>
      <c r="L1941">
        <f t="shared" ca="1" si="312"/>
        <v>0</v>
      </c>
      <c r="M1941" t="str">
        <f t="shared" ca="1" si="312"/>
        <v>'Lynx PE'!</v>
      </c>
      <c r="N1941">
        <f t="shared" ca="1" si="312"/>
        <v>0</v>
      </c>
      <c r="O1941" t="str">
        <f t="shared" ca="1" si="317"/>
        <v>D:AD</v>
      </c>
      <c r="P1941" t="str">
        <f t="shared" ca="1" si="318"/>
        <v>D9:AD9</v>
      </c>
    </row>
    <row r="1942" spans="1:16">
      <c r="A1942" t="str">
        <f t="shared" si="313"/>
        <v>35</v>
      </c>
      <c r="B1942" t="str">
        <f t="shared" ca="1" si="314"/>
        <v>PE</v>
      </c>
      <c r="C1942" t="str">
        <f t="shared" si="319"/>
        <v>L52-PE</v>
      </c>
      <c r="D1942" t="s">
        <v>3032</v>
      </c>
      <c r="E1942">
        <f t="shared" ca="1" si="311"/>
        <v>0</v>
      </c>
      <c r="H1942" t="str">
        <f t="shared" ca="1" si="315"/>
        <v>'Lynx PE'!</v>
      </c>
      <c r="I1942">
        <f t="shared" ca="1" si="316"/>
        <v>0</v>
      </c>
      <c r="J1942">
        <f t="shared" ca="1" si="312"/>
        <v>0</v>
      </c>
      <c r="K1942">
        <f t="shared" ca="1" si="312"/>
        <v>0</v>
      </c>
      <c r="L1942">
        <f t="shared" ca="1" si="312"/>
        <v>0</v>
      </c>
      <c r="M1942" t="str">
        <f t="shared" ca="1" si="312"/>
        <v>'Lynx PE'!</v>
      </c>
      <c r="N1942">
        <f t="shared" ca="1" si="312"/>
        <v>0</v>
      </c>
      <c r="O1942" t="str">
        <f t="shared" ca="1" si="317"/>
        <v>D:AD</v>
      </c>
      <c r="P1942" t="str">
        <f t="shared" ca="1" si="318"/>
        <v>D9:AD9</v>
      </c>
    </row>
    <row r="1943" spans="1:16">
      <c r="A1943" t="str">
        <f t="shared" si="313"/>
        <v>36</v>
      </c>
      <c r="B1943" t="str">
        <f t="shared" ca="1" si="314"/>
        <v>PE</v>
      </c>
      <c r="C1943" t="str">
        <f t="shared" si="319"/>
        <v>L52-PE</v>
      </c>
      <c r="D1943" t="s">
        <v>3033</v>
      </c>
      <c r="E1943">
        <f t="shared" ca="1" si="311"/>
        <v>0</v>
      </c>
      <c r="H1943" t="str">
        <f t="shared" ca="1" si="315"/>
        <v>'Lynx PE'!</v>
      </c>
      <c r="I1943">
        <f t="shared" ca="1" si="316"/>
        <v>0</v>
      </c>
      <c r="J1943">
        <f t="shared" ca="1" si="312"/>
        <v>0</v>
      </c>
      <c r="K1943">
        <f t="shared" ca="1" si="312"/>
        <v>0</v>
      </c>
      <c r="L1943">
        <f t="shared" ca="1" si="312"/>
        <v>0</v>
      </c>
      <c r="M1943" t="str">
        <f t="shared" ca="1" si="312"/>
        <v>'Lynx PE'!</v>
      </c>
      <c r="N1943">
        <f t="shared" ca="1" si="312"/>
        <v>0</v>
      </c>
      <c r="O1943" t="str">
        <f t="shared" ca="1" si="317"/>
        <v>D:AD</v>
      </c>
      <c r="P1943" t="str">
        <f t="shared" ca="1" si="318"/>
        <v>D9:AD9</v>
      </c>
    </row>
    <row r="1944" spans="1:16">
      <c r="A1944" t="str">
        <f t="shared" si="313"/>
        <v>01</v>
      </c>
      <c r="B1944" t="str">
        <f t="shared" ca="1" si="314"/>
        <v>WOOD</v>
      </c>
      <c r="C1944" t="str">
        <f t="shared" si="319"/>
        <v>L52-W</v>
      </c>
      <c r="D1944" t="s">
        <v>788</v>
      </c>
      <c r="E1944">
        <f t="shared" ca="1" si="311"/>
        <v>0</v>
      </c>
      <c r="H1944" t="str">
        <f t="shared" ca="1" si="315"/>
        <v>'LYNX PLYWOOD'!</v>
      </c>
      <c r="I1944">
        <f t="shared" ca="1" si="316"/>
        <v>0</v>
      </c>
      <c r="J1944" t="str">
        <f t="shared" ca="1" si="312"/>
        <v>'LYNX PLYWOOD'!</v>
      </c>
      <c r="K1944">
        <f t="shared" ca="1" si="312"/>
        <v>0</v>
      </c>
      <c r="L1944">
        <f t="shared" ca="1" si="312"/>
        <v>0</v>
      </c>
      <c r="M1944">
        <f t="shared" ca="1" si="312"/>
        <v>0</v>
      </c>
      <c r="N1944">
        <f t="shared" ca="1" si="312"/>
        <v>0</v>
      </c>
      <c r="O1944" t="str">
        <f t="shared" ca="1" si="317"/>
        <v>D:Aa</v>
      </c>
      <c r="P1944" t="str">
        <f t="shared" ca="1" si="318"/>
        <v>D9:Aa9</v>
      </c>
    </row>
    <row r="1945" spans="1:16">
      <c r="A1945" t="str">
        <f t="shared" si="313"/>
        <v>02</v>
      </c>
      <c r="B1945" t="str">
        <f t="shared" ca="1" si="314"/>
        <v>WOOD</v>
      </c>
      <c r="C1945" t="str">
        <f t="shared" si="319"/>
        <v>L52-W</v>
      </c>
      <c r="D1945" t="s">
        <v>789</v>
      </c>
      <c r="E1945">
        <f t="shared" ca="1" si="311"/>
        <v>0</v>
      </c>
      <c r="H1945" t="str">
        <f t="shared" ca="1" si="315"/>
        <v>'LYNX PLYWOOD'!</v>
      </c>
      <c r="I1945">
        <f t="shared" ca="1" si="316"/>
        <v>0</v>
      </c>
      <c r="J1945" t="str">
        <f t="shared" ca="1" si="312"/>
        <v>'LYNX PLYWOOD'!</v>
      </c>
      <c r="K1945">
        <f t="shared" ca="1" si="312"/>
        <v>0</v>
      </c>
      <c r="L1945">
        <f t="shared" ca="1" si="312"/>
        <v>0</v>
      </c>
      <c r="M1945">
        <f t="shared" ca="1" si="312"/>
        <v>0</v>
      </c>
      <c r="N1945">
        <f t="shared" ca="1" si="312"/>
        <v>0</v>
      </c>
      <c r="O1945" t="str">
        <f t="shared" ca="1" si="317"/>
        <v>D:Aa</v>
      </c>
      <c r="P1945" t="str">
        <f t="shared" ca="1" si="318"/>
        <v>D9:Aa9</v>
      </c>
    </row>
    <row r="1946" spans="1:16">
      <c r="A1946" t="str">
        <f t="shared" si="313"/>
        <v>03</v>
      </c>
      <c r="B1946" t="str">
        <f t="shared" ca="1" si="314"/>
        <v>WOOD</v>
      </c>
      <c r="C1946" t="str">
        <f t="shared" si="319"/>
        <v>L52-W</v>
      </c>
      <c r="D1946" t="s">
        <v>790</v>
      </c>
      <c r="E1946">
        <f t="shared" ca="1" si="311"/>
        <v>0</v>
      </c>
      <c r="H1946" t="str">
        <f t="shared" ca="1" si="315"/>
        <v>'LYNX PLYWOOD'!</v>
      </c>
      <c r="I1946">
        <f t="shared" ca="1" si="316"/>
        <v>0</v>
      </c>
      <c r="J1946" t="str">
        <f t="shared" ca="1" si="312"/>
        <v>'LYNX PLYWOOD'!</v>
      </c>
      <c r="K1946">
        <f t="shared" ca="1" si="312"/>
        <v>0</v>
      </c>
      <c r="L1946">
        <f t="shared" ca="1" si="312"/>
        <v>0</v>
      </c>
      <c r="M1946">
        <f t="shared" ca="1" si="312"/>
        <v>0</v>
      </c>
      <c r="N1946">
        <f t="shared" ca="1" si="312"/>
        <v>0</v>
      </c>
      <c r="O1946" t="str">
        <f t="shared" ca="1" si="317"/>
        <v>D:Aa</v>
      </c>
      <c r="P1946" t="str">
        <f t="shared" ca="1" si="318"/>
        <v>D9:Aa9</v>
      </c>
    </row>
    <row r="1947" spans="1:16">
      <c r="A1947" t="str">
        <f t="shared" si="313"/>
        <v>04</v>
      </c>
      <c r="B1947" t="str">
        <f t="shared" ca="1" si="314"/>
        <v>WOOD</v>
      </c>
      <c r="C1947" t="str">
        <f t="shared" si="319"/>
        <v>L52-W</v>
      </c>
      <c r="D1947" t="s">
        <v>791</v>
      </c>
      <c r="E1947">
        <f t="shared" ca="1" si="311"/>
        <v>0</v>
      </c>
      <c r="H1947" t="str">
        <f t="shared" ca="1" si="315"/>
        <v>'LYNX PLYWOOD'!</v>
      </c>
      <c r="I1947">
        <f t="shared" ca="1" si="316"/>
        <v>0</v>
      </c>
      <c r="J1947" t="str">
        <f t="shared" ca="1" si="312"/>
        <v>'LYNX PLYWOOD'!</v>
      </c>
      <c r="K1947">
        <f t="shared" ca="1" si="312"/>
        <v>0</v>
      </c>
      <c r="L1947">
        <f t="shared" ca="1" si="312"/>
        <v>0</v>
      </c>
      <c r="M1947">
        <f t="shared" ca="1" si="312"/>
        <v>0</v>
      </c>
      <c r="N1947">
        <f t="shared" ca="1" si="312"/>
        <v>0</v>
      </c>
      <c r="O1947" t="str">
        <f t="shared" ca="1" si="317"/>
        <v>D:Aa</v>
      </c>
      <c r="P1947" t="str">
        <f t="shared" ca="1" si="318"/>
        <v>D9:Aa9</v>
      </c>
    </row>
    <row r="1948" spans="1:16">
      <c r="A1948" t="str">
        <f t="shared" si="313"/>
        <v>05</v>
      </c>
      <c r="B1948" t="str">
        <f t="shared" ca="1" si="314"/>
        <v>WOOD</v>
      </c>
      <c r="C1948" t="str">
        <f t="shared" si="319"/>
        <v>L52-W</v>
      </c>
      <c r="D1948" t="s">
        <v>792</v>
      </c>
      <c r="E1948">
        <f t="shared" ca="1" si="311"/>
        <v>0</v>
      </c>
      <c r="H1948" t="str">
        <f t="shared" ca="1" si="315"/>
        <v>'LYNX PLYWOOD'!</v>
      </c>
      <c r="I1948">
        <f t="shared" ca="1" si="316"/>
        <v>0</v>
      </c>
      <c r="J1948" t="str">
        <f t="shared" ca="1" si="312"/>
        <v>'LYNX PLYWOOD'!</v>
      </c>
      <c r="K1948">
        <f t="shared" ca="1" si="312"/>
        <v>0</v>
      </c>
      <c r="L1948">
        <f t="shared" ca="1" si="312"/>
        <v>0</v>
      </c>
      <c r="M1948">
        <f t="shared" ca="1" si="312"/>
        <v>0</v>
      </c>
      <c r="N1948">
        <f t="shared" ca="1" si="312"/>
        <v>0</v>
      </c>
      <c r="O1948" t="str">
        <f t="shared" ca="1" si="317"/>
        <v>D:Aa</v>
      </c>
      <c r="P1948" t="str">
        <f t="shared" ca="1" si="318"/>
        <v>D9:Aa9</v>
      </c>
    </row>
    <row r="1949" spans="1:16">
      <c r="A1949" t="str">
        <f t="shared" si="313"/>
        <v>06</v>
      </c>
      <c r="B1949" t="str">
        <f t="shared" ca="1" si="314"/>
        <v>WOOD</v>
      </c>
      <c r="C1949" t="str">
        <f t="shared" si="319"/>
        <v>L52-W</v>
      </c>
      <c r="D1949" t="s">
        <v>793</v>
      </c>
      <c r="E1949">
        <f t="shared" ca="1" si="311"/>
        <v>0</v>
      </c>
      <c r="H1949" t="str">
        <f t="shared" ca="1" si="315"/>
        <v>'LYNX PLYWOOD'!</v>
      </c>
      <c r="I1949">
        <f t="shared" ca="1" si="316"/>
        <v>0</v>
      </c>
      <c r="J1949" t="str">
        <f t="shared" ca="1" si="312"/>
        <v>'LYNX PLYWOOD'!</v>
      </c>
      <c r="K1949">
        <f t="shared" ca="1" si="312"/>
        <v>0</v>
      </c>
      <c r="L1949">
        <f t="shared" ca="1" si="312"/>
        <v>0</v>
      </c>
      <c r="M1949">
        <f t="shared" ca="1" si="312"/>
        <v>0</v>
      </c>
      <c r="N1949">
        <f t="shared" ca="1" si="312"/>
        <v>0</v>
      </c>
      <c r="O1949" t="str">
        <f t="shared" ca="1" si="317"/>
        <v>D:Aa</v>
      </c>
      <c r="P1949" t="str">
        <f t="shared" ca="1" si="318"/>
        <v>D9:Aa9</v>
      </c>
    </row>
    <row r="1950" spans="1:16">
      <c r="A1950" t="str">
        <f t="shared" si="313"/>
        <v>07</v>
      </c>
      <c r="B1950" t="str">
        <f t="shared" ca="1" si="314"/>
        <v>WOOD</v>
      </c>
      <c r="C1950" t="str">
        <f t="shared" si="319"/>
        <v>L52-W</v>
      </c>
      <c r="D1950" t="s">
        <v>794</v>
      </c>
      <c r="E1950">
        <f t="shared" ca="1" si="311"/>
        <v>0</v>
      </c>
      <c r="H1950" t="str">
        <f t="shared" ca="1" si="315"/>
        <v>'LYNX PLYWOOD'!</v>
      </c>
      <c r="I1950">
        <f t="shared" ca="1" si="316"/>
        <v>0</v>
      </c>
      <c r="J1950" t="str">
        <f t="shared" ca="1" si="312"/>
        <v>'LYNX PLYWOOD'!</v>
      </c>
      <c r="K1950">
        <f t="shared" ca="1" si="312"/>
        <v>0</v>
      </c>
      <c r="L1950">
        <f t="shared" ca="1" si="312"/>
        <v>0</v>
      </c>
      <c r="M1950">
        <f t="shared" ca="1" si="312"/>
        <v>0</v>
      </c>
      <c r="N1950">
        <f t="shared" ca="1" si="312"/>
        <v>0</v>
      </c>
      <c r="O1950" t="str">
        <f t="shared" ca="1" si="317"/>
        <v>D:Aa</v>
      </c>
      <c r="P1950" t="str">
        <f t="shared" ca="1" si="318"/>
        <v>D9:Aa9</v>
      </c>
    </row>
    <row r="1951" spans="1:16">
      <c r="A1951" t="str">
        <f t="shared" si="313"/>
        <v>08</v>
      </c>
      <c r="B1951" t="str">
        <f t="shared" ca="1" si="314"/>
        <v>WOOD</v>
      </c>
      <c r="C1951" t="str">
        <f t="shared" si="319"/>
        <v>L52-W</v>
      </c>
      <c r="D1951" t="s">
        <v>795</v>
      </c>
      <c r="E1951">
        <f t="shared" ca="1" si="311"/>
        <v>0</v>
      </c>
      <c r="H1951" t="str">
        <f t="shared" ca="1" si="315"/>
        <v>'LYNX PLYWOOD'!</v>
      </c>
      <c r="I1951">
        <f t="shared" ca="1" si="316"/>
        <v>0</v>
      </c>
      <c r="J1951" t="str">
        <f t="shared" ca="1" si="312"/>
        <v>'LYNX PLYWOOD'!</v>
      </c>
      <c r="K1951">
        <f t="shared" ca="1" si="312"/>
        <v>0</v>
      </c>
      <c r="L1951">
        <f t="shared" ca="1" si="312"/>
        <v>0</v>
      </c>
      <c r="M1951">
        <f t="shared" ca="1" si="312"/>
        <v>0</v>
      </c>
      <c r="N1951">
        <f t="shared" ca="1" si="312"/>
        <v>0</v>
      </c>
      <c r="O1951" t="str">
        <f t="shared" ca="1" si="317"/>
        <v>D:Aa</v>
      </c>
      <c r="P1951" t="str">
        <f t="shared" ca="1" si="318"/>
        <v>D9:Aa9</v>
      </c>
    </row>
    <row r="1952" spans="1:16">
      <c r="A1952" t="str">
        <f t="shared" si="313"/>
        <v>09</v>
      </c>
      <c r="B1952" t="str">
        <f t="shared" ca="1" si="314"/>
        <v>WOOD</v>
      </c>
      <c r="C1952" t="str">
        <f t="shared" si="319"/>
        <v>L52-W</v>
      </c>
      <c r="D1952" t="s">
        <v>796</v>
      </c>
      <c r="E1952">
        <f t="shared" ca="1" si="311"/>
        <v>0</v>
      </c>
      <c r="H1952" t="str">
        <f t="shared" ca="1" si="315"/>
        <v>'LYNX PLYWOOD'!</v>
      </c>
      <c r="I1952">
        <f t="shared" ca="1" si="316"/>
        <v>0</v>
      </c>
      <c r="J1952" t="str">
        <f t="shared" ca="1" si="312"/>
        <v>'LYNX PLYWOOD'!</v>
      </c>
      <c r="K1952">
        <f t="shared" ca="1" si="312"/>
        <v>0</v>
      </c>
      <c r="L1952">
        <f t="shared" ca="1" si="312"/>
        <v>0</v>
      </c>
      <c r="M1952">
        <f t="shared" ca="1" si="312"/>
        <v>0</v>
      </c>
      <c r="N1952">
        <f t="shared" ca="1" si="312"/>
        <v>0</v>
      </c>
      <c r="O1952" t="str">
        <f t="shared" ca="1" si="317"/>
        <v>D:Aa</v>
      </c>
      <c r="P1952" t="str">
        <f t="shared" ca="1" si="318"/>
        <v>D9:Aa9</v>
      </c>
    </row>
    <row r="1953" spans="1:16">
      <c r="A1953" t="str">
        <f t="shared" si="313"/>
        <v>10</v>
      </c>
      <c r="B1953" t="str">
        <f t="shared" ca="1" si="314"/>
        <v>WOOD</v>
      </c>
      <c r="C1953" t="str">
        <f t="shared" si="319"/>
        <v>L52-W</v>
      </c>
      <c r="D1953" t="s">
        <v>797</v>
      </c>
      <c r="E1953">
        <f t="shared" ca="1" si="311"/>
        <v>0</v>
      </c>
      <c r="H1953" t="str">
        <f t="shared" ca="1" si="315"/>
        <v>'LYNX PLYWOOD'!</v>
      </c>
      <c r="I1953">
        <f t="shared" ca="1" si="316"/>
        <v>0</v>
      </c>
      <c r="J1953" t="str">
        <f t="shared" ca="1" si="312"/>
        <v>'LYNX PLYWOOD'!</v>
      </c>
      <c r="K1953">
        <f t="shared" ca="1" si="312"/>
        <v>0</v>
      </c>
      <c r="L1953">
        <f t="shared" ca="1" si="312"/>
        <v>0</v>
      </c>
      <c r="M1953">
        <f t="shared" ca="1" si="312"/>
        <v>0</v>
      </c>
      <c r="N1953">
        <f t="shared" ca="1" si="312"/>
        <v>0</v>
      </c>
      <c r="O1953" t="str">
        <f t="shared" ca="1" si="317"/>
        <v>D:Aa</v>
      </c>
      <c r="P1953" t="str">
        <f t="shared" ca="1" si="318"/>
        <v>D9:Aa9</v>
      </c>
    </row>
    <row r="1954" spans="1:16">
      <c r="A1954" t="str">
        <f t="shared" si="313"/>
        <v>100</v>
      </c>
      <c r="B1954" t="str">
        <f t="shared" ca="1" si="314"/>
        <v>WOOD</v>
      </c>
      <c r="C1954" t="str">
        <f t="shared" si="319"/>
        <v>L52-W</v>
      </c>
      <c r="D1954" t="s">
        <v>801</v>
      </c>
      <c r="E1954">
        <f t="shared" ca="1" si="311"/>
        <v>0</v>
      </c>
      <c r="H1954" t="str">
        <f t="shared" ca="1" si="315"/>
        <v>'LYNX PLYWOOD'!</v>
      </c>
      <c r="I1954">
        <f t="shared" ca="1" si="316"/>
        <v>0</v>
      </c>
      <c r="J1954" t="str">
        <f t="shared" ca="1" si="312"/>
        <v>'LYNX PLYWOOD'!</v>
      </c>
      <c r="K1954">
        <f t="shared" ca="1" si="312"/>
        <v>0</v>
      </c>
      <c r="L1954">
        <f t="shared" ca="1" si="312"/>
        <v>0</v>
      </c>
      <c r="M1954">
        <f t="shared" ca="1" si="312"/>
        <v>0</v>
      </c>
      <c r="N1954">
        <f t="shared" ca="1" si="312"/>
        <v>0</v>
      </c>
      <c r="O1954" t="str">
        <f t="shared" ca="1" si="317"/>
        <v>D:Aa</v>
      </c>
      <c r="P1954" t="str">
        <f t="shared" ca="1" si="318"/>
        <v>D9:Aa9</v>
      </c>
    </row>
    <row r="1955" spans="1:16">
      <c r="A1955" t="str">
        <f t="shared" si="313"/>
        <v>11</v>
      </c>
      <c r="B1955" t="str">
        <f t="shared" ca="1" si="314"/>
        <v>WOOD</v>
      </c>
      <c r="C1955" t="str">
        <f t="shared" si="319"/>
        <v>L52-W</v>
      </c>
      <c r="D1955" t="s">
        <v>798</v>
      </c>
      <c r="E1955">
        <f t="shared" ca="1" si="311"/>
        <v>0</v>
      </c>
      <c r="H1955" t="str">
        <f t="shared" ca="1" si="315"/>
        <v>'LYNX PLYWOOD'!</v>
      </c>
      <c r="I1955">
        <f t="shared" ca="1" si="316"/>
        <v>0</v>
      </c>
      <c r="J1955" t="str">
        <f t="shared" ca="1" si="312"/>
        <v>'LYNX PLYWOOD'!</v>
      </c>
      <c r="K1955">
        <f t="shared" ca="1" si="312"/>
        <v>0</v>
      </c>
      <c r="L1955">
        <f t="shared" ca="1" si="312"/>
        <v>0</v>
      </c>
      <c r="M1955">
        <f t="shared" ca="1" si="312"/>
        <v>0</v>
      </c>
      <c r="N1955">
        <f t="shared" ca="1" si="312"/>
        <v>0</v>
      </c>
      <c r="O1955" t="str">
        <f t="shared" ca="1" si="317"/>
        <v>D:Aa</v>
      </c>
      <c r="P1955" t="str">
        <f t="shared" ca="1" si="318"/>
        <v>D9:Aa9</v>
      </c>
    </row>
    <row r="1956" spans="1:16">
      <c r="A1956" t="str">
        <f t="shared" si="313"/>
        <v>12</v>
      </c>
      <c r="B1956" t="str">
        <f t="shared" ca="1" si="314"/>
        <v>WOOD</v>
      </c>
      <c r="C1956" t="str">
        <f t="shared" si="319"/>
        <v>L52-W</v>
      </c>
      <c r="D1956" t="s">
        <v>799</v>
      </c>
      <c r="E1956">
        <f t="shared" ca="1" si="311"/>
        <v>0</v>
      </c>
      <c r="H1956" t="str">
        <f t="shared" ca="1" si="315"/>
        <v>'LYNX PLYWOOD'!</v>
      </c>
      <c r="I1956">
        <f t="shared" ca="1" si="316"/>
        <v>0</v>
      </c>
      <c r="J1956" t="str">
        <f t="shared" ca="1" si="312"/>
        <v>'LYNX PLYWOOD'!</v>
      </c>
      <c r="K1956">
        <f t="shared" ca="1" si="312"/>
        <v>0</v>
      </c>
      <c r="L1956">
        <f t="shared" ca="1" si="312"/>
        <v>0</v>
      </c>
      <c r="M1956">
        <f t="shared" ca="1" si="312"/>
        <v>0</v>
      </c>
      <c r="N1956">
        <f t="shared" ca="1" si="312"/>
        <v>0</v>
      </c>
      <c r="O1956" t="str">
        <f t="shared" ca="1" si="317"/>
        <v>D:Aa</v>
      </c>
      <c r="P1956" t="str">
        <f t="shared" ca="1" si="318"/>
        <v>D9:Aa9</v>
      </c>
    </row>
    <row r="1957" spans="1:16">
      <c r="A1957" t="str">
        <f t="shared" si="313"/>
        <v>13</v>
      </c>
      <c r="B1957" t="str">
        <f t="shared" ca="1" si="314"/>
        <v>WOOD</v>
      </c>
      <c r="C1957" t="str">
        <f t="shared" si="319"/>
        <v>L52-W</v>
      </c>
      <c r="D1957" t="s">
        <v>800</v>
      </c>
      <c r="E1957">
        <f t="shared" ca="1" si="311"/>
        <v>0</v>
      </c>
      <c r="H1957" t="str">
        <f t="shared" ca="1" si="315"/>
        <v>'LYNX PLYWOOD'!</v>
      </c>
      <c r="I1957">
        <f t="shared" ca="1" si="316"/>
        <v>0</v>
      </c>
      <c r="J1957" t="str">
        <f t="shared" ca="1" si="312"/>
        <v>'LYNX PLYWOOD'!</v>
      </c>
      <c r="K1957">
        <f t="shared" ca="1" si="312"/>
        <v>0</v>
      </c>
      <c r="L1957">
        <f t="shared" ca="1" si="312"/>
        <v>0</v>
      </c>
      <c r="M1957">
        <f t="shared" ca="1" si="312"/>
        <v>0</v>
      </c>
      <c r="N1957">
        <f t="shared" ca="1" si="312"/>
        <v>0</v>
      </c>
      <c r="O1957" t="str">
        <f t="shared" ca="1" si="317"/>
        <v>D:Aa</v>
      </c>
      <c r="P1957" t="str">
        <f t="shared" ca="1" si="318"/>
        <v>D9:Aa9</v>
      </c>
    </row>
    <row r="1958" spans="1:16">
      <c r="A1958" t="str">
        <f t="shared" si="313"/>
        <v>15</v>
      </c>
      <c r="B1958" t="str">
        <f t="shared" ca="1" si="314"/>
        <v>WOOD</v>
      </c>
      <c r="C1958" t="str">
        <f t="shared" si="319"/>
        <v>L52-W</v>
      </c>
      <c r="D1958" t="s">
        <v>1544</v>
      </c>
      <c r="E1958">
        <f t="shared" ca="1" si="311"/>
        <v>0</v>
      </c>
      <c r="H1958" t="str">
        <f t="shared" ca="1" si="315"/>
        <v>'LYNX PLYWOOD'!</v>
      </c>
      <c r="I1958">
        <f t="shared" ca="1" si="316"/>
        <v>0</v>
      </c>
      <c r="J1958" t="str">
        <f t="shared" ca="1" si="312"/>
        <v>'LYNX PLYWOOD'!</v>
      </c>
      <c r="K1958">
        <f t="shared" ca="1" si="312"/>
        <v>0</v>
      </c>
      <c r="L1958">
        <f t="shared" ca="1" si="312"/>
        <v>0</v>
      </c>
      <c r="M1958">
        <f t="shared" ca="1" si="312"/>
        <v>0</v>
      </c>
      <c r="N1958">
        <f t="shared" ca="1" si="312"/>
        <v>0</v>
      </c>
      <c r="O1958" t="str">
        <f t="shared" ca="1" si="317"/>
        <v>D:Aa</v>
      </c>
      <c r="P1958" t="str">
        <f t="shared" ca="1" si="318"/>
        <v>D9:Aa9</v>
      </c>
    </row>
    <row r="1959" spans="1:16">
      <c r="A1959" t="str">
        <f t="shared" si="313"/>
        <v>01</v>
      </c>
      <c r="B1959" t="str">
        <f t="shared" ca="1" si="314"/>
        <v>WOOD</v>
      </c>
      <c r="C1959" t="str">
        <f t="shared" si="319"/>
        <v>L53-W</v>
      </c>
      <c r="D1959" t="s">
        <v>802</v>
      </c>
      <c r="E1959">
        <f t="shared" ca="1" si="311"/>
        <v>0</v>
      </c>
      <c r="H1959" t="str">
        <f t="shared" ca="1" si="315"/>
        <v>'LYNX PLYWOOD'!</v>
      </c>
      <c r="I1959">
        <f t="shared" ca="1" si="316"/>
        <v>0</v>
      </c>
      <c r="J1959" t="str">
        <f t="shared" ref="J1959:N1977" ca="1" si="320">IF(IFERROR(VLOOKUP($C1959,INDIRECT(J$14&amp;"D:D"),1,FALSE),0)&lt;&gt;0,J$14,0)</f>
        <v>'LYNX PLYWOOD'!</v>
      </c>
      <c r="K1959">
        <f t="shared" ca="1" si="320"/>
        <v>0</v>
      </c>
      <c r="L1959">
        <f t="shared" ca="1" si="320"/>
        <v>0</v>
      </c>
      <c r="M1959">
        <f t="shared" ca="1" si="320"/>
        <v>0</v>
      </c>
      <c r="N1959">
        <f t="shared" ca="1" si="320"/>
        <v>0</v>
      </c>
      <c r="O1959" t="str">
        <f t="shared" ca="1" si="317"/>
        <v>D:Aa</v>
      </c>
      <c r="P1959" t="str">
        <f t="shared" ca="1" si="318"/>
        <v>D9:Aa9</v>
      </c>
    </row>
    <row r="1960" spans="1:16">
      <c r="A1960" t="str">
        <f t="shared" si="313"/>
        <v>02</v>
      </c>
      <c r="B1960" t="str">
        <f t="shared" ca="1" si="314"/>
        <v>WOOD</v>
      </c>
      <c r="C1960" t="str">
        <f t="shared" si="319"/>
        <v>L53-W</v>
      </c>
      <c r="D1960" t="s">
        <v>803</v>
      </c>
      <c r="E1960">
        <f t="shared" ca="1" si="311"/>
        <v>0</v>
      </c>
      <c r="H1960" t="str">
        <f t="shared" ca="1" si="315"/>
        <v>'LYNX PLYWOOD'!</v>
      </c>
      <c r="I1960">
        <f t="shared" ca="1" si="316"/>
        <v>0</v>
      </c>
      <c r="J1960" t="str">
        <f t="shared" ca="1" si="320"/>
        <v>'LYNX PLYWOOD'!</v>
      </c>
      <c r="K1960">
        <f t="shared" ca="1" si="320"/>
        <v>0</v>
      </c>
      <c r="L1960">
        <f t="shared" ca="1" si="320"/>
        <v>0</v>
      </c>
      <c r="M1960">
        <f t="shared" ca="1" si="320"/>
        <v>0</v>
      </c>
      <c r="N1960">
        <f t="shared" ca="1" si="320"/>
        <v>0</v>
      </c>
      <c r="O1960" t="str">
        <f t="shared" ca="1" si="317"/>
        <v>D:Aa</v>
      </c>
      <c r="P1960" t="str">
        <f t="shared" ca="1" si="318"/>
        <v>D9:Aa9</v>
      </c>
    </row>
    <row r="1961" spans="1:16">
      <c r="A1961" t="str">
        <f t="shared" si="313"/>
        <v>03</v>
      </c>
      <c r="B1961" t="str">
        <f t="shared" ca="1" si="314"/>
        <v>WOOD</v>
      </c>
      <c r="C1961" t="str">
        <f t="shared" si="319"/>
        <v>L53-W</v>
      </c>
      <c r="D1961" t="s">
        <v>804</v>
      </c>
      <c r="E1961">
        <f t="shared" ca="1" si="311"/>
        <v>0</v>
      </c>
      <c r="H1961" t="str">
        <f t="shared" ca="1" si="315"/>
        <v>'LYNX PLYWOOD'!</v>
      </c>
      <c r="I1961">
        <f t="shared" ca="1" si="316"/>
        <v>0</v>
      </c>
      <c r="J1961" t="str">
        <f t="shared" ca="1" si="320"/>
        <v>'LYNX PLYWOOD'!</v>
      </c>
      <c r="K1961">
        <f t="shared" ca="1" si="320"/>
        <v>0</v>
      </c>
      <c r="L1961">
        <f t="shared" ca="1" si="320"/>
        <v>0</v>
      </c>
      <c r="M1961">
        <f t="shared" ca="1" si="320"/>
        <v>0</v>
      </c>
      <c r="N1961">
        <f t="shared" ca="1" si="320"/>
        <v>0</v>
      </c>
      <c r="O1961" t="str">
        <f t="shared" ca="1" si="317"/>
        <v>D:Aa</v>
      </c>
      <c r="P1961" t="str">
        <f t="shared" ca="1" si="318"/>
        <v>D9:Aa9</v>
      </c>
    </row>
    <row r="1962" spans="1:16">
      <c r="A1962" t="str">
        <f t="shared" si="313"/>
        <v>04</v>
      </c>
      <c r="B1962" t="str">
        <f t="shared" ca="1" si="314"/>
        <v>WOOD</v>
      </c>
      <c r="C1962" t="str">
        <f t="shared" si="319"/>
        <v>L53-W</v>
      </c>
      <c r="D1962" t="s">
        <v>805</v>
      </c>
      <c r="E1962">
        <f t="shared" ca="1" si="311"/>
        <v>0</v>
      </c>
      <c r="H1962" t="str">
        <f t="shared" ca="1" si="315"/>
        <v>'LYNX PLYWOOD'!</v>
      </c>
      <c r="I1962">
        <f t="shared" ca="1" si="316"/>
        <v>0</v>
      </c>
      <c r="J1962" t="str">
        <f t="shared" ca="1" si="320"/>
        <v>'LYNX PLYWOOD'!</v>
      </c>
      <c r="K1962">
        <f t="shared" ca="1" si="320"/>
        <v>0</v>
      </c>
      <c r="L1962">
        <f t="shared" ca="1" si="320"/>
        <v>0</v>
      </c>
      <c r="M1962">
        <f t="shared" ca="1" si="320"/>
        <v>0</v>
      </c>
      <c r="N1962">
        <f t="shared" ca="1" si="320"/>
        <v>0</v>
      </c>
      <c r="O1962" t="str">
        <f t="shared" ca="1" si="317"/>
        <v>D:Aa</v>
      </c>
      <c r="P1962" t="str">
        <f t="shared" ca="1" si="318"/>
        <v>D9:Aa9</v>
      </c>
    </row>
    <row r="1963" spans="1:16">
      <c r="A1963" t="str">
        <f t="shared" si="313"/>
        <v>05</v>
      </c>
      <c r="B1963" t="str">
        <f t="shared" ca="1" si="314"/>
        <v>WOOD</v>
      </c>
      <c r="C1963" t="str">
        <f t="shared" si="319"/>
        <v>L53-W</v>
      </c>
      <c r="D1963" t="s">
        <v>806</v>
      </c>
      <c r="E1963">
        <f t="shared" ca="1" si="311"/>
        <v>0</v>
      </c>
      <c r="H1963" t="str">
        <f t="shared" ca="1" si="315"/>
        <v>'LYNX PLYWOOD'!</v>
      </c>
      <c r="I1963">
        <f t="shared" ca="1" si="316"/>
        <v>0</v>
      </c>
      <c r="J1963" t="str">
        <f t="shared" ca="1" si="320"/>
        <v>'LYNX PLYWOOD'!</v>
      </c>
      <c r="K1963">
        <f t="shared" ca="1" si="320"/>
        <v>0</v>
      </c>
      <c r="L1963">
        <f t="shared" ca="1" si="320"/>
        <v>0</v>
      </c>
      <c r="M1963">
        <f t="shared" ca="1" si="320"/>
        <v>0</v>
      </c>
      <c r="N1963">
        <f t="shared" ca="1" si="320"/>
        <v>0</v>
      </c>
      <c r="O1963" t="str">
        <f t="shared" ca="1" si="317"/>
        <v>D:Aa</v>
      </c>
      <c r="P1963" t="str">
        <f t="shared" ca="1" si="318"/>
        <v>D9:Aa9</v>
      </c>
    </row>
    <row r="1964" spans="1:16">
      <c r="A1964" t="str">
        <f t="shared" si="313"/>
        <v>06</v>
      </c>
      <c r="B1964" t="str">
        <f t="shared" ca="1" si="314"/>
        <v>WOOD</v>
      </c>
      <c r="C1964" t="str">
        <f t="shared" si="319"/>
        <v>L53-W</v>
      </c>
      <c r="D1964" t="s">
        <v>807</v>
      </c>
      <c r="E1964">
        <f t="shared" ca="1" si="311"/>
        <v>0</v>
      </c>
      <c r="H1964" t="str">
        <f t="shared" ca="1" si="315"/>
        <v>'LYNX PLYWOOD'!</v>
      </c>
      <c r="I1964">
        <f t="shared" ca="1" si="316"/>
        <v>0</v>
      </c>
      <c r="J1964" t="str">
        <f t="shared" ca="1" si="320"/>
        <v>'LYNX PLYWOOD'!</v>
      </c>
      <c r="K1964">
        <f t="shared" ca="1" si="320"/>
        <v>0</v>
      </c>
      <c r="L1964">
        <f t="shared" ca="1" si="320"/>
        <v>0</v>
      </c>
      <c r="M1964">
        <f t="shared" ca="1" si="320"/>
        <v>0</v>
      </c>
      <c r="N1964">
        <f t="shared" ca="1" si="320"/>
        <v>0</v>
      </c>
      <c r="O1964" t="str">
        <f t="shared" ca="1" si="317"/>
        <v>D:Aa</v>
      </c>
      <c r="P1964" t="str">
        <f t="shared" ca="1" si="318"/>
        <v>D9:Aa9</v>
      </c>
    </row>
    <row r="1965" spans="1:16">
      <c r="A1965" t="str">
        <f t="shared" si="313"/>
        <v>07</v>
      </c>
      <c r="B1965" t="str">
        <f t="shared" ca="1" si="314"/>
        <v>WOOD</v>
      </c>
      <c r="C1965" t="str">
        <f t="shared" si="319"/>
        <v>L53-W</v>
      </c>
      <c r="D1965" t="s">
        <v>808</v>
      </c>
      <c r="E1965">
        <f t="shared" ca="1" si="311"/>
        <v>0</v>
      </c>
      <c r="H1965" t="str">
        <f t="shared" ca="1" si="315"/>
        <v>'LYNX PLYWOOD'!</v>
      </c>
      <c r="I1965">
        <f t="shared" ca="1" si="316"/>
        <v>0</v>
      </c>
      <c r="J1965" t="str">
        <f t="shared" ca="1" si="320"/>
        <v>'LYNX PLYWOOD'!</v>
      </c>
      <c r="K1965">
        <f t="shared" ca="1" si="320"/>
        <v>0</v>
      </c>
      <c r="L1965">
        <f t="shared" ca="1" si="320"/>
        <v>0</v>
      </c>
      <c r="M1965">
        <f t="shared" ca="1" si="320"/>
        <v>0</v>
      </c>
      <c r="N1965">
        <f t="shared" ca="1" si="320"/>
        <v>0</v>
      </c>
      <c r="O1965" t="str">
        <f t="shared" ca="1" si="317"/>
        <v>D:Aa</v>
      </c>
      <c r="P1965" t="str">
        <f t="shared" ca="1" si="318"/>
        <v>D9:Aa9</v>
      </c>
    </row>
    <row r="1966" spans="1:16">
      <c r="A1966" t="str">
        <f t="shared" si="313"/>
        <v>08</v>
      </c>
      <c r="B1966" t="str">
        <f t="shared" ca="1" si="314"/>
        <v>WOOD</v>
      </c>
      <c r="C1966" t="str">
        <f t="shared" si="319"/>
        <v>L53-W</v>
      </c>
      <c r="D1966" t="s">
        <v>809</v>
      </c>
      <c r="E1966">
        <f t="shared" ca="1" si="311"/>
        <v>0</v>
      </c>
      <c r="H1966" t="str">
        <f t="shared" ca="1" si="315"/>
        <v>'LYNX PLYWOOD'!</v>
      </c>
      <c r="I1966">
        <f t="shared" ca="1" si="316"/>
        <v>0</v>
      </c>
      <c r="J1966" t="str">
        <f t="shared" ca="1" si="320"/>
        <v>'LYNX PLYWOOD'!</v>
      </c>
      <c r="K1966">
        <f t="shared" ca="1" si="320"/>
        <v>0</v>
      </c>
      <c r="L1966">
        <f t="shared" ca="1" si="320"/>
        <v>0</v>
      </c>
      <c r="M1966">
        <f t="shared" ca="1" si="320"/>
        <v>0</v>
      </c>
      <c r="N1966">
        <f t="shared" ca="1" si="320"/>
        <v>0</v>
      </c>
      <c r="O1966" t="str">
        <f t="shared" ca="1" si="317"/>
        <v>D:Aa</v>
      </c>
      <c r="P1966" t="str">
        <f t="shared" ca="1" si="318"/>
        <v>D9:Aa9</v>
      </c>
    </row>
    <row r="1967" spans="1:16">
      <c r="A1967" t="str">
        <f t="shared" si="313"/>
        <v>09</v>
      </c>
      <c r="B1967" t="str">
        <f t="shared" ca="1" si="314"/>
        <v>WOOD</v>
      </c>
      <c r="C1967" t="str">
        <f t="shared" si="319"/>
        <v>L53-W</v>
      </c>
      <c r="D1967" t="s">
        <v>810</v>
      </c>
      <c r="E1967">
        <f t="shared" ref="E1967:E2030" ca="1" si="321">IFERROR(VLOOKUP(C1967,INDIRECT($H1967&amp;$O1967),MATCH($A1967,INDIRECT($H1967&amp;$P1967),0),FALSE),0)</f>
        <v>0</v>
      </c>
      <c r="H1967" t="str">
        <f t="shared" ca="1" si="315"/>
        <v>'LYNX PLYWOOD'!</v>
      </c>
      <c r="I1967">
        <f t="shared" ca="1" si="316"/>
        <v>0</v>
      </c>
      <c r="J1967" t="str">
        <f t="shared" ca="1" si="320"/>
        <v>'LYNX PLYWOOD'!</v>
      </c>
      <c r="K1967">
        <f t="shared" ca="1" si="320"/>
        <v>0</v>
      </c>
      <c r="L1967">
        <f t="shared" ca="1" si="320"/>
        <v>0</v>
      </c>
      <c r="M1967">
        <f t="shared" ca="1" si="320"/>
        <v>0</v>
      </c>
      <c r="N1967">
        <f t="shared" ca="1" si="320"/>
        <v>0</v>
      </c>
      <c r="O1967" t="str">
        <f t="shared" ca="1" si="317"/>
        <v>D:Aa</v>
      </c>
      <c r="P1967" t="str">
        <f t="shared" ca="1" si="318"/>
        <v>D9:Aa9</v>
      </c>
    </row>
    <row r="1968" spans="1:16">
      <c r="A1968" t="str">
        <f t="shared" si="313"/>
        <v>10</v>
      </c>
      <c r="B1968" t="str">
        <f t="shared" ca="1" si="314"/>
        <v>WOOD</v>
      </c>
      <c r="C1968" t="str">
        <f t="shared" si="319"/>
        <v>L53-W</v>
      </c>
      <c r="D1968" t="s">
        <v>811</v>
      </c>
      <c r="E1968">
        <f t="shared" ca="1" si="321"/>
        <v>0</v>
      </c>
      <c r="H1968" t="str">
        <f t="shared" ca="1" si="315"/>
        <v>'LYNX PLYWOOD'!</v>
      </c>
      <c r="I1968">
        <f t="shared" ca="1" si="316"/>
        <v>0</v>
      </c>
      <c r="J1968" t="str">
        <f t="shared" ca="1" si="320"/>
        <v>'LYNX PLYWOOD'!</v>
      </c>
      <c r="K1968">
        <f t="shared" ca="1" si="320"/>
        <v>0</v>
      </c>
      <c r="L1968">
        <f t="shared" ca="1" si="320"/>
        <v>0</v>
      </c>
      <c r="M1968">
        <f t="shared" ca="1" si="320"/>
        <v>0</v>
      </c>
      <c r="N1968">
        <f t="shared" ca="1" si="320"/>
        <v>0</v>
      </c>
      <c r="O1968" t="str">
        <f t="shared" ca="1" si="317"/>
        <v>D:Aa</v>
      </c>
      <c r="P1968" t="str">
        <f t="shared" ca="1" si="318"/>
        <v>D9:Aa9</v>
      </c>
    </row>
    <row r="1969" spans="1:16">
      <c r="A1969" t="str">
        <f t="shared" si="313"/>
        <v>100</v>
      </c>
      <c r="B1969" t="str">
        <f t="shared" ca="1" si="314"/>
        <v>WOOD</v>
      </c>
      <c r="C1969" t="str">
        <f t="shared" si="319"/>
        <v>L53-W</v>
      </c>
      <c r="D1969" t="s">
        <v>815</v>
      </c>
      <c r="E1969">
        <f t="shared" ca="1" si="321"/>
        <v>0</v>
      </c>
      <c r="H1969" t="str">
        <f t="shared" ca="1" si="315"/>
        <v>'LYNX PLYWOOD'!</v>
      </c>
      <c r="I1969">
        <f t="shared" ca="1" si="316"/>
        <v>0</v>
      </c>
      <c r="J1969" t="str">
        <f t="shared" ca="1" si="320"/>
        <v>'LYNX PLYWOOD'!</v>
      </c>
      <c r="K1969">
        <f t="shared" ca="1" si="320"/>
        <v>0</v>
      </c>
      <c r="L1969">
        <f t="shared" ca="1" si="320"/>
        <v>0</v>
      </c>
      <c r="M1969">
        <f t="shared" ca="1" si="320"/>
        <v>0</v>
      </c>
      <c r="N1969">
        <f t="shared" ca="1" si="320"/>
        <v>0</v>
      </c>
      <c r="O1969" t="str">
        <f t="shared" ca="1" si="317"/>
        <v>D:Aa</v>
      </c>
      <c r="P1969" t="str">
        <f t="shared" ca="1" si="318"/>
        <v>D9:Aa9</v>
      </c>
    </row>
    <row r="1970" spans="1:16">
      <c r="A1970" t="str">
        <f t="shared" si="313"/>
        <v>11</v>
      </c>
      <c r="B1970" t="str">
        <f t="shared" ca="1" si="314"/>
        <v>WOOD</v>
      </c>
      <c r="C1970" t="str">
        <f t="shared" si="319"/>
        <v>L53-W</v>
      </c>
      <c r="D1970" t="s">
        <v>812</v>
      </c>
      <c r="E1970">
        <f t="shared" ca="1" si="321"/>
        <v>0</v>
      </c>
      <c r="H1970" t="str">
        <f t="shared" ca="1" si="315"/>
        <v>'LYNX PLYWOOD'!</v>
      </c>
      <c r="I1970">
        <f t="shared" ca="1" si="316"/>
        <v>0</v>
      </c>
      <c r="J1970" t="str">
        <f t="shared" ca="1" si="320"/>
        <v>'LYNX PLYWOOD'!</v>
      </c>
      <c r="K1970">
        <f t="shared" ca="1" si="320"/>
        <v>0</v>
      </c>
      <c r="L1970">
        <f t="shared" ca="1" si="320"/>
        <v>0</v>
      </c>
      <c r="M1970">
        <f t="shared" ca="1" si="320"/>
        <v>0</v>
      </c>
      <c r="N1970">
        <f t="shared" ca="1" si="320"/>
        <v>0</v>
      </c>
      <c r="O1970" t="str">
        <f t="shared" ca="1" si="317"/>
        <v>D:Aa</v>
      </c>
      <c r="P1970" t="str">
        <f t="shared" ca="1" si="318"/>
        <v>D9:Aa9</v>
      </c>
    </row>
    <row r="1971" spans="1:16">
      <c r="A1971" t="str">
        <f t="shared" si="313"/>
        <v>12</v>
      </c>
      <c r="B1971" t="str">
        <f t="shared" ca="1" si="314"/>
        <v>WOOD</v>
      </c>
      <c r="C1971" t="str">
        <f t="shared" si="319"/>
        <v>L53-W</v>
      </c>
      <c r="D1971" t="s">
        <v>813</v>
      </c>
      <c r="E1971">
        <f t="shared" ca="1" si="321"/>
        <v>0</v>
      </c>
      <c r="H1971" t="str">
        <f t="shared" ca="1" si="315"/>
        <v>'LYNX PLYWOOD'!</v>
      </c>
      <c r="I1971">
        <f t="shared" ca="1" si="316"/>
        <v>0</v>
      </c>
      <c r="J1971" t="str">
        <f t="shared" ca="1" si="320"/>
        <v>'LYNX PLYWOOD'!</v>
      </c>
      <c r="K1971">
        <f t="shared" ca="1" si="320"/>
        <v>0</v>
      </c>
      <c r="L1971">
        <f t="shared" ca="1" si="320"/>
        <v>0</v>
      </c>
      <c r="M1971">
        <f t="shared" ca="1" si="320"/>
        <v>0</v>
      </c>
      <c r="N1971">
        <f t="shared" ca="1" si="320"/>
        <v>0</v>
      </c>
      <c r="O1971" t="str">
        <f t="shared" ca="1" si="317"/>
        <v>D:Aa</v>
      </c>
      <c r="P1971" t="str">
        <f t="shared" ca="1" si="318"/>
        <v>D9:Aa9</v>
      </c>
    </row>
    <row r="1972" spans="1:16">
      <c r="A1972" t="str">
        <f t="shared" si="313"/>
        <v>13</v>
      </c>
      <c r="B1972" t="str">
        <f t="shared" ca="1" si="314"/>
        <v>WOOD</v>
      </c>
      <c r="C1972" t="str">
        <f t="shared" si="319"/>
        <v>L53-W</v>
      </c>
      <c r="D1972" t="s">
        <v>814</v>
      </c>
      <c r="E1972">
        <f t="shared" ca="1" si="321"/>
        <v>0</v>
      </c>
      <c r="H1972" t="str">
        <f t="shared" ca="1" si="315"/>
        <v>'LYNX PLYWOOD'!</v>
      </c>
      <c r="I1972">
        <f t="shared" ca="1" si="316"/>
        <v>0</v>
      </c>
      <c r="J1972" t="str">
        <f t="shared" ca="1" si="320"/>
        <v>'LYNX PLYWOOD'!</v>
      </c>
      <c r="K1972">
        <f t="shared" ca="1" si="320"/>
        <v>0</v>
      </c>
      <c r="L1972">
        <f t="shared" ca="1" si="320"/>
        <v>0</v>
      </c>
      <c r="M1972">
        <f t="shared" ca="1" si="320"/>
        <v>0</v>
      </c>
      <c r="N1972">
        <f t="shared" ca="1" si="320"/>
        <v>0</v>
      </c>
      <c r="O1972" t="str">
        <f t="shared" ca="1" si="317"/>
        <v>D:Aa</v>
      </c>
      <c r="P1972" t="str">
        <f t="shared" ca="1" si="318"/>
        <v>D9:Aa9</v>
      </c>
    </row>
    <row r="1973" spans="1:16">
      <c r="A1973" t="str">
        <f t="shared" si="313"/>
        <v>15</v>
      </c>
      <c r="B1973" t="str">
        <f t="shared" ca="1" si="314"/>
        <v>WOOD</v>
      </c>
      <c r="C1973" t="str">
        <f t="shared" si="319"/>
        <v>L53-W</v>
      </c>
      <c r="D1973" t="s">
        <v>1545</v>
      </c>
      <c r="E1973">
        <f t="shared" ca="1" si="321"/>
        <v>0</v>
      </c>
      <c r="H1973" t="str">
        <f t="shared" ca="1" si="315"/>
        <v>'LYNX PLYWOOD'!</v>
      </c>
      <c r="I1973">
        <f t="shared" ca="1" si="316"/>
        <v>0</v>
      </c>
      <c r="J1973" t="str">
        <f t="shared" ca="1" si="320"/>
        <v>'LYNX PLYWOOD'!</v>
      </c>
      <c r="K1973">
        <f t="shared" ca="1" si="320"/>
        <v>0</v>
      </c>
      <c r="L1973">
        <f t="shared" ca="1" si="320"/>
        <v>0</v>
      </c>
      <c r="M1973">
        <f t="shared" ca="1" si="320"/>
        <v>0</v>
      </c>
      <c r="N1973">
        <f t="shared" ca="1" si="320"/>
        <v>0</v>
      </c>
      <c r="O1973" t="str">
        <f t="shared" ca="1" si="317"/>
        <v>D:Aa</v>
      </c>
      <c r="P1973" t="str">
        <f t="shared" ca="1" si="318"/>
        <v>D9:Aa9</v>
      </c>
    </row>
    <row r="1974" spans="1:16">
      <c r="A1974" t="str">
        <f t="shared" si="313"/>
        <v>01</v>
      </c>
      <c r="B1974" t="str">
        <f t="shared" ca="1" si="314"/>
        <v>WOOD</v>
      </c>
      <c r="C1974" t="str">
        <f t="shared" si="319"/>
        <v>L54-W</v>
      </c>
      <c r="D1974" t="s">
        <v>816</v>
      </c>
      <c r="E1974">
        <f t="shared" ca="1" si="321"/>
        <v>0</v>
      </c>
      <c r="H1974" t="str">
        <f t="shared" ca="1" si="315"/>
        <v>'LYNX PLYWOOD'!</v>
      </c>
      <c r="I1974">
        <f t="shared" ca="1" si="316"/>
        <v>0</v>
      </c>
      <c r="J1974" t="str">
        <f t="shared" ca="1" si="320"/>
        <v>'LYNX PLYWOOD'!</v>
      </c>
      <c r="K1974">
        <f t="shared" ca="1" si="320"/>
        <v>0</v>
      </c>
      <c r="L1974">
        <f t="shared" ca="1" si="320"/>
        <v>0</v>
      </c>
      <c r="M1974">
        <f t="shared" ca="1" si="320"/>
        <v>0</v>
      </c>
      <c r="N1974">
        <f t="shared" ca="1" si="320"/>
        <v>0</v>
      </c>
      <c r="O1974" t="str">
        <f t="shared" ca="1" si="317"/>
        <v>D:Aa</v>
      </c>
      <c r="P1974" t="str">
        <f t="shared" ca="1" si="318"/>
        <v>D9:Aa9</v>
      </c>
    </row>
    <row r="1975" spans="1:16">
      <c r="A1975" t="str">
        <f t="shared" ref="A1975:A2038" si="322">MID(D1975,LEN(C1975)+2,LEN(D1975)-LEN(C1975))</f>
        <v>02</v>
      </c>
      <c r="B1975" t="str">
        <f t="shared" ref="B1975:B2038" ca="1" si="323">VLOOKUP(H1975,$A$1:$K$6,11,FALSE)</f>
        <v>WOOD</v>
      </c>
      <c r="C1975" t="str">
        <f t="shared" si="319"/>
        <v>L54-W</v>
      </c>
      <c r="D1975" t="s">
        <v>817</v>
      </c>
      <c r="E1975">
        <f t="shared" ca="1" si="321"/>
        <v>0</v>
      </c>
      <c r="H1975" t="str">
        <f t="shared" ca="1" si="315"/>
        <v>'LYNX PLYWOOD'!</v>
      </c>
      <c r="I1975">
        <f t="shared" ca="1" si="316"/>
        <v>0</v>
      </c>
      <c r="J1975" t="str">
        <f t="shared" ca="1" si="320"/>
        <v>'LYNX PLYWOOD'!</v>
      </c>
      <c r="K1975">
        <f t="shared" ca="1" si="320"/>
        <v>0</v>
      </c>
      <c r="L1975">
        <f t="shared" ca="1" si="320"/>
        <v>0</v>
      </c>
      <c r="M1975">
        <f t="shared" ca="1" si="320"/>
        <v>0</v>
      </c>
      <c r="N1975">
        <f t="shared" ca="1" si="320"/>
        <v>0</v>
      </c>
      <c r="O1975" t="str">
        <f t="shared" ca="1" si="317"/>
        <v>D:Aa</v>
      </c>
      <c r="P1975" t="str">
        <f t="shared" ca="1" si="318"/>
        <v>D9:Aa9</v>
      </c>
    </row>
    <row r="1976" spans="1:16">
      <c r="A1976" t="str">
        <f t="shared" si="322"/>
        <v>03</v>
      </c>
      <c r="B1976" t="str">
        <f t="shared" ca="1" si="323"/>
        <v>WOOD</v>
      </c>
      <c r="C1976" t="str">
        <f t="shared" si="319"/>
        <v>L54-W</v>
      </c>
      <c r="D1976" t="s">
        <v>818</v>
      </c>
      <c r="E1976">
        <f t="shared" ca="1" si="321"/>
        <v>0</v>
      </c>
      <c r="H1976" t="str">
        <f t="shared" ca="1" si="315"/>
        <v>'LYNX PLYWOOD'!</v>
      </c>
      <c r="I1976">
        <f t="shared" ca="1" si="316"/>
        <v>0</v>
      </c>
      <c r="J1976" t="str">
        <f t="shared" ca="1" si="320"/>
        <v>'LYNX PLYWOOD'!</v>
      </c>
      <c r="K1976">
        <f t="shared" ca="1" si="320"/>
        <v>0</v>
      </c>
      <c r="L1976">
        <f t="shared" ca="1" si="320"/>
        <v>0</v>
      </c>
      <c r="M1976">
        <f t="shared" ca="1" si="320"/>
        <v>0</v>
      </c>
      <c r="N1976">
        <f t="shared" ca="1" si="320"/>
        <v>0</v>
      </c>
      <c r="O1976" t="str">
        <f t="shared" ca="1" si="317"/>
        <v>D:Aa</v>
      </c>
      <c r="P1976" t="str">
        <f t="shared" ca="1" si="318"/>
        <v>D9:Aa9</v>
      </c>
    </row>
    <row r="1977" spans="1:16">
      <c r="A1977" t="str">
        <f t="shared" si="322"/>
        <v>04</v>
      </c>
      <c r="B1977" t="str">
        <f t="shared" ca="1" si="323"/>
        <v>WOOD</v>
      </c>
      <c r="C1977" t="str">
        <f t="shared" si="319"/>
        <v>L54-W</v>
      </c>
      <c r="D1977" t="s">
        <v>819</v>
      </c>
      <c r="E1977">
        <f t="shared" ca="1" si="321"/>
        <v>0</v>
      </c>
      <c r="H1977" t="str">
        <f t="shared" ref="H1977:H2040" ca="1" si="324">IF(I1977&lt;&gt;0,I1977,IF(J1977&lt;&gt;0,J1977,IF(K1977&lt;&gt;0,K1977,IF(L1977&lt;&gt;0,L1977,IF(M1977&lt;&gt;0,M1977,N1977)))))</f>
        <v>'LYNX PLYWOOD'!</v>
      </c>
      <c r="I1977">
        <f t="shared" ref="I1977:I2040" ca="1" si="325">IF(IFERROR(VLOOKUP(C1977,INDIRECT($I$14&amp;"D:D"),1,FALSE),0)&lt;&gt;0,I$14,0)</f>
        <v>0</v>
      </c>
      <c r="J1977" t="str">
        <f t="shared" ca="1" si="320"/>
        <v>'LYNX PLYWOOD'!</v>
      </c>
      <c r="K1977">
        <f t="shared" ca="1" si="320"/>
        <v>0</v>
      </c>
      <c r="L1977">
        <f t="shared" ca="1" si="320"/>
        <v>0</v>
      </c>
      <c r="M1977">
        <f t="shared" ca="1" si="320"/>
        <v>0</v>
      </c>
      <c r="N1977">
        <f t="shared" ca="1" si="320"/>
        <v>0</v>
      </c>
      <c r="O1977" t="str">
        <f t="shared" ca="1" si="317"/>
        <v>D:Aa</v>
      </c>
      <c r="P1977" t="str">
        <f t="shared" ca="1" si="318"/>
        <v>D9:Aa9</v>
      </c>
    </row>
    <row r="1978" spans="1:16">
      <c r="A1978" t="str">
        <f t="shared" si="322"/>
        <v>05</v>
      </c>
      <c r="B1978" t="str">
        <f t="shared" ca="1" si="323"/>
        <v>WOOD</v>
      </c>
      <c r="C1978" t="str">
        <f t="shared" si="319"/>
        <v>L54-W</v>
      </c>
      <c r="D1978" t="s">
        <v>820</v>
      </c>
      <c r="E1978">
        <f t="shared" ca="1" si="321"/>
        <v>0</v>
      </c>
      <c r="H1978" t="str">
        <f t="shared" ca="1" si="324"/>
        <v>'LYNX PLYWOOD'!</v>
      </c>
      <c r="I1978">
        <f t="shared" ca="1" si="325"/>
        <v>0</v>
      </c>
      <c r="J1978" t="str">
        <f t="shared" ref="J1978:N2028" ca="1" si="326">IF(IFERROR(VLOOKUP($C1978,INDIRECT(J$14&amp;"D:D"),1,FALSE),0)&lt;&gt;0,J$14,0)</f>
        <v>'LYNX PLYWOOD'!</v>
      </c>
      <c r="K1978">
        <f t="shared" ca="1" si="326"/>
        <v>0</v>
      </c>
      <c r="L1978">
        <f t="shared" ca="1" si="326"/>
        <v>0</v>
      </c>
      <c r="M1978">
        <f t="shared" ca="1" si="326"/>
        <v>0</v>
      </c>
      <c r="N1978">
        <f t="shared" ca="1" si="326"/>
        <v>0</v>
      </c>
      <c r="O1978" t="str">
        <f t="shared" ca="1" si="317"/>
        <v>D:Aa</v>
      </c>
      <c r="P1978" t="str">
        <f t="shared" ca="1" si="318"/>
        <v>D9:Aa9</v>
      </c>
    </row>
    <row r="1979" spans="1:16">
      <c r="A1979" t="str">
        <f t="shared" si="322"/>
        <v>06</v>
      </c>
      <c r="B1979" t="str">
        <f t="shared" ca="1" si="323"/>
        <v>WOOD</v>
      </c>
      <c r="C1979" t="str">
        <f t="shared" si="319"/>
        <v>L54-W</v>
      </c>
      <c r="D1979" t="s">
        <v>821</v>
      </c>
      <c r="E1979">
        <f t="shared" ca="1" si="321"/>
        <v>0</v>
      </c>
      <c r="H1979" t="str">
        <f t="shared" ca="1" si="324"/>
        <v>'LYNX PLYWOOD'!</v>
      </c>
      <c r="I1979">
        <f t="shared" ca="1" si="325"/>
        <v>0</v>
      </c>
      <c r="J1979" t="str">
        <f t="shared" ca="1" si="326"/>
        <v>'LYNX PLYWOOD'!</v>
      </c>
      <c r="K1979">
        <f t="shared" ca="1" si="326"/>
        <v>0</v>
      </c>
      <c r="L1979">
        <f t="shared" ca="1" si="326"/>
        <v>0</v>
      </c>
      <c r="M1979">
        <f t="shared" ca="1" si="326"/>
        <v>0</v>
      </c>
      <c r="N1979">
        <f t="shared" ca="1" si="326"/>
        <v>0</v>
      </c>
      <c r="O1979" t="str">
        <f t="shared" ca="1" si="317"/>
        <v>D:Aa</v>
      </c>
      <c r="P1979" t="str">
        <f t="shared" ca="1" si="318"/>
        <v>D9:Aa9</v>
      </c>
    </row>
    <row r="1980" spans="1:16">
      <c r="A1980" t="str">
        <f t="shared" si="322"/>
        <v>07</v>
      </c>
      <c r="B1980" t="str">
        <f t="shared" ca="1" si="323"/>
        <v>WOOD</v>
      </c>
      <c r="C1980" t="str">
        <f t="shared" si="319"/>
        <v>L54-W</v>
      </c>
      <c r="D1980" t="s">
        <v>822</v>
      </c>
      <c r="E1980">
        <f t="shared" ca="1" si="321"/>
        <v>0</v>
      </c>
      <c r="H1980" t="str">
        <f t="shared" ca="1" si="324"/>
        <v>'LYNX PLYWOOD'!</v>
      </c>
      <c r="I1980">
        <f t="shared" ca="1" si="325"/>
        <v>0</v>
      </c>
      <c r="J1980" t="str">
        <f t="shared" ca="1" si="326"/>
        <v>'LYNX PLYWOOD'!</v>
      </c>
      <c r="K1980">
        <f t="shared" ca="1" si="326"/>
        <v>0</v>
      </c>
      <c r="L1980">
        <f t="shared" ca="1" si="326"/>
        <v>0</v>
      </c>
      <c r="M1980">
        <f t="shared" ca="1" si="326"/>
        <v>0</v>
      </c>
      <c r="N1980">
        <f t="shared" ca="1" si="326"/>
        <v>0</v>
      </c>
      <c r="O1980" t="str">
        <f t="shared" ca="1" si="317"/>
        <v>D:Aa</v>
      </c>
      <c r="P1980" t="str">
        <f t="shared" ca="1" si="318"/>
        <v>D9:Aa9</v>
      </c>
    </row>
    <row r="1981" spans="1:16">
      <c r="A1981" t="str">
        <f t="shared" si="322"/>
        <v>08</v>
      </c>
      <c r="B1981" t="str">
        <f t="shared" ca="1" si="323"/>
        <v>WOOD</v>
      </c>
      <c r="C1981" t="str">
        <f t="shared" si="319"/>
        <v>L54-W</v>
      </c>
      <c r="D1981" t="s">
        <v>823</v>
      </c>
      <c r="E1981">
        <f t="shared" ca="1" si="321"/>
        <v>0</v>
      </c>
      <c r="H1981" t="str">
        <f t="shared" ca="1" si="324"/>
        <v>'LYNX PLYWOOD'!</v>
      </c>
      <c r="I1981">
        <f t="shared" ca="1" si="325"/>
        <v>0</v>
      </c>
      <c r="J1981" t="str">
        <f t="shared" ca="1" si="326"/>
        <v>'LYNX PLYWOOD'!</v>
      </c>
      <c r="K1981">
        <f t="shared" ca="1" si="326"/>
        <v>0</v>
      </c>
      <c r="L1981">
        <f t="shared" ca="1" si="326"/>
        <v>0</v>
      </c>
      <c r="M1981">
        <f t="shared" ca="1" si="326"/>
        <v>0</v>
      </c>
      <c r="N1981">
        <f t="shared" ca="1" si="326"/>
        <v>0</v>
      </c>
      <c r="O1981" t="str">
        <f t="shared" ca="1" si="317"/>
        <v>D:Aa</v>
      </c>
      <c r="P1981" t="str">
        <f t="shared" ca="1" si="318"/>
        <v>D9:Aa9</v>
      </c>
    </row>
    <row r="1982" spans="1:16">
      <c r="A1982" t="str">
        <f t="shared" si="322"/>
        <v>09</v>
      </c>
      <c r="B1982" t="str">
        <f t="shared" ca="1" si="323"/>
        <v>WOOD</v>
      </c>
      <c r="C1982" t="str">
        <f t="shared" si="319"/>
        <v>L54-W</v>
      </c>
      <c r="D1982" t="s">
        <v>824</v>
      </c>
      <c r="E1982">
        <f t="shared" ca="1" si="321"/>
        <v>0</v>
      </c>
      <c r="H1982" t="str">
        <f t="shared" ca="1" si="324"/>
        <v>'LYNX PLYWOOD'!</v>
      </c>
      <c r="I1982">
        <f t="shared" ca="1" si="325"/>
        <v>0</v>
      </c>
      <c r="J1982" t="str">
        <f t="shared" ca="1" si="326"/>
        <v>'LYNX PLYWOOD'!</v>
      </c>
      <c r="K1982">
        <f t="shared" ca="1" si="326"/>
        <v>0</v>
      </c>
      <c r="L1982">
        <f t="shared" ca="1" si="326"/>
        <v>0</v>
      </c>
      <c r="M1982">
        <f t="shared" ca="1" si="326"/>
        <v>0</v>
      </c>
      <c r="N1982">
        <f t="shared" ca="1" si="326"/>
        <v>0</v>
      </c>
      <c r="O1982" t="str">
        <f t="shared" ca="1" si="317"/>
        <v>D:Aa</v>
      </c>
      <c r="P1982" t="str">
        <f t="shared" ca="1" si="318"/>
        <v>D9:Aa9</v>
      </c>
    </row>
    <row r="1983" spans="1:16">
      <c r="A1983" t="str">
        <f t="shared" si="322"/>
        <v>10</v>
      </c>
      <c r="B1983" t="str">
        <f t="shared" ca="1" si="323"/>
        <v>WOOD</v>
      </c>
      <c r="C1983" t="str">
        <f t="shared" si="319"/>
        <v>L54-W</v>
      </c>
      <c r="D1983" t="s">
        <v>825</v>
      </c>
      <c r="E1983">
        <f t="shared" ca="1" si="321"/>
        <v>0</v>
      </c>
      <c r="H1983" t="str">
        <f t="shared" ca="1" si="324"/>
        <v>'LYNX PLYWOOD'!</v>
      </c>
      <c r="I1983">
        <f t="shared" ca="1" si="325"/>
        <v>0</v>
      </c>
      <c r="J1983" t="str">
        <f t="shared" ca="1" si="326"/>
        <v>'LYNX PLYWOOD'!</v>
      </c>
      <c r="K1983">
        <f t="shared" ca="1" si="326"/>
        <v>0</v>
      </c>
      <c r="L1983">
        <f t="shared" ca="1" si="326"/>
        <v>0</v>
      </c>
      <c r="M1983">
        <f t="shared" ca="1" si="326"/>
        <v>0</v>
      </c>
      <c r="N1983">
        <f t="shared" ca="1" si="326"/>
        <v>0</v>
      </c>
      <c r="O1983" t="str">
        <f t="shared" ca="1" si="317"/>
        <v>D:Aa</v>
      </c>
      <c r="P1983" t="str">
        <f t="shared" ca="1" si="318"/>
        <v>D9:Aa9</v>
      </c>
    </row>
    <row r="1984" spans="1:16">
      <c r="A1984" t="str">
        <f t="shared" si="322"/>
        <v>100</v>
      </c>
      <c r="B1984" t="str">
        <f t="shared" ca="1" si="323"/>
        <v>WOOD</v>
      </c>
      <c r="C1984" t="str">
        <f t="shared" si="319"/>
        <v>L54-W</v>
      </c>
      <c r="D1984" t="s">
        <v>829</v>
      </c>
      <c r="E1984">
        <f t="shared" ca="1" si="321"/>
        <v>0</v>
      </c>
      <c r="H1984" t="str">
        <f t="shared" ca="1" si="324"/>
        <v>'LYNX PLYWOOD'!</v>
      </c>
      <c r="I1984">
        <f t="shared" ca="1" si="325"/>
        <v>0</v>
      </c>
      <c r="J1984" t="str">
        <f t="shared" ca="1" si="326"/>
        <v>'LYNX PLYWOOD'!</v>
      </c>
      <c r="K1984">
        <f t="shared" ca="1" si="326"/>
        <v>0</v>
      </c>
      <c r="L1984">
        <f t="shared" ca="1" si="326"/>
        <v>0</v>
      </c>
      <c r="M1984">
        <f t="shared" ca="1" si="326"/>
        <v>0</v>
      </c>
      <c r="N1984">
        <f t="shared" ca="1" si="326"/>
        <v>0</v>
      </c>
      <c r="O1984" t="str">
        <f t="shared" ca="1" si="317"/>
        <v>D:Aa</v>
      </c>
      <c r="P1984" t="str">
        <f t="shared" ca="1" si="318"/>
        <v>D9:Aa9</v>
      </c>
    </row>
    <row r="1985" spans="1:16">
      <c r="A1985" t="str">
        <f t="shared" si="322"/>
        <v>11</v>
      </c>
      <c r="B1985" t="str">
        <f t="shared" ca="1" si="323"/>
        <v>WOOD</v>
      </c>
      <c r="C1985" t="str">
        <f t="shared" si="319"/>
        <v>L54-W</v>
      </c>
      <c r="D1985" t="s">
        <v>826</v>
      </c>
      <c r="E1985">
        <f t="shared" ca="1" si="321"/>
        <v>0</v>
      </c>
      <c r="H1985" t="str">
        <f t="shared" ca="1" si="324"/>
        <v>'LYNX PLYWOOD'!</v>
      </c>
      <c r="I1985">
        <f t="shared" ca="1" si="325"/>
        <v>0</v>
      </c>
      <c r="J1985" t="str">
        <f t="shared" ca="1" si="326"/>
        <v>'LYNX PLYWOOD'!</v>
      </c>
      <c r="K1985">
        <f t="shared" ca="1" si="326"/>
        <v>0</v>
      </c>
      <c r="L1985">
        <f t="shared" ca="1" si="326"/>
        <v>0</v>
      </c>
      <c r="M1985">
        <f t="shared" ca="1" si="326"/>
        <v>0</v>
      </c>
      <c r="N1985">
        <f t="shared" ca="1" si="326"/>
        <v>0</v>
      </c>
      <c r="O1985" t="str">
        <f t="shared" ca="1" si="317"/>
        <v>D:Aa</v>
      </c>
      <c r="P1985" t="str">
        <f t="shared" ca="1" si="318"/>
        <v>D9:Aa9</v>
      </c>
    </row>
    <row r="1986" spans="1:16">
      <c r="A1986" t="str">
        <f t="shared" si="322"/>
        <v>12</v>
      </c>
      <c r="B1986" t="str">
        <f t="shared" ca="1" si="323"/>
        <v>WOOD</v>
      </c>
      <c r="C1986" t="str">
        <f t="shared" si="319"/>
        <v>L54-W</v>
      </c>
      <c r="D1986" t="s">
        <v>827</v>
      </c>
      <c r="E1986">
        <f t="shared" ca="1" si="321"/>
        <v>0</v>
      </c>
      <c r="H1986" t="str">
        <f t="shared" ca="1" si="324"/>
        <v>'LYNX PLYWOOD'!</v>
      </c>
      <c r="I1986">
        <f t="shared" ca="1" si="325"/>
        <v>0</v>
      </c>
      <c r="J1986" t="str">
        <f t="shared" ca="1" si="326"/>
        <v>'LYNX PLYWOOD'!</v>
      </c>
      <c r="K1986">
        <f t="shared" ca="1" si="326"/>
        <v>0</v>
      </c>
      <c r="L1986">
        <f t="shared" ca="1" si="326"/>
        <v>0</v>
      </c>
      <c r="M1986">
        <f t="shared" ca="1" si="326"/>
        <v>0</v>
      </c>
      <c r="N1986">
        <f t="shared" ca="1" si="326"/>
        <v>0</v>
      </c>
      <c r="O1986" t="str">
        <f t="shared" ca="1" si="317"/>
        <v>D:Aa</v>
      </c>
      <c r="P1986" t="str">
        <f t="shared" ca="1" si="318"/>
        <v>D9:Aa9</v>
      </c>
    </row>
    <row r="1987" spans="1:16">
      <c r="A1987" t="str">
        <f t="shared" si="322"/>
        <v>13</v>
      </c>
      <c r="B1987" t="str">
        <f t="shared" ca="1" si="323"/>
        <v>WOOD</v>
      </c>
      <c r="C1987" t="str">
        <f t="shared" si="319"/>
        <v>L54-W</v>
      </c>
      <c r="D1987" t="s">
        <v>828</v>
      </c>
      <c r="E1987">
        <f t="shared" ca="1" si="321"/>
        <v>0</v>
      </c>
      <c r="H1987" t="str">
        <f t="shared" ca="1" si="324"/>
        <v>'LYNX PLYWOOD'!</v>
      </c>
      <c r="I1987">
        <f t="shared" ca="1" si="325"/>
        <v>0</v>
      </c>
      <c r="J1987" t="str">
        <f t="shared" ca="1" si="326"/>
        <v>'LYNX PLYWOOD'!</v>
      </c>
      <c r="K1987">
        <f t="shared" ca="1" si="326"/>
        <v>0</v>
      </c>
      <c r="L1987">
        <f t="shared" ca="1" si="326"/>
        <v>0</v>
      </c>
      <c r="M1987">
        <f t="shared" ca="1" si="326"/>
        <v>0</v>
      </c>
      <c r="N1987">
        <f t="shared" ca="1" si="326"/>
        <v>0</v>
      </c>
      <c r="O1987" t="str">
        <f t="shared" ca="1" si="317"/>
        <v>D:Aa</v>
      </c>
      <c r="P1987" t="str">
        <f t="shared" ca="1" si="318"/>
        <v>D9:Aa9</v>
      </c>
    </row>
    <row r="1988" spans="1:16">
      <c r="A1988" t="str">
        <f t="shared" si="322"/>
        <v>15</v>
      </c>
      <c r="B1988" t="str">
        <f t="shared" ca="1" si="323"/>
        <v>WOOD</v>
      </c>
      <c r="C1988" t="str">
        <f t="shared" si="319"/>
        <v>L54-W</v>
      </c>
      <c r="D1988" t="s">
        <v>1546</v>
      </c>
      <c r="E1988">
        <f t="shared" ca="1" si="321"/>
        <v>0</v>
      </c>
      <c r="H1988" t="str">
        <f t="shared" ca="1" si="324"/>
        <v>'LYNX PLYWOOD'!</v>
      </c>
      <c r="I1988">
        <f t="shared" ca="1" si="325"/>
        <v>0</v>
      </c>
      <c r="J1988" t="str">
        <f t="shared" ca="1" si="326"/>
        <v>'LYNX PLYWOOD'!</v>
      </c>
      <c r="K1988">
        <f t="shared" ca="1" si="326"/>
        <v>0</v>
      </c>
      <c r="L1988">
        <f t="shared" ca="1" si="326"/>
        <v>0</v>
      </c>
      <c r="M1988">
        <f t="shared" ca="1" si="326"/>
        <v>0</v>
      </c>
      <c r="N1988">
        <f t="shared" ca="1" si="326"/>
        <v>0</v>
      </c>
      <c r="O1988" t="str">
        <f t="shared" ca="1" si="317"/>
        <v>D:Aa</v>
      </c>
      <c r="P1988" t="str">
        <f t="shared" ca="1" si="318"/>
        <v>D9:Aa9</v>
      </c>
    </row>
    <row r="1989" spans="1:16">
      <c r="A1989" t="str">
        <f t="shared" si="322"/>
        <v>01</v>
      </c>
      <c r="B1989" t="str">
        <f t="shared" ca="1" si="323"/>
        <v>GRP</v>
      </c>
      <c r="C1989" t="str">
        <f t="shared" si="319"/>
        <v>L6-GRP-DT</v>
      </c>
      <c r="D1989" t="s">
        <v>438</v>
      </c>
      <c r="E1989">
        <f t="shared" ca="1" si="321"/>
        <v>0</v>
      </c>
      <c r="H1989" t="str">
        <f t="shared" ca="1" si="324"/>
        <v>'LYNX GRP'!</v>
      </c>
      <c r="I1989" t="str">
        <f t="shared" ca="1" si="325"/>
        <v>'LYNX GRP'!</v>
      </c>
      <c r="J1989">
        <f t="shared" ca="1" si="326"/>
        <v>0</v>
      </c>
      <c r="K1989">
        <f t="shared" ca="1" si="326"/>
        <v>0</v>
      </c>
      <c r="L1989">
        <f t="shared" ca="1" si="326"/>
        <v>0</v>
      </c>
      <c r="M1989">
        <f t="shared" ca="1" si="326"/>
        <v>0</v>
      </c>
      <c r="N1989">
        <f t="shared" ca="1" si="326"/>
        <v>0</v>
      </c>
      <c r="O1989" t="str">
        <f t="shared" ca="1" si="317"/>
        <v>D:AC</v>
      </c>
      <c r="P1989" t="str">
        <f t="shared" ca="1" si="318"/>
        <v>D9:AC9</v>
      </c>
    </row>
    <row r="1990" spans="1:16">
      <c r="A1990" t="str">
        <f t="shared" si="322"/>
        <v>02</v>
      </c>
      <c r="B1990" t="str">
        <f t="shared" ca="1" si="323"/>
        <v>GRP</v>
      </c>
      <c r="C1990" t="str">
        <f t="shared" si="319"/>
        <v>L6-GRP-DT</v>
      </c>
      <c r="D1990" t="s">
        <v>439</v>
      </c>
      <c r="E1990">
        <f t="shared" ca="1" si="321"/>
        <v>0</v>
      </c>
      <c r="H1990" t="str">
        <f t="shared" ca="1" si="324"/>
        <v>'LYNX GRP'!</v>
      </c>
      <c r="I1990" t="str">
        <f t="shared" ca="1" si="325"/>
        <v>'LYNX GRP'!</v>
      </c>
      <c r="J1990">
        <f t="shared" ca="1" si="326"/>
        <v>0</v>
      </c>
      <c r="K1990">
        <f t="shared" ca="1" si="326"/>
        <v>0</v>
      </c>
      <c r="L1990">
        <f t="shared" ca="1" si="326"/>
        <v>0</v>
      </c>
      <c r="M1990">
        <f t="shared" ca="1" si="326"/>
        <v>0</v>
      </c>
      <c r="N1990">
        <f t="shared" ca="1" si="326"/>
        <v>0</v>
      </c>
      <c r="O1990" t="str">
        <f t="shared" ca="1" si="317"/>
        <v>D:AC</v>
      </c>
      <c r="P1990" t="str">
        <f t="shared" ca="1" si="318"/>
        <v>D9:AC9</v>
      </c>
    </row>
    <row r="1991" spans="1:16">
      <c r="A1991" t="str">
        <f t="shared" si="322"/>
        <v>03</v>
      </c>
      <c r="B1991" t="str">
        <f t="shared" ca="1" si="323"/>
        <v>GRP</v>
      </c>
      <c r="C1991" t="str">
        <f t="shared" si="319"/>
        <v>L6-GRP-DT</v>
      </c>
      <c r="D1991" t="s">
        <v>440</v>
      </c>
      <c r="E1991">
        <f t="shared" ca="1" si="321"/>
        <v>0</v>
      </c>
      <c r="H1991" t="str">
        <f t="shared" ca="1" si="324"/>
        <v>'LYNX GRP'!</v>
      </c>
      <c r="I1991" t="str">
        <f t="shared" ca="1" si="325"/>
        <v>'LYNX GRP'!</v>
      </c>
      <c r="J1991">
        <f t="shared" ca="1" si="326"/>
        <v>0</v>
      </c>
      <c r="K1991">
        <f t="shared" ca="1" si="326"/>
        <v>0</v>
      </c>
      <c r="L1991">
        <f t="shared" ca="1" si="326"/>
        <v>0</v>
      </c>
      <c r="M1991">
        <f t="shared" ca="1" si="326"/>
        <v>0</v>
      </c>
      <c r="N1991">
        <f t="shared" ca="1" si="326"/>
        <v>0</v>
      </c>
      <c r="O1991" t="str">
        <f t="shared" ca="1" si="317"/>
        <v>D:AC</v>
      </c>
      <c r="P1991" t="str">
        <f t="shared" ca="1" si="318"/>
        <v>D9:AC9</v>
      </c>
    </row>
    <row r="1992" spans="1:16">
      <c r="A1992" t="str">
        <f t="shared" si="322"/>
        <v>04</v>
      </c>
      <c r="B1992" t="str">
        <f t="shared" ca="1" si="323"/>
        <v>GRP</v>
      </c>
      <c r="C1992" t="str">
        <f t="shared" si="319"/>
        <v>L6-GRP-DT</v>
      </c>
      <c r="D1992" t="s">
        <v>441</v>
      </c>
      <c r="E1992">
        <f t="shared" ca="1" si="321"/>
        <v>0</v>
      </c>
      <c r="H1992" t="str">
        <f t="shared" ca="1" si="324"/>
        <v>'LYNX GRP'!</v>
      </c>
      <c r="I1992" t="str">
        <f t="shared" ca="1" si="325"/>
        <v>'LYNX GRP'!</v>
      </c>
      <c r="J1992">
        <f t="shared" ca="1" si="326"/>
        <v>0</v>
      </c>
      <c r="K1992">
        <f t="shared" ca="1" si="326"/>
        <v>0</v>
      </c>
      <c r="L1992">
        <f t="shared" ca="1" si="326"/>
        <v>0</v>
      </c>
      <c r="M1992">
        <f t="shared" ca="1" si="326"/>
        <v>0</v>
      </c>
      <c r="N1992">
        <f t="shared" ca="1" si="326"/>
        <v>0</v>
      </c>
      <c r="O1992" t="str">
        <f t="shared" ref="O1992:O2055" ca="1" si="327">VLOOKUP($H1992,$G$8:$I$13,2,FALSE)</f>
        <v>D:AC</v>
      </c>
      <c r="P1992" t="str">
        <f t="shared" ref="P1992:P2055" ca="1" si="328">VLOOKUP($H1992,$G$8:$I$13,3,FALSE)</f>
        <v>D9:AC9</v>
      </c>
    </row>
    <row r="1993" spans="1:16">
      <c r="A1993" t="str">
        <f t="shared" si="322"/>
        <v>05</v>
      </c>
      <c r="B1993" t="str">
        <f t="shared" ca="1" si="323"/>
        <v>GRP</v>
      </c>
      <c r="C1993" t="str">
        <f t="shared" si="319"/>
        <v>L6-GRP-DT</v>
      </c>
      <c r="D1993" t="s">
        <v>442</v>
      </c>
      <c r="E1993">
        <f t="shared" ca="1" si="321"/>
        <v>0</v>
      </c>
      <c r="H1993" t="str">
        <f t="shared" ca="1" si="324"/>
        <v>'LYNX GRP'!</v>
      </c>
      <c r="I1993" t="str">
        <f t="shared" ca="1" si="325"/>
        <v>'LYNX GRP'!</v>
      </c>
      <c r="J1993">
        <f t="shared" ca="1" si="326"/>
        <v>0</v>
      </c>
      <c r="K1993">
        <f t="shared" ca="1" si="326"/>
        <v>0</v>
      </c>
      <c r="L1993">
        <f t="shared" ca="1" si="326"/>
        <v>0</v>
      </c>
      <c r="M1993">
        <f t="shared" ca="1" si="326"/>
        <v>0</v>
      </c>
      <c r="N1993">
        <f t="shared" ca="1" si="326"/>
        <v>0</v>
      </c>
      <c r="O1993" t="str">
        <f t="shared" ca="1" si="327"/>
        <v>D:AC</v>
      </c>
      <c r="P1993" t="str">
        <f t="shared" ca="1" si="328"/>
        <v>D9:AC9</v>
      </c>
    </row>
    <row r="1994" spans="1:16">
      <c r="A1994" t="str">
        <f t="shared" si="322"/>
        <v>06</v>
      </c>
      <c r="B1994" t="str">
        <f t="shared" ca="1" si="323"/>
        <v>GRP</v>
      </c>
      <c r="C1994" t="str">
        <f t="shared" si="319"/>
        <v>L6-GRP-DT</v>
      </c>
      <c r="D1994" t="s">
        <v>443</v>
      </c>
      <c r="E1994">
        <f t="shared" ca="1" si="321"/>
        <v>0</v>
      </c>
      <c r="H1994" t="str">
        <f t="shared" ca="1" si="324"/>
        <v>'LYNX GRP'!</v>
      </c>
      <c r="I1994" t="str">
        <f t="shared" ca="1" si="325"/>
        <v>'LYNX GRP'!</v>
      </c>
      <c r="J1994">
        <f t="shared" ca="1" si="326"/>
        <v>0</v>
      </c>
      <c r="K1994">
        <f t="shared" ca="1" si="326"/>
        <v>0</v>
      </c>
      <c r="L1994">
        <f t="shared" ca="1" si="326"/>
        <v>0</v>
      </c>
      <c r="M1994">
        <f t="shared" ca="1" si="326"/>
        <v>0</v>
      </c>
      <c r="N1994">
        <f t="shared" ca="1" si="326"/>
        <v>0</v>
      </c>
      <c r="O1994" t="str">
        <f t="shared" ca="1" si="327"/>
        <v>D:AC</v>
      </c>
      <c r="P1994" t="str">
        <f t="shared" ca="1" si="328"/>
        <v>D9:AC9</v>
      </c>
    </row>
    <row r="1995" spans="1:16">
      <c r="A1995" t="str">
        <f t="shared" si="322"/>
        <v>07</v>
      </c>
      <c r="B1995" t="str">
        <f t="shared" ca="1" si="323"/>
        <v>GRP</v>
      </c>
      <c r="C1995" t="str">
        <f t="shared" si="319"/>
        <v>L6-GRP-DT</v>
      </c>
      <c r="D1995" t="s">
        <v>444</v>
      </c>
      <c r="E1995">
        <f t="shared" ca="1" si="321"/>
        <v>0</v>
      </c>
      <c r="H1995" t="str">
        <f t="shared" ca="1" si="324"/>
        <v>'LYNX GRP'!</v>
      </c>
      <c r="I1995" t="str">
        <f t="shared" ca="1" si="325"/>
        <v>'LYNX GRP'!</v>
      </c>
      <c r="J1995">
        <f t="shared" ca="1" si="326"/>
        <v>0</v>
      </c>
      <c r="K1995">
        <f t="shared" ca="1" si="326"/>
        <v>0</v>
      </c>
      <c r="L1995">
        <f t="shared" ca="1" si="326"/>
        <v>0</v>
      </c>
      <c r="M1995">
        <f t="shared" ca="1" si="326"/>
        <v>0</v>
      </c>
      <c r="N1995">
        <f t="shared" ca="1" si="326"/>
        <v>0</v>
      </c>
      <c r="O1995" t="str">
        <f t="shared" ca="1" si="327"/>
        <v>D:AC</v>
      </c>
      <c r="P1995" t="str">
        <f t="shared" ca="1" si="328"/>
        <v>D9:AC9</v>
      </c>
    </row>
    <row r="1996" spans="1:16">
      <c r="A1996" t="str">
        <f t="shared" si="322"/>
        <v>08</v>
      </c>
      <c r="B1996" t="str">
        <f t="shared" ca="1" si="323"/>
        <v>GRP</v>
      </c>
      <c r="C1996" t="str">
        <f t="shared" si="319"/>
        <v>L6-GRP-DT</v>
      </c>
      <c r="D1996" t="s">
        <v>445</v>
      </c>
      <c r="E1996">
        <f t="shared" ca="1" si="321"/>
        <v>0</v>
      </c>
      <c r="H1996" t="str">
        <f t="shared" ca="1" si="324"/>
        <v>'LYNX GRP'!</v>
      </c>
      <c r="I1996" t="str">
        <f t="shared" ca="1" si="325"/>
        <v>'LYNX GRP'!</v>
      </c>
      <c r="J1996">
        <f t="shared" ca="1" si="326"/>
        <v>0</v>
      </c>
      <c r="K1996">
        <f t="shared" ca="1" si="326"/>
        <v>0</v>
      </c>
      <c r="L1996">
        <f t="shared" ca="1" si="326"/>
        <v>0</v>
      </c>
      <c r="M1996">
        <f t="shared" ca="1" si="326"/>
        <v>0</v>
      </c>
      <c r="N1996">
        <f t="shared" ca="1" si="326"/>
        <v>0</v>
      </c>
      <c r="O1996" t="str">
        <f t="shared" ca="1" si="327"/>
        <v>D:AC</v>
      </c>
      <c r="P1996" t="str">
        <f t="shared" ca="1" si="328"/>
        <v>D9:AC9</v>
      </c>
    </row>
    <row r="1997" spans="1:16">
      <c r="A1997" t="str">
        <f t="shared" si="322"/>
        <v>09</v>
      </c>
      <c r="B1997" t="str">
        <f t="shared" ca="1" si="323"/>
        <v>GRP</v>
      </c>
      <c r="C1997" t="str">
        <f t="shared" si="319"/>
        <v>L6-GRP-DT</v>
      </c>
      <c r="D1997" t="s">
        <v>446</v>
      </c>
      <c r="E1997">
        <f t="shared" ca="1" si="321"/>
        <v>0</v>
      </c>
      <c r="H1997" t="str">
        <f t="shared" ca="1" si="324"/>
        <v>'LYNX GRP'!</v>
      </c>
      <c r="I1997" t="str">
        <f t="shared" ca="1" si="325"/>
        <v>'LYNX GRP'!</v>
      </c>
      <c r="J1997">
        <f t="shared" ca="1" si="326"/>
        <v>0</v>
      </c>
      <c r="K1997">
        <f t="shared" ca="1" si="326"/>
        <v>0</v>
      </c>
      <c r="L1997">
        <f t="shared" ca="1" si="326"/>
        <v>0</v>
      </c>
      <c r="M1997">
        <f t="shared" ca="1" si="326"/>
        <v>0</v>
      </c>
      <c r="N1997">
        <f t="shared" ca="1" si="326"/>
        <v>0</v>
      </c>
      <c r="O1997" t="str">
        <f t="shared" ca="1" si="327"/>
        <v>D:AC</v>
      </c>
      <c r="P1997" t="str">
        <f t="shared" ca="1" si="328"/>
        <v>D9:AC9</v>
      </c>
    </row>
    <row r="1998" spans="1:16">
      <c r="A1998" t="str">
        <f t="shared" si="322"/>
        <v>10</v>
      </c>
      <c r="B1998" t="str">
        <f t="shared" ca="1" si="323"/>
        <v>GRP</v>
      </c>
      <c r="C1998" t="str">
        <f t="shared" si="319"/>
        <v>L6-GRP-DT</v>
      </c>
      <c r="D1998" t="s">
        <v>447</v>
      </c>
      <c r="E1998">
        <f t="shared" ca="1" si="321"/>
        <v>0</v>
      </c>
      <c r="H1998" t="str">
        <f t="shared" ca="1" si="324"/>
        <v>'LYNX GRP'!</v>
      </c>
      <c r="I1998" t="str">
        <f t="shared" ca="1" si="325"/>
        <v>'LYNX GRP'!</v>
      </c>
      <c r="J1998">
        <f t="shared" ca="1" si="326"/>
        <v>0</v>
      </c>
      <c r="K1998">
        <f t="shared" ca="1" si="326"/>
        <v>0</v>
      </c>
      <c r="L1998">
        <f t="shared" ca="1" si="326"/>
        <v>0</v>
      </c>
      <c r="M1998">
        <f t="shared" ca="1" si="326"/>
        <v>0</v>
      </c>
      <c r="N1998">
        <f t="shared" ca="1" si="326"/>
        <v>0</v>
      </c>
      <c r="O1998" t="str">
        <f t="shared" ca="1" si="327"/>
        <v>D:AC</v>
      </c>
      <c r="P1998" t="str">
        <f t="shared" ca="1" si="328"/>
        <v>D9:AC9</v>
      </c>
    </row>
    <row r="1999" spans="1:16">
      <c r="A1999" t="str">
        <f t="shared" si="322"/>
        <v>100</v>
      </c>
      <c r="B1999" t="str">
        <f t="shared" ca="1" si="323"/>
        <v>GRP</v>
      </c>
      <c r="C1999" t="str">
        <f t="shared" si="319"/>
        <v>L6-GRP-DT</v>
      </c>
      <c r="D1999" t="s">
        <v>451</v>
      </c>
      <c r="E1999">
        <f t="shared" ca="1" si="321"/>
        <v>0</v>
      </c>
      <c r="H1999" t="str">
        <f t="shared" ca="1" si="324"/>
        <v>'LYNX GRP'!</v>
      </c>
      <c r="I1999" t="str">
        <f t="shared" ca="1" si="325"/>
        <v>'LYNX GRP'!</v>
      </c>
      <c r="J1999">
        <f t="shared" ca="1" si="326"/>
        <v>0</v>
      </c>
      <c r="K1999">
        <f t="shared" ca="1" si="326"/>
        <v>0</v>
      </c>
      <c r="L1999">
        <f t="shared" ca="1" si="326"/>
        <v>0</v>
      </c>
      <c r="M1999">
        <f t="shared" ca="1" si="326"/>
        <v>0</v>
      </c>
      <c r="N1999">
        <f t="shared" ca="1" si="326"/>
        <v>0</v>
      </c>
      <c r="O1999" t="str">
        <f t="shared" ca="1" si="327"/>
        <v>D:AC</v>
      </c>
      <c r="P1999" t="str">
        <f t="shared" ca="1" si="328"/>
        <v>D9:AC9</v>
      </c>
    </row>
    <row r="2000" spans="1:16">
      <c r="A2000" t="str">
        <f t="shared" si="322"/>
        <v>11</v>
      </c>
      <c r="B2000" t="str">
        <f t="shared" ca="1" si="323"/>
        <v>GRP</v>
      </c>
      <c r="C2000" t="str">
        <f t="shared" ref="C2000:C2063" si="329">IF(RIGHT(LEFT(D2000,LEN(D2000)-3),1)="-",LEFT(D2000,LEN(D2000)-4),LEFT(D2000,LEN(D2000)-3))</f>
        <v>L6-GRP-DT</v>
      </c>
      <c r="D2000" t="s">
        <v>448</v>
      </c>
      <c r="E2000">
        <f t="shared" ca="1" si="321"/>
        <v>0</v>
      </c>
      <c r="H2000" t="str">
        <f t="shared" ca="1" si="324"/>
        <v>'LYNX GRP'!</v>
      </c>
      <c r="I2000" t="str">
        <f t="shared" ca="1" si="325"/>
        <v>'LYNX GRP'!</v>
      </c>
      <c r="J2000">
        <f t="shared" ca="1" si="326"/>
        <v>0</v>
      </c>
      <c r="K2000">
        <f t="shared" ca="1" si="326"/>
        <v>0</v>
      </c>
      <c r="L2000">
        <f t="shared" ca="1" si="326"/>
        <v>0</v>
      </c>
      <c r="M2000">
        <f t="shared" ca="1" si="326"/>
        <v>0</v>
      </c>
      <c r="N2000">
        <f t="shared" ca="1" si="326"/>
        <v>0</v>
      </c>
      <c r="O2000" t="str">
        <f t="shared" ca="1" si="327"/>
        <v>D:AC</v>
      </c>
      <c r="P2000" t="str">
        <f t="shared" ca="1" si="328"/>
        <v>D9:AC9</v>
      </c>
    </row>
    <row r="2001" spans="1:16">
      <c r="A2001" t="str">
        <f t="shared" si="322"/>
        <v>12</v>
      </c>
      <c r="B2001" t="str">
        <f t="shared" ca="1" si="323"/>
        <v>GRP</v>
      </c>
      <c r="C2001" t="str">
        <f t="shared" si="329"/>
        <v>L6-GRP-DT</v>
      </c>
      <c r="D2001" t="s">
        <v>449</v>
      </c>
      <c r="E2001">
        <f t="shared" ca="1" si="321"/>
        <v>0</v>
      </c>
      <c r="H2001" t="str">
        <f t="shared" ca="1" si="324"/>
        <v>'LYNX GRP'!</v>
      </c>
      <c r="I2001" t="str">
        <f t="shared" ca="1" si="325"/>
        <v>'LYNX GRP'!</v>
      </c>
      <c r="J2001">
        <f t="shared" ca="1" si="326"/>
        <v>0</v>
      </c>
      <c r="K2001">
        <f t="shared" ca="1" si="326"/>
        <v>0</v>
      </c>
      <c r="L2001">
        <f t="shared" ca="1" si="326"/>
        <v>0</v>
      </c>
      <c r="M2001">
        <f t="shared" ca="1" si="326"/>
        <v>0</v>
      </c>
      <c r="N2001">
        <f t="shared" ca="1" si="326"/>
        <v>0</v>
      </c>
      <c r="O2001" t="str">
        <f t="shared" ca="1" si="327"/>
        <v>D:AC</v>
      </c>
      <c r="P2001" t="str">
        <f t="shared" ca="1" si="328"/>
        <v>D9:AC9</v>
      </c>
    </row>
    <row r="2002" spans="1:16">
      <c r="A2002" t="str">
        <f t="shared" si="322"/>
        <v>13</v>
      </c>
      <c r="B2002" t="str">
        <f t="shared" ca="1" si="323"/>
        <v>GRP</v>
      </c>
      <c r="C2002" t="str">
        <f t="shared" si="329"/>
        <v>L6-GRP-DT</v>
      </c>
      <c r="D2002" t="s">
        <v>450</v>
      </c>
      <c r="E2002">
        <f t="shared" ca="1" si="321"/>
        <v>0</v>
      </c>
      <c r="H2002" t="str">
        <f t="shared" ca="1" si="324"/>
        <v>'LYNX GRP'!</v>
      </c>
      <c r="I2002" t="str">
        <f t="shared" ca="1" si="325"/>
        <v>'LYNX GRP'!</v>
      </c>
      <c r="J2002">
        <f t="shared" ca="1" si="326"/>
        <v>0</v>
      </c>
      <c r="K2002">
        <f t="shared" ca="1" si="326"/>
        <v>0</v>
      </c>
      <c r="L2002">
        <f t="shared" ca="1" si="326"/>
        <v>0</v>
      </c>
      <c r="M2002">
        <f t="shared" ca="1" si="326"/>
        <v>0</v>
      </c>
      <c r="N2002">
        <f t="shared" ca="1" si="326"/>
        <v>0</v>
      </c>
      <c r="O2002" t="str">
        <f t="shared" ca="1" si="327"/>
        <v>D:AC</v>
      </c>
      <c r="P2002" t="str">
        <f t="shared" ca="1" si="328"/>
        <v>D9:AC9</v>
      </c>
    </row>
    <row r="2003" spans="1:16">
      <c r="A2003" t="str">
        <f t="shared" si="322"/>
        <v>15</v>
      </c>
      <c r="B2003" t="str">
        <f t="shared" ca="1" si="323"/>
        <v>GRP</v>
      </c>
      <c r="C2003" t="str">
        <f t="shared" si="329"/>
        <v>L6-GRP-DT</v>
      </c>
      <c r="D2003" t="s">
        <v>1516</v>
      </c>
      <c r="E2003">
        <f t="shared" ca="1" si="321"/>
        <v>0</v>
      </c>
      <c r="H2003" t="str">
        <f t="shared" ca="1" si="324"/>
        <v>'LYNX GRP'!</v>
      </c>
      <c r="I2003" t="str">
        <f t="shared" ca="1" si="325"/>
        <v>'LYNX GRP'!</v>
      </c>
      <c r="J2003">
        <f t="shared" ca="1" si="326"/>
        <v>0</v>
      </c>
      <c r="K2003">
        <f t="shared" ca="1" si="326"/>
        <v>0</v>
      </c>
      <c r="L2003">
        <f t="shared" ca="1" si="326"/>
        <v>0</v>
      </c>
      <c r="M2003">
        <f t="shared" ca="1" si="326"/>
        <v>0</v>
      </c>
      <c r="N2003">
        <f t="shared" ca="1" si="326"/>
        <v>0</v>
      </c>
      <c r="O2003" t="str">
        <f t="shared" ca="1" si="327"/>
        <v>D:AC</v>
      </c>
      <c r="P2003" t="str">
        <f t="shared" ca="1" si="328"/>
        <v>D9:AC9</v>
      </c>
    </row>
    <row r="2004" spans="1:16">
      <c r="A2004" t="str">
        <f t="shared" si="322"/>
        <v>19</v>
      </c>
      <c r="B2004" t="str">
        <f t="shared" ca="1" si="323"/>
        <v>GRP</v>
      </c>
      <c r="C2004" t="str">
        <f t="shared" si="329"/>
        <v>L6-GRP-DT</v>
      </c>
      <c r="D2004" t="s">
        <v>3034</v>
      </c>
      <c r="E2004">
        <f t="shared" ca="1" si="321"/>
        <v>0</v>
      </c>
      <c r="H2004" t="str">
        <f t="shared" ca="1" si="324"/>
        <v>'LYNX GRP'!</v>
      </c>
      <c r="I2004" t="str">
        <f t="shared" ca="1" si="325"/>
        <v>'LYNX GRP'!</v>
      </c>
      <c r="J2004">
        <f t="shared" ca="1" si="326"/>
        <v>0</v>
      </c>
      <c r="K2004">
        <f t="shared" ca="1" si="326"/>
        <v>0</v>
      </c>
      <c r="L2004">
        <f t="shared" ca="1" si="326"/>
        <v>0</v>
      </c>
      <c r="M2004">
        <f t="shared" ca="1" si="326"/>
        <v>0</v>
      </c>
      <c r="N2004">
        <f t="shared" ca="1" si="326"/>
        <v>0</v>
      </c>
      <c r="O2004" t="str">
        <f t="shared" ca="1" si="327"/>
        <v>D:AC</v>
      </c>
      <c r="P2004" t="str">
        <f t="shared" ca="1" si="328"/>
        <v>D9:AC9</v>
      </c>
    </row>
    <row r="2005" spans="1:16">
      <c r="A2005" t="str">
        <f t="shared" si="322"/>
        <v>34</v>
      </c>
      <c r="B2005" t="str">
        <f t="shared" ca="1" si="323"/>
        <v>GRP</v>
      </c>
      <c r="C2005" t="str">
        <f t="shared" si="329"/>
        <v>L6-GRP-DT</v>
      </c>
      <c r="D2005" t="s">
        <v>3035</v>
      </c>
      <c r="E2005">
        <f t="shared" ca="1" si="321"/>
        <v>0</v>
      </c>
      <c r="H2005" t="str">
        <f t="shared" ca="1" si="324"/>
        <v>'LYNX GRP'!</v>
      </c>
      <c r="I2005" t="str">
        <f t="shared" ca="1" si="325"/>
        <v>'LYNX GRP'!</v>
      </c>
      <c r="J2005">
        <f t="shared" ca="1" si="326"/>
        <v>0</v>
      </c>
      <c r="K2005">
        <f t="shared" ca="1" si="326"/>
        <v>0</v>
      </c>
      <c r="L2005">
        <f t="shared" ca="1" si="326"/>
        <v>0</v>
      </c>
      <c r="M2005">
        <f t="shared" ca="1" si="326"/>
        <v>0</v>
      </c>
      <c r="N2005">
        <f t="shared" ca="1" si="326"/>
        <v>0</v>
      </c>
      <c r="O2005" t="str">
        <f t="shared" ca="1" si="327"/>
        <v>D:AC</v>
      </c>
      <c r="P2005" t="str">
        <f t="shared" ca="1" si="328"/>
        <v>D9:AC9</v>
      </c>
    </row>
    <row r="2006" spans="1:16">
      <c r="A2006" t="str">
        <f t="shared" si="322"/>
        <v>35</v>
      </c>
      <c r="B2006" t="str">
        <f t="shared" ca="1" si="323"/>
        <v>GRP</v>
      </c>
      <c r="C2006" t="str">
        <f t="shared" si="329"/>
        <v>L6-GRP-DT</v>
      </c>
      <c r="D2006" t="s">
        <v>3036</v>
      </c>
      <c r="E2006">
        <f t="shared" ca="1" si="321"/>
        <v>0</v>
      </c>
      <c r="H2006" t="str">
        <f t="shared" ca="1" si="324"/>
        <v>'LYNX GRP'!</v>
      </c>
      <c r="I2006" t="str">
        <f t="shared" ca="1" si="325"/>
        <v>'LYNX GRP'!</v>
      </c>
      <c r="J2006">
        <f t="shared" ca="1" si="326"/>
        <v>0</v>
      </c>
      <c r="K2006">
        <f t="shared" ca="1" si="326"/>
        <v>0</v>
      </c>
      <c r="L2006">
        <f t="shared" ca="1" si="326"/>
        <v>0</v>
      </c>
      <c r="M2006">
        <f t="shared" ca="1" si="326"/>
        <v>0</v>
      </c>
      <c r="N2006">
        <f t="shared" ca="1" si="326"/>
        <v>0</v>
      </c>
      <c r="O2006" t="str">
        <f t="shared" ca="1" si="327"/>
        <v>D:AC</v>
      </c>
      <c r="P2006" t="str">
        <f t="shared" ca="1" si="328"/>
        <v>D9:AC9</v>
      </c>
    </row>
    <row r="2007" spans="1:16">
      <c r="A2007" t="str">
        <f t="shared" si="322"/>
        <v>36</v>
      </c>
      <c r="B2007" t="str">
        <f t="shared" ca="1" si="323"/>
        <v>GRP</v>
      </c>
      <c r="C2007" t="str">
        <f t="shared" si="329"/>
        <v>L6-GRP-DT</v>
      </c>
      <c r="D2007" t="s">
        <v>3037</v>
      </c>
      <c r="E2007">
        <f t="shared" ca="1" si="321"/>
        <v>0</v>
      </c>
      <c r="H2007" t="str">
        <f t="shared" ca="1" si="324"/>
        <v>'LYNX GRP'!</v>
      </c>
      <c r="I2007" t="str">
        <f t="shared" ca="1" si="325"/>
        <v>'LYNX GRP'!</v>
      </c>
      <c r="J2007">
        <f t="shared" ca="1" si="326"/>
        <v>0</v>
      </c>
      <c r="K2007">
        <f t="shared" ca="1" si="326"/>
        <v>0</v>
      </c>
      <c r="L2007">
        <f t="shared" ca="1" si="326"/>
        <v>0</v>
      </c>
      <c r="M2007">
        <f t="shared" ca="1" si="326"/>
        <v>0</v>
      </c>
      <c r="N2007">
        <f t="shared" ca="1" si="326"/>
        <v>0</v>
      </c>
      <c r="O2007" t="str">
        <f t="shared" ca="1" si="327"/>
        <v>D:AC</v>
      </c>
      <c r="P2007" t="str">
        <f t="shared" ca="1" si="328"/>
        <v>D9:AC9</v>
      </c>
    </row>
    <row r="2008" spans="1:16">
      <c r="A2008" t="str">
        <f t="shared" si="322"/>
        <v>99</v>
      </c>
      <c r="B2008" t="str">
        <f t="shared" ca="1" si="323"/>
        <v>GRP</v>
      </c>
      <c r="C2008" t="str">
        <f t="shared" si="329"/>
        <v>L6-GRP-DT</v>
      </c>
      <c r="D2008" t="s">
        <v>1433</v>
      </c>
      <c r="E2008">
        <f t="shared" ca="1" si="321"/>
        <v>0</v>
      </c>
      <c r="H2008" t="str">
        <f t="shared" ca="1" si="324"/>
        <v>'LYNX GRP'!</v>
      </c>
      <c r="I2008" t="str">
        <f t="shared" ca="1" si="325"/>
        <v>'LYNX GRP'!</v>
      </c>
      <c r="J2008">
        <f t="shared" ca="1" si="326"/>
        <v>0</v>
      </c>
      <c r="K2008">
        <f t="shared" ca="1" si="326"/>
        <v>0</v>
      </c>
      <c r="L2008">
        <f t="shared" ca="1" si="326"/>
        <v>0</v>
      </c>
      <c r="M2008">
        <f t="shared" ca="1" si="326"/>
        <v>0</v>
      </c>
      <c r="N2008">
        <f t="shared" ca="1" si="326"/>
        <v>0</v>
      </c>
      <c r="O2008" t="str">
        <f t="shared" ca="1" si="327"/>
        <v>D:AC</v>
      </c>
      <c r="P2008" t="str">
        <f t="shared" ca="1" si="328"/>
        <v>D9:AC9</v>
      </c>
    </row>
    <row r="2009" spans="1:16">
      <c r="A2009" t="str">
        <f t="shared" si="322"/>
        <v>01</v>
      </c>
      <c r="B2009" t="str">
        <f t="shared" ca="1" si="323"/>
        <v>PU</v>
      </c>
      <c r="C2009" t="str">
        <f t="shared" si="329"/>
        <v>L6-PU</v>
      </c>
      <c r="D2009" t="s">
        <v>1086</v>
      </c>
      <c r="E2009">
        <f t="shared" ca="1" si="321"/>
        <v>0</v>
      </c>
      <c r="H2009" t="str">
        <f t="shared" ca="1" si="324"/>
        <v>'LYNX PU'!</v>
      </c>
      <c r="I2009">
        <f t="shared" ca="1" si="325"/>
        <v>0</v>
      </c>
      <c r="J2009">
        <f t="shared" ca="1" si="326"/>
        <v>0</v>
      </c>
      <c r="K2009" t="str">
        <f t="shared" ca="1" si="326"/>
        <v>'LYNX PU'!</v>
      </c>
      <c r="L2009">
        <f t="shared" ca="1" si="326"/>
        <v>0</v>
      </c>
      <c r="M2009">
        <f t="shared" ca="1" si="326"/>
        <v>0</v>
      </c>
      <c r="N2009">
        <f t="shared" ca="1" si="326"/>
        <v>0</v>
      </c>
      <c r="O2009" t="str">
        <f t="shared" ca="1" si="327"/>
        <v>d:t</v>
      </c>
      <c r="P2009" t="str">
        <f t="shared" ca="1" si="328"/>
        <v>d9:t9</v>
      </c>
    </row>
    <row r="2010" spans="1:16">
      <c r="A2010" t="str">
        <f t="shared" si="322"/>
        <v>02</v>
      </c>
      <c r="B2010" t="str">
        <f t="shared" ca="1" si="323"/>
        <v>PU</v>
      </c>
      <c r="C2010" t="str">
        <f t="shared" si="329"/>
        <v>L6-PU</v>
      </c>
      <c r="D2010" t="s">
        <v>1087</v>
      </c>
      <c r="E2010">
        <f t="shared" ca="1" si="321"/>
        <v>0</v>
      </c>
      <c r="H2010" t="str">
        <f t="shared" ca="1" si="324"/>
        <v>'LYNX PU'!</v>
      </c>
      <c r="I2010">
        <f t="shared" ca="1" si="325"/>
        <v>0</v>
      </c>
      <c r="J2010">
        <f t="shared" ca="1" si="326"/>
        <v>0</v>
      </c>
      <c r="K2010" t="str">
        <f t="shared" ca="1" si="326"/>
        <v>'LYNX PU'!</v>
      </c>
      <c r="L2010">
        <f t="shared" ca="1" si="326"/>
        <v>0</v>
      </c>
      <c r="M2010">
        <f t="shared" ca="1" si="326"/>
        <v>0</v>
      </c>
      <c r="N2010">
        <f t="shared" ca="1" si="326"/>
        <v>0</v>
      </c>
      <c r="O2010" t="str">
        <f t="shared" ca="1" si="327"/>
        <v>d:t</v>
      </c>
      <c r="P2010" t="str">
        <f t="shared" ca="1" si="328"/>
        <v>d9:t9</v>
      </c>
    </row>
    <row r="2011" spans="1:16">
      <c r="A2011" t="str">
        <f t="shared" si="322"/>
        <v>03</v>
      </c>
      <c r="B2011" t="str">
        <f t="shared" ca="1" si="323"/>
        <v>PU</v>
      </c>
      <c r="C2011" t="str">
        <f t="shared" si="329"/>
        <v>L6-PU</v>
      </c>
      <c r="D2011" t="s">
        <v>1088</v>
      </c>
      <c r="E2011">
        <f t="shared" ca="1" si="321"/>
        <v>0</v>
      </c>
      <c r="H2011" t="str">
        <f t="shared" ca="1" si="324"/>
        <v>'LYNX PU'!</v>
      </c>
      <c r="I2011">
        <f t="shared" ca="1" si="325"/>
        <v>0</v>
      </c>
      <c r="J2011">
        <f t="shared" ca="1" si="326"/>
        <v>0</v>
      </c>
      <c r="K2011" t="str">
        <f t="shared" ca="1" si="326"/>
        <v>'LYNX PU'!</v>
      </c>
      <c r="L2011">
        <f t="shared" ca="1" si="326"/>
        <v>0</v>
      </c>
      <c r="M2011">
        <f t="shared" ca="1" si="326"/>
        <v>0</v>
      </c>
      <c r="N2011">
        <f t="shared" ca="1" si="326"/>
        <v>0</v>
      </c>
      <c r="O2011" t="str">
        <f t="shared" ca="1" si="327"/>
        <v>d:t</v>
      </c>
      <c r="P2011" t="str">
        <f t="shared" ca="1" si="328"/>
        <v>d9:t9</v>
      </c>
    </row>
    <row r="2012" spans="1:16">
      <c r="A2012" t="str">
        <f t="shared" si="322"/>
        <v>04</v>
      </c>
      <c r="B2012" t="str">
        <f t="shared" ca="1" si="323"/>
        <v>PU</v>
      </c>
      <c r="C2012" t="str">
        <f t="shared" si="329"/>
        <v>L6-PU</v>
      </c>
      <c r="D2012" t="s">
        <v>1089</v>
      </c>
      <c r="E2012">
        <f t="shared" ca="1" si="321"/>
        <v>0</v>
      </c>
      <c r="H2012" t="str">
        <f t="shared" ca="1" si="324"/>
        <v>'LYNX PU'!</v>
      </c>
      <c r="I2012">
        <f t="shared" ca="1" si="325"/>
        <v>0</v>
      </c>
      <c r="J2012">
        <f t="shared" ca="1" si="326"/>
        <v>0</v>
      </c>
      <c r="K2012" t="str">
        <f t="shared" ca="1" si="326"/>
        <v>'LYNX PU'!</v>
      </c>
      <c r="L2012">
        <f t="shared" ca="1" si="326"/>
        <v>0</v>
      </c>
      <c r="M2012">
        <f t="shared" ca="1" si="326"/>
        <v>0</v>
      </c>
      <c r="N2012">
        <f t="shared" ca="1" si="326"/>
        <v>0</v>
      </c>
      <c r="O2012" t="str">
        <f t="shared" ca="1" si="327"/>
        <v>d:t</v>
      </c>
      <c r="P2012" t="str">
        <f t="shared" ca="1" si="328"/>
        <v>d9:t9</v>
      </c>
    </row>
    <row r="2013" spans="1:16">
      <c r="A2013" t="str">
        <f t="shared" si="322"/>
        <v>05</v>
      </c>
      <c r="B2013" t="str">
        <f t="shared" ca="1" si="323"/>
        <v>PU</v>
      </c>
      <c r="C2013" t="str">
        <f t="shared" si="329"/>
        <v>L6-PU</v>
      </c>
      <c r="D2013" t="s">
        <v>1090</v>
      </c>
      <c r="E2013">
        <f t="shared" ca="1" si="321"/>
        <v>0</v>
      </c>
      <c r="H2013" t="str">
        <f t="shared" ca="1" si="324"/>
        <v>'LYNX PU'!</v>
      </c>
      <c r="I2013">
        <f t="shared" ca="1" si="325"/>
        <v>0</v>
      </c>
      <c r="J2013">
        <f t="shared" ca="1" si="326"/>
        <v>0</v>
      </c>
      <c r="K2013" t="str">
        <f t="shared" ca="1" si="326"/>
        <v>'LYNX PU'!</v>
      </c>
      <c r="L2013">
        <f t="shared" ca="1" si="326"/>
        <v>0</v>
      </c>
      <c r="M2013">
        <f t="shared" ca="1" si="326"/>
        <v>0</v>
      </c>
      <c r="N2013">
        <f t="shared" ca="1" si="326"/>
        <v>0</v>
      </c>
      <c r="O2013" t="str">
        <f t="shared" ca="1" si="327"/>
        <v>d:t</v>
      </c>
      <c r="P2013" t="str">
        <f t="shared" ca="1" si="328"/>
        <v>d9:t9</v>
      </c>
    </row>
    <row r="2014" spans="1:16">
      <c r="A2014" t="str">
        <f t="shared" si="322"/>
        <v>06</v>
      </c>
      <c r="B2014" t="str">
        <f t="shared" ca="1" si="323"/>
        <v>PU</v>
      </c>
      <c r="C2014" t="str">
        <f t="shared" si="329"/>
        <v>L6-PU</v>
      </c>
      <c r="D2014" t="s">
        <v>1091</v>
      </c>
      <c r="E2014">
        <f t="shared" ca="1" si="321"/>
        <v>0</v>
      </c>
      <c r="H2014" t="str">
        <f t="shared" ca="1" si="324"/>
        <v>'LYNX PU'!</v>
      </c>
      <c r="I2014">
        <f t="shared" ca="1" si="325"/>
        <v>0</v>
      </c>
      <c r="J2014">
        <f t="shared" ca="1" si="326"/>
        <v>0</v>
      </c>
      <c r="K2014" t="str">
        <f t="shared" ca="1" si="326"/>
        <v>'LYNX PU'!</v>
      </c>
      <c r="L2014">
        <f t="shared" ca="1" si="326"/>
        <v>0</v>
      </c>
      <c r="M2014">
        <f t="shared" ca="1" si="326"/>
        <v>0</v>
      </c>
      <c r="N2014">
        <f t="shared" ca="1" si="326"/>
        <v>0</v>
      </c>
      <c r="O2014" t="str">
        <f t="shared" ca="1" si="327"/>
        <v>d:t</v>
      </c>
      <c r="P2014" t="str">
        <f t="shared" ca="1" si="328"/>
        <v>d9:t9</v>
      </c>
    </row>
    <row r="2015" spans="1:16">
      <c r="A2015" t="str">
        <f t="shared" si="322"/>
        <v>09</v>
      </c>
      <c r="B2015" t="str">
        <f t="shared" ca="1" si="323"/>
        <v>PU</v>
      </c>
      <c r="C2015" t="str">
        <f t="shared" si="329"/>
        <v>L6-PU</v>
      </c>
      <c r="D2015" t="s">
        <v>1092</v>
      </c>
      <c r="E2015">
        <f t="shared" ca="1" si="321"/>
        <v>0</v>
      </c>
      <c r="H2015" t="str">
        <f t="shared" ca="1" si="324"/>
        <v>'LYNX PU'!</v>
      </c>
      <c r="I2015">
        <f t="shared" ca="1" si="325"/>
        <v>0</v>
      </c>
      <c r="J2015">
        <f t="shared" ca="1" si="326"/>
        <v>0</v>
      </c>
      <c r="K2015" t="str">
        <f t="shared" ca="1" si="326"/>
        <v>'LYNX PU'!</v>
      </c>
      <c r="L2015">
        <f t="shared" ca="1" si="326"/>
        <v>0</v>
      </c>
      <c r="M2015">
        <f t="shared" ca="1" si="326"/>
        <v>0</v>
      </c>
      <c r="N2015">
        <f t="shared" ca="1" si="326"/>
        <v>0</v>
      </c>
      <c r="O2015" t="str">
        <f t="shared" ca="1" si="327"/>
        <v>d:t</v>
      </c>
      <c r="P2015" t="str">
        <f t="shared" ca="1" si="328"/>
        <v>d9:t9</v>
      </c>
    </row>
    <row r="2016" spans="1:16">
      <c r="A2016" t="str">
        <f t="shared" si="322"/>
        <v>11</v>
      </c>
      <c r="B2016" t="str">
        <f t="shared" ca="1" si="323"/>
        <v>PU</v>
      </c>
      <c r="C2016" t="str">
        <f t="shared" si="329"/>
        <v>L6-PU</v>
      </c>
      <c r="D2016" t="s">
        <v>1093</v>
      </c>
      <c r="E2016">
        <f t="shared" ca="1" si="321"/>
        <v>0</v>
      </c>
      <c r="H2016" t="str">
        <f t="shared" ca="1" si="324"/>
        <v>'LYNX PU'!</v>
      </c>
      <c r="I2016">
        <f t="shared" ca="1" si="325"/>
        <v>0</v>
      </c>
      <c r="J2016">
        <f t="shared" ca="1" si="326"/>
        <v>0</v>
      </c>
      <c r="K2016" t="str">
        <f t="shared" ca="1" si="326"/>
        <v>'LYNX PU'!</v>
      </c>
      <c r="L2016">
        <f t="shared" ca="1" si="326"/>
        <v>0</v>
      </c>
      <c r="M2016">
        <f t="shared" ca="1" si="326"/>
        <v>0</v>
      </c>
      <c r="N2016">
        <f t="shared" ca="1" si="326"/>
        <v>0</v>
      </c>
      <c r="O2016" t="str">
        <f t="shared" ca="1" si="327"/>
        <v>d:t</v>
      </c>
      <c r="P2016" t="str">
        <f t="shared" ca="1" si="328"/>
        <v>d9:t9</v>
      </c>
    </row>
    <row r="2017" spans="1:16">
      <c r="A2017" t="str">
        <f t="shared" si="322"/>
        <v>12</v>
      </c>
      <c r="B2017" t="str">
        <f t="shared" ca="1" si="323"/>
        <v>PU</v>
      </c>
      <c r="C2017" t="str">
        <f t="shared" si="329"/>
        <v>L6-PU</v>
      </c>
      <c r="D2017" t="s">
        <v>1094</v>
      </c>
      <c r="E2017">
        <f t="shared" ca="1" si="321"/>
        <v>0</v>
      </c>
      <c r="H2017" t="str">
        <f t="shared" ca="1" si="324"/>
        <v>'LYNX PU'!</v>
      </c>
      <c r="I2017">
        <f t="shared" ca="1" si="325"/>
        <v>0</v>
      </c>
      <c r="J2017">
        <f t="shared" ca="1" si="326"/>
        <v>0</v>
      </c>
      <c r="K2017" t="str">
        <f t="shared" ca="1" si="326"/>
        <v>'LYNX PU'!</v>
      </c>
      <c r="L2017">
        <f t="shared" ca="1" si="326"/>
        <v>0</v>
      </c>
      <c r="M2017">
        <f t="shared" ca="1" si="326"/>
        <v>0</v>
      </c>
      <c r="N2017">
        <f t="shared" ca="1" si="326"/>
        <v>0</v>
      </c>
      <c r="O2017" t="str">
        <f t="shared" ca="1" si="327"/>
        <v>d:t</v>
      </c>
      <c r="P2017" t="str">
        <f t="shared" ca="1" si="328"/>
        <v>d9:t9</v>
      </c>
    </row>
    <row r="2018" spans="1:16">
      <c r="A2018" t="str">
        <f t="shared" si="322"/>
        <v>14</v>
      </c>
      <c r="B2018" t="str">
        <f t="shared" ca="1" si="323"/>
        <v>PU</v>
      </c>
      <c r="C2018" t="str">
        <f t="shared" si="329"/>
        <v>L6-PU</v>
      </c>
      <c r="D2018" t="s">
        <v>1095</v>
      </c>
      <c r="E2018">
        <f t="shared" ca="1" si="321"/>
        <v>0</v>
      </c>
      <c r="H2018" t="str">
        <f t="shared" ca="1" si="324"/>
        <v>'LYNX PU'!</v>
      </c>
      <c r="I2018">
        <f t="shared" ca="1" si="325"/>
        <v>0</v>
      </c>
      <c r="J2018">
        <f t="shared" ca="1" si="326"/>
        <v>0</v>
      </c>
      <c r="K2018" t="str">
        <f t="shared" ca="1" si="326"/>
        <v>'LYNX PU'!</v>
      </c>
      <c r="L2018">
        <f t="shared" ca="1" si="326"/>
        <v>0</v>
      </c>
      <c r="M2018">
        <f t="shared" ca="1" si="326"/>
        <v>0</v>
      </c>
      <c r="N2018">
        <f t="shared" ca="1" si="326"/>
        <v>0</v>
      </c>
      <c r="O2018" t="str">
        <f t="shared" ca="1" si="327"/>
        <v>d:t</v>
      </c>
      <c r="P2018" t="str">
        <f t="shared" ca="1" si="328"/>
        <v>d9:t9</v>
      </c>
    </row>
    <row r="2019" spans="1:16">
      <c r="A2019" t="str">
        <f t="shared" si="322"/>
        <v>01</v>
      </c>
      <c r="B2019" t="str">
        <f t="shared" ca="1" si="323"/>
        <v>WH</v>
      </c>
      <c r="C2019" t="str">
        <f t="shared" si="329"/>
        <v>L6-WH-N-DT</v>
      </c>
      <c r="D2019" t="s">
        <v>1676</v>
      </c>
      <c r="E2019">
        <f t="shared" ca="1" si="321"/>
        <v>0</v>
      </c>
      <c r="H2019" t="str">
        <f t="shared" ca="1" si="324"/>
        <v>'Lynx WOODEN HOLDS'!</v>
      </c>
      <c r="I2019">
        <f t="shared" ca="1" si="325"/>
        <v>0</v>
      </c>
      <c r="J2019">
        <f t="shared" ca="1" si="326"/>
        <v>0</v>
      </c>
      <c r="K2019">
        <f t="shared" ca="1" si="326"/>
        <v>0</v>
      </c>
      <c r="L2019" t="str">
        <f t="shared" ca="1" si="326"/>
        <v>'Lynx WOODEN HOLDS'!</v>
      </c>
      <c r="M2019">
        <f t="shared" ca="1" si="326"/>
        <v>0</v>
      </c>
      <c r="N2019">
        <f t="shared" ca="1" si="326"/>
        <v>0</v>
      </c>
      <c r="O2019" t="str">
        <f t="shared" ca="1" si="327"/>
        <v>D:z</v>
      </c>
      <c r="P2019" t="str">
        <f t="shared" ca="1" si="328"/>
        <v>D9:Z9</v>
      </c>
    </row>
    <row r="2020" spans="1:16">
      <c r="A2020" t="str">
        <f t="shared" si="322"/>
        <v>02</v>
      </c>
      <c r="B2020" t="str">
        <f t="shared" ca="1" si="323"/>
        <v>WH</v>
      </c>
      <c r="C2020" t="str">
        <f t="shared" si="329"/>
        <v>L6-WH-N-DT</v>
      </c>
      <c r="D2020" t="s">
        <v>1699</v>
      </c>
      <c r="E2020">
        <f t="shared" ca="1" si="321"/>
        <v>0</v>
      </c>
      <c r="H2020" t="str">
        <f t="shared" ca="1" si="324"/>
        <v>'Lynx WOODEN HOLDS'!</v>
      </c>
      <c r="I2020">
        <f t="shared" ca="1" si="325"/>
        <v>0</v>
      </c>
      <c r="J2020">
        <f t="shared" ca="1" si="326"/>
        <v>0</v>
      </c>
      <c r="K2020">
        <f t="shared" ca="1" si="326"/>
        <v>0</v>
      </c>
      <c r="L2020" t="str">
        <f t="shared" ca="1" si="326"/>
        <v>'Lynx WOODEN HOLDS'!</v>
      </c>
      <c r="M2020">
        <f t="shared" ca="1" si="326"/>
        <v>0</v>
      </c>
      <c r="N2020">
        <f t="shared" ca="1" si="326"/>
        <v>0</v>
      </c>
      <c r="O2020" t="str">
        <f t="shared" ca="1" si="327"/>
        <v>D:z</v>
      </c>
      <c r="P2020" t="str">
        <f t="shared" ca="1" si="328"/>
        <v>D9:Z9</v>
      </c>
    </row>
    <row r="2021" spans="1:16">
      <c r="A2021" t="str">
        <f t="shared" si="322"/>
        <v>03</v>
      </c>
      <c r="B2021" t="str">
        <f t="shared" ca="1" si="323"/>
        <v>WH</v>
      </c>
      <c r="C2021" t="str">
        <f t="shared" si="329"/>
        <v>L6-WH-N-DT</v>
      </c>
      <c r="D2021" t="s">
        <v>1722</v>
      </c>
      <c r="E2021">
        <f t="shared" ca="1" si="321"/>
        <v>0</v>
      </c>
      <c r="H2021" t="str">
        <f t="shared" ca="1" si="324"/>
        <v>'Lynx WOODEN HOLDS'!</v>
      </c>
      <c r="I2021">
        <f t="shared" ca="1" si="325"/>
        <v>0</v>
      </c>
      <c r="J2021">
        <f t="shared" ca="1" si="326"/>
        <v>0</v>
      </c>
      <c r="K2021">
        <f t="shared" ca="1" si="326"/>
        <v>0</v>
      </c>
      <c r="L2021" t="str">
        <f t="shared" ca="1" si="326"/>
        <v>'Lynx WOODEN HOLDS'!</v>
      </c>
      <c r="M2021">
        <f t="shared" ca="1" si="326"/>
        <v>0</v>
      </c>
      <c r="N2021">
        <f t="shared" ca="1" si="326"/>
        <v>0</v>
      </c>
      <c r="O2021" t="str">
        <f t="shared" ca="1" si="327"/>
        <v>D:z</v>
      </c>
      <c r="P2021" t="str">
        <f t="shared" ca="1" si="328"/>
        <v>D9:Z9</v>
      </c>
    </row>
    <row r="2022" spans="1:16">
      <c r="A2022" t="str">
        <f t="shared" si="322"/>
        <v>04</v>
      </c>
      <c r="B2022" t="str">
        <f t="shared" ca="1" si="323"/>
        <v>WH</v>
      </c>
      <c r="C2022" t="str">
        <f t="shared" si="329"/>
        <v>L6-WH-N-DT</v>
      </c>
      <c r="D2022" t="s">
        <v>1745</v>
      </c>
      <c r="E2022">
        <f t="shared" ca="1" si="321"/>
        <v>0</v>
      </c>
      <c r="H2022" t="str">
        <f t="shared" ca="1" si="324"/>
        <v>'Lynx WOODEN HOLDS'!</v>
      </c>
      <c r="I2022">
        <f t="shared" ca="1" si="325"/>
        <v>0</v>
      </c>
      <c r="J2022">
        <f t="shared" ca="1" si="326"/>
        <v>0</v>
      </c>
      <c r="K2022">
        <f t="shared" ca="1" si="326"/>
        <v>0</v>
      </c>
      <c r="L2022" t="str">
        <f t="shared" ca="1" si="326"/>
        <v>'Lynx WOODEN HOLDS'!</v>
      </c>
      <c r="M2022">
        <f t="shared" ca="1" si="326"/>
        <v>0</v>
      </c>
      <c r="N2022">
        <f t="shared" ca="1" si="326"/>
        <v>0</v>
      </c>
      <c r="O2022" t="str">
        <f t="shared" ca="1" si="327"/>
        <v>D:z</v>
      </c>
      <c r="P2022" t="str">
        <f t="shared" ca="1" si="328"/>
        <v>D9:Z9</v>
      </c>
    </row>
    <row r="2023" spans="1:16">
      <c r="A2023" t="str">
        <f t="shared" si="322"/>
        <v>05</v>
      </c>
      <c r="B2023" t="str">
        <f t="shared" ca="1" si="323"/>
        <v>WH</v>
      </c>
      <c r="C2023" t="str">
        <f t="shared" si="329"/>
        <v>L6-WH-N-DT</v>
      </c>
      <c r="D2023" t="s">
        <v>1768</v>
      </c>
      <c r="E2023">
        <f t="shared" ca="1" si="321"/>
        <v>0</v>
      </c>
      <c r="H2023" t="str">
        <f t="shared" ca="1" si="324"/>
        <v>'Lynx WOODEN HOLDS'!</v>
      </c>
      <c r="I2023">
        <f t="shared" ca="1" si="325"/>
        <v>0</v>
      </c>
      <c r="J2023">
        <f t="shared" ca="1" si="326"/>
        <v>0</v>
      </c>
      <c r="K2023">
        <f t="shared" ca="1" si="326"/>
        <v>0</v>
      </c>
      <c r="L2023" t="str">
        <f t="shared" ca="1" si="326"/>
        <v>'Lynx WOODEN HOLDS'!</v>
      </c>
      <c r="M2023">
        <f t="shared" ca="1" si="326"/>
        <v>0</v>
      </c>
      <c r="N2023">
        <f t="shared" ca="1" si="326"/>
        <v>0</v>
      </c>
      <c r="O2023" t="str">
        <f t="shared" ca="1" si="327"/>
        <v>D:z</v>
      </c>
      <c r="P2023" t="str">
        <f t="shared" ca="1" si="328"/>
        <v>D9:Z9</v>
      </c>
    </row>
    <row r="2024" spans="1:16">
      <c r="A2024" t="str">
        <f t="shared" si="322"/>
        <v>06</v>
      </c>
      <c r="B2024" t="str">
        <f t="shared" ca="1" si="323"/>
        <v>WH</v>
      </c>
      <c r="C2024" t="str">
        <f t="shared" si="329"/>
        <v>L6-WH-N-DT</v>
      </c>
      <c r="D2024" t="s">
        <v>1791</v>
      </c>
      <c r="E2024">
        <f t="shared" ca="1" si="321"/>
        <v>0</v>
      </c>
      <c r="H2024" t="str">
        <f t="shared" ca="1" si="324"/>
        <v>'Lynx WOODEN HOLDS'!</v>
      </c>
      <c r="I2024">
        <f t="shared" ca="1" si="325"/>
        <v>0</v>
      </c>
      <c r="J2024">
        <f t="shared" ca="1" si="326"/>
        <v>0</v>
      </c>
      <c r="K2024">
        <f t="shared" ca="1" si="326"/>
        <v>0</v>
      </c>
      <c r="L2024" t="str">
        <f t="shared" ca="1" si="326"/>
        <v>'Lynx WOODEN HOLDS'!</v>
      </c>
      <c r="M2024">
        <f t="shared" ca="1" si="326"/>
        <v>0</v>
      </c>
      <c r="N2024">
        <f t="shared" ca="1" si="326"/>
        <v>0</v>
      </c>
      <c r="O2024" t="str">
        <f t="shared" ca="1" si="327"/>
        <v>D:z</v>
      </c>
      <c r="P2024" t="str">
        <f t="shared" ca="1" si="328"/>
        <v>D9:Z9</v>
      </c>
    </row>
    <row r="2025" spans="1:16">
      <c r="A2025" t="str">
        <f t="shared" si="322"/>
        <v>07</v>
      </c>
      <c r="B2025" t="str">
        <f t="shared" ca="1" si="323"/>
        <v>WH</v>
      </c>
      <c r="C2025" t="str">
        <f t="shared" si="329"/>
        <v>L6-WH-N-DT</v>
      </c>
      <c r="D2025" t="s">
        <v>1814</v>
      </c>
      <c r="E2025">
        <f t="shared" ca="1" si="321"/>
        <v>0</v>
      </c>
      <c r="H2025" t="str">
        <f t="shared" ca="1" si="324"/>
        <v>'Lynx WOODEN HOLDS'!</v>
      </c>
      <c r="I2025">
        <f t="shared" ca="1" si="325"/>
        <v>0</v>
      </c>
      <c r="J2025">
        <f t="shared" ca="1" si="326"/>
        <v>0</v>
      </c>
      <c r="K2025">
        <f t="shared" ca="1" si="326"/>
        <v>0</v>
      </c>
      <c r="L2025" t="str">
        <f t="shared" ca="1" si="326"/>
        <v>'Lynx WOODEN HOLDS'!</v>
      </c>
      <c r="M2025">
        <f t="shared" ca="1" si="326"/>
        <v>0</v>
      </c>
      <c r="N2025">
        <f t="shared" ca="1" si="326"/>
        <v>0</v>
      </c>
      <c r="O2025" t="str">
        <f t="shared" ca="1" si="327"/>
        <v>D:z</v>
      </c>
      <c r="P2025" t="str">
        <f t="shared" ca="1" si="328"/>
        <v>D9:Z9</v>
      </c>
    </row>
    <row r="2026" spans="1:16">
      <c r="A2026" t="str">
        <f t="shared" si="322"/>
        <v>08</v>
      </c>
      <c r="B2026" t="str">
        <f t="shared" ca="1" si="323"/>
        <v>WH</v>
      </c>
      <c r="C2026" t="str">
        <f t="shared" si="329"/>
        <v>L6-WH-N-DT</v>
      </c>
      <c r="D2026" t="s">
        <v>1837</v>
      </c>
      <c r="E2026">
        <f t="shared" ca="1" si="321"/>
        <v>0</v>
      </c>
      <c r="H2026" t="str">
        <f t="shared" ca="1" si="324"/>
        <v>'Lynx WOODEN HOLDS'!</v>
      </c>
      <c r="I2026">
        <f t="shared" ca="1" si="325"/>
        <v>0</v>
      </c>
      <c r="J2026">
        <f t="shared" ca="1" si="326"/>
        <v>0</v>
      </c>
      <c r="K2026">
        <f t="shared" ca="1" si="326"/>
        <v>0</v>
      </c>
      <c r="L2026" t="str">
        <f t="shared" ca="1" si="326"/>
        <v>'Lynx WOODEN HOLDS'!</v>
      </c>
      <c r="M2026">
        <f t="shared" ca="1" si="326"/>
        <v>0</v>
      </c>
      <c r="N2026">
        <f t="shared" ca="1" si="326"/>
        <v>0</v>
      </c>
      <c r="O2026" t="str">
        <f t="shared" ca="1" si="327"/>
        <v>D:z</v>
      </c>
      <c r="P2026" t="str">
        <f t="shared" ca="1" si="328"/>
        <v>D9:Z9</v>
      </c>
    </row>
    <row r="2027" spans="1:16">
      <c r="A2027" t="str">
        <f t="shared" si="322"/>
        <v>09</v>
      </c>
      <c r="B2027" t="str">
        <f t="shared" ca="1" si="323"/>
        <v>WH</v>
      </c>
      <c r="C2027" t="str">
        <f t="shared" si="329"/>
        <v>L6-WH-N-DT</v>
      </c>
      <c r="D2027" t="s">
        <v>1860</v>
      </c>
      <c r="E2027">
        <f t="shared" ca="1" si="321"/>
        <v>0</v>
      </c>
      <c r="H2027" t="str">
        <f t="shared" ca="1" si="324"/>
        <v>'Lynx WOODEN HOLDS'!</v>
      </c>
      <c r="I2027">
        <f t="shared" ca="1" si="325"/>
        <v>0</v>
      </c>
      <c r="J2027">
        <f t="shared" ca="1" si="326"/>
        <v>0</v>
      </c>
      <c r="K2027">
        <f t="shared" ca="1" si="326"/>
        <v>0</v>
      </c>
      <c r="L2027" t="str">
        <f t="shared" ca="1" si="326"/>
        <v>'Lynx WOODEN HOLDS'!</v>
      </c>
      <c r="M2027">
        <f t="shared" ca="1" si="326"/>
        <v>0</v>
      </c>
      <c r="N2027">
        <f t="shared" ca="1" si="326"/>
        <v>0</v>
      </c>
      <c r="O2027" t="str">
        <f t="shared" ca="1" si="327"/>
        <v>D:z</v>
      </c>
      <c r="P2027" t="str">
        <f t="shared" ca="1" si="328"/>
        <v>D9:Z9</v>
      </c>
    </row>
    <row r="2028" spans="1:16">
      <c r="A2028" t="str">
        <f t="shared" si="322"/>
        <v>10</v>
      </c>
      <c r="B2028" t="str">
        <f t="shared" ca="1" si="323"/>
        <v>WH</v>
      </c>
      <c r="C2028" t="str">
        <f t="shared" si="329"/>
        <v>L6-WH-N-DT</v>
      </c>
      <c r="D2028" t="s">
        <v>1883</v>
      </c>
      <c r="E2028">
        <f t="shared" ca="1" si="321"/>
        <v>0</v>
      </c>
      <c r="H2028" t="str">
        <f t="shared" ca="1" si="324"/>
        <v>'Lynx WOODEN HOLDS'!</v>
      </c>
      <c r="I2028">
        <f t="shared" ca="1" si="325"/>
        <v>0</v>
      </c>
      <c r="J2028">
        <f t="shared" ca="1" si="326"/>
        <v>0</v>
      </c>
      <c r="K2028">
        <f t="shared" ca="1" si="326"/>
        <v>0</v>
      </c>
      <c r="L2028" t="str">
        <f t="shared" ca="1" si="326"/>
        <v>'Lynx WOODEN HOLDS'!</v>
      </c>
      <c r="M2028">
        <f t="shared" ca="1" si="326"/>
        <v>0</v>
      </c>
      <c r="N2028">
        <f t="shared" ca="1" si="326"/>
        <v>0</v>
      </c>
      <c r="O2028" t="str">
        <f t="shared" ca="1" si="327"/>
        <v>D:z</v>
      </c>
      <c r="P2028" t="str">
        <f t="shared" ca="1" si="328"/>
        <v>D9:Z9</v>
      </c>
    </row>
    <row r="2029" spans="1:16">
      <c r="A2029" t="str">
        <f t="shared" si="322"/>
        <v>11</v>
      </c>
      <c r="B2029" t="str">
        <f t="shared" ca="1" si="323"/>
        <v>WH</v>
      </c>
      <c r="C2029" t="str">
        <f t="shared" si="329"/>
        <v>L6-WH-N-DT</v>
      </c>
      <c r="D2029" t="s">
        <v>1906</v>
      </c>
      <c r="E2029">
        <f t="shared" ca="1" si="321"/>
        <v>0</v>
      </c>
      <c r="H2029" t="str">
        <f t="shared" ca="1" si="324"/>
        <v>'Lynx WOODEN HOLDS'!</v>
      </c>
      <c r="I2029">
        <f t="shared" ca="1" si="325"/>
        <v>0</v>
      </c>
      <c r="J2029">
        <f t="shared" ref="J2029:N2079" ca="1" si="330">IF(IFERROR(VLOOKUP($C2029,INDIRECT(J$14&amp;"D:D"),1,FALSE),0)&lt;&gt;0,J$14,0)</f>
        <v>0</v>
      </c>
      <c r="K2029">
        <f t="shared" ca="1" si="330"/>
        <v>0</v>
      </c>
      <c r="L2029" t="str">
        <f t="shared" ca="1" si="330"/>
        <v>'Lynx WOODEN HOLDS'!</v>
      </c>
      <c r="M2029">
        <f t="shared" ca="1" si="330"/>
        <v>0</v>
      </c>
      <c r="N2029">
        <f t="shared" ca="1" si="330"/>
        <v>0</v>
      </c>
      <c r="O2029" t="str">
        <f t="shared" ca="1" si="327"/>
        <v>D:z</v>
      </c>
      <c r="P2029" t="str">
        <f t="shared" ca="1" si="328"/>
        <v>D9:Z9</v>
      </c>
    </row>
    <row r="2030" spans="1:16">
      <c r="A2030" t="str">
        <f t="shared" si="322"/>
        <v>12</v>
      </c>
      <c r="B2030" t="str">
        <f t="shared" ca="1" si="323"/>
        <v>WH</v>
      </c>
      <c r="C2030" t="str">
        <f t="shared" si="329"/>
        <v>L6-WH-N-DT</v>
      </c>
      <c r="D2030" t="s">
        <v>1929</v>
      </c>
      <c r="E2030">
        <f t="shared" ca="1" si="321"/>
        <v>0</v>
      </c>
      <c r="H2030" t="str">
        <f t="shared" ca="1" si="324"/>
        <v>'Lynx WOODEN HOLDS'!</v>
      </c>
      <c r="I2030">
        <f t="shared" ca="1" si="325"/>
        <v>0</v>
      </c>
      <c r="J2030">
        <f t="shared" ca="1" si="330"/>
        <v>0</v>
      </c>
      <c r="K2030">
        <f t="shared" ca="1" si="330"/>
        <v>0</v>
      </c>
      <c r="L2030" t="str">
        <f t="shared" ca="1" si="330"/>
        <v>'Lynx WOODEN HOLDS'!</v>
      </c>
      <c r="M2030">
        <f t="shared" ca="1" si="330"/>
        <v>0</v>
      </c>
      <c r="N2030">
        <f t="shared" ca="1" si="330"/>
        <v>0</v>
      </c>
      <c r="O2030" t="str">
        <f t="shared" ca="1" si="327"/>
        <v>D:z</v>
      </c>
      <c r="P2030" t="str">
        <f t="shared" ca="1" si="328"/>
        <v>D9:Z9</v>
      </c>
    </row>
    <row r="2031" spans="1:16">
      <c r="A2031" t="str">
        <f t="shared" si="322"/>
        <v>13</v>
      </c>
      <c r="B2031" t="str">
        <f t="shared" ca="1" si="323"/>
        <v>WH</v>
      </c>
      <c r="C2031" t="str">
        <f t="shared" si="329"/>
        <v>L6-WH-N-DT</v>
      </c>
      <c r="D2031" t="s">
        <v>1952</v>
      </c>
      <c r="E2031">
        <f t="shared" ref="E2031:E2094" ca="1" si="331">IFERROR(VLOOKUP(C2031,INDIRECT($H2031&amp;$O2031),MATCH($A2031,INDIRECT($H2031&amp;$P2031),0),FALSE),0)</f>
        <v>0</v>
      </c>
      <c r="H2031" t="str">
        <f t="shared" ca="1" si="324"/>
        <v>'Lynx WOODEN HOLDS'!</v>
      </c>
      <c r="I2031">
        <f t="shared" ca="1" si="325"/>
        <v>0</v>
      </c>
      <c r="J2031">
        <f t="shared" ca="1" si="330"/>
        <v>0</v>
      </c>
      <c r="K2031">
        <f t="shared" ca="1" si="330"/>
        <v>0</v>
      </c>
      <c r="L2031" t="str">
        <f t="shared" ca="1" si="330"/>
        <v>'Lynx WOODEN HOLDS'!</v>
      </c>
      <c r="M2031">
        <f t="shared" ca="1" si="330"/>
        <v>0</v>
      </c>
      <c r="N2031">
        <f t="shared" ca="1" si="330"/>
        <v>0</v>
      </c>
      <c r="O2031" t="str">
        <f t="shared" ca="1" si="327"/>
        <v>D:z</v>
      </c>
      <c r="P2031" t="str">
        <f t="shared" ca="1" si="328"/>
        <v>D9:Z9</v>
      </c>
    </row>
    <row r="2032" spans="1:16">
      <c r="A2032" t="str">
        <f t="shared" si="322"/>
        <v>15</v>
      </c>
      <c r="B2032" t="str">
        <f t="shared" ca="1" si="323"/>
        <v>WH</v>
      </c>
      <c r="C2032" t="str">
        <f t="shared" si="329"/>
        <v>L6-WH-N-DT</v>
      </c>
      <c r="D2032" t="s">
        <v>1975</v>
      </c>
      <c r="E2032">
        <f t="shared" ca="1" si="331"/>
        <v>0</v>
      </c>
      <c r="H2032" t="str">
        <f t="shared" ca="1" si="324"/>
        <v>'Lynx WOODEN HOLDS'!</v>
      </c>
      <c r="I2032">
        <f t="shared" ca="1" si="325"/>
        <v>0</v>
      </c>
      <c r="J2032">
        <f t="shared" ca="1" si="330"/>
        <v>0</v>
      </c>
      <c r="K2032">
        <f t="shared" ca="1" si="330"/>
        <v>0</v>
      </c>
      <c r="L2032" t="str">
        <f t="shared" ca="1" si="330"/>
        <v>'Lynx WOODEN HOLDS'!</v>
      </c>
      <c r="M2032">
        <f t="shared" ca="1" si="330"/>
        <v>0</v>
      </c>
      <c r="N2032">
        <f t="shared" ca="1" si="330"/>
        <v>0</v>
      </c>
      <c r="O2032" t="str">
        <f t="shared" ca="1" si="327"/>
        <v>D:z</v>
      </c>
      <c r="P2032" t="str">
        <f t="shared" ca="1" si="328"/>
        <v>D9:Z9</v>
      </c>
    </row>
    <row r="2033" spans="1:16">
      <c r="A2033" t="str">
        <f t="shared" si="322"/>
        <v>01</v>
      </c>
      <c r="B2033" t="str">
        <f t="shared" ca="1" si="323"/>
        <v>WOOD</v>
      </c>
      <c r="C2033" t="str">
        <f t="shared" si="329"/>
        <v>L61-W</v>
      </c>
      <c r="D2033" t="s">
        <v>830</v>
      </c>
      <c r="E2033">
        <f t="shared" ca="1" si="331"/>
        <v>0</v>
      </c>
      <c r="H2033" t="str">
        <f t="shared" ca="1" si="324"/>
        <v>'LYNX PLYWOOD'!</v>
      </c>
      <c r="I2033">
        <f t="shared" ca="1" si="325"/>
        <v>0</v>
      </c>
      <c r="J2033" t="str">
        <f t="shared" ca="1" si="330"/>
        <v>'LYNX PLYWOOD'!</v>
      </c>
      <c r="K2033">
        <f t="shared" ca="1" si="330"/>
        <v>0</v>
      </c>
      <c r="L2033">
        <f t="shared" ca="1" si="330"/>
        <v>0</v>
      </c>
      <c r="M2033">
        <f t="shared" ca="1" si="330"/>
        <v>0</v>
      </c>
      <c r="N2033">
        <f t="shared" ca="1" si="330"/>
        <v>0</v>
      </c>
      <c r="O2033" t="str">
        <f t="shared" ca="1" si="327"/>
        <v>D:Aa</v>
      </c>
      <c r="P2033" t="str">
        <f t="shared" ca="1" si="328"/>
        <v>D9:Aa9</v>
      </c>
    </row>
    <row r="2034" spans="1:16">
      <c r="A2034" t="str">
        <f t="shared" si="322"/>
        <v>02</v>
      </c>
      <c r="B2034" t="str">
        <f t="shared" ca="1" si="323"/>
        <v>WOOD</v>
      </c>
      <c r="C2034" t="str">
        <f t="shared" si="329"/>
        <v>L61-W</v>
      </c>
      <c r="D2034" t="s">
        <v>831</v>
      </c>
      <c r="E2034">
        <f t="shared" ca="1" si="331"/>
        <v>0</v>
      </c>
      <c r="H2034" t="str">
        <f t="shared" ca="1" si="324"/>
        <v>'LYNX PLYWOOD'!</v>
      </c>
      <c r="I2034">
        <f t="shared" ca="1" si="325"/>
        <v>0</v>
      </c>
      <c r="J2034" t="str">
        <f t="shared" ca="1" si="330"/>
        <v>'LYNX PLYWOOD'!</v>
      </c>
      <c r="K2034">
        <f t="shared" ca="1" si="330"/>
        <v>0</v>
      </c>
      <c r="L2034">
        <f t="shared" ca="1" si="330"/>
        <v>0</v>
      </c>
      <c r="M2034">
        <f t="shared" ca="1" si="330"/>
        <v>0</v>
      </c>
      <c r="N2034">
        <f t="shared" ca="1" si="330"/>
        <v>0</v>
      </c>
      <c r="O2034" t="str">
        <f t="shared" ca="1" si="327"/>
        <v>D:Aa</v>
      </c>
      <c r="P2034" t="str">
        <f t="shared" ca="1" si="328"/>
        <v>D9:Aa9</v>
      </c>
    </row>
    <row r="2035" spans="1:16">
      <c r="A2035" t="str">
        <f t="shared" si="322"/>
        <v>03</v>
      </c>
      <c r="B2035" t="str">
        <f t="shared" ca="1" si="323"/>
        <v>WOOD</v>
      </c>
      <c r="C2035" t="str">
        <f t="shared" si="329"/>
        <v>L61-W</v>
      </c>
      <c r="D2035" t="s">
        <v>832</v>
      </c>
      <c r="E2035">
        <f t="shared" ca="1" si="331"/>
        <v>0</v>
      </c>
      <c r="H2035" t="str">
        <f t="shared" ca="1" si="324"/>
        <v>'LYNX PLYWOOD'!</v>
      </c>
      <c r="I2035">
        <f t="shared" ca="1" si="325"/>
        <v>0</v>
      </c>
      <c r="J2035" t="str">
        <f t="shared" ca="1" si="330"/>
        <v>'LYNX PLYWOOD'!</v>
      </c>
      <c r="K2035">
        <f t="shared" ca="1" si="330"/>
        <v>0</v>
      </c>
      <c r="L2035">
        <f t="shared" ca="1" si="330"/>
        <v>0</v>
      </c>
      <c r="M2035">
        <f t="shared" ca="1" si="330"/>
        <v>0</v>
      </c>
      <c r="N2035">
        <f t="shared" ca="1" si="330"/>
        <v>0</v>
      </c>
      <c r="O2035" t="str">
        <f t="shared" ca="1" si="327"/>
        <v>D:Aa</v>
      </c>
      <c r="P2035" t="str">
        <f t="shared" ca="1" si="328"/>
        <v>D9:Aa9</v>
      </c>
    </row>
    <row r="2036" spans="1:16">
      <c r="A2036" t="str">
        <f t="shared" si="322"/>
        <v>04</v>
      </c>
      <c r="B2036" t="str">
        <f t="shared" ca="1" si="323"/>
        <v>WOOD</v>
      </c>
      <c r="C2036" t="str">
        <f t="shared" si="329"/>
        <v>L61-W</v>
      </c>
      <c r="D2036" t="s">
        <v>833</v>
      </c>
      <c r="E2036">
        <f t="shared" ca="1" si="331"/>
        <v>0</v>
      </c>
      <c r="H2036" t="str">
        <f t="shared" ca="1" si="324"/>
        <v>'LYNX PLYWOOD'!</v>
      </c>
      <c r="I2036">
        <f t="shared" ca="1" si="325"/>
        <v>0</v>
      </c>
      <c r="J2036" t="str">
        <f t="shared" ca="1" si="330"/>
        <v>'LYNX PLYWOOD'!</v>
      </c>
      <c r="K2036">
        <f t="shared" ca="1" si="330"/>
        <v>0</v>
      </c>
      <c r="L2036">
        <f t="shared" ca="1" si="330"/>
        <v>0</v>
      </c>
      <c r="M2036">
        <f t="shared" ca="1" si="330"/>
        <v>0</v>
      </c>
      <c r="N2036">
        <f t="shared" ca="1" si="330"/>
        <v>0</v>
      </c>
      <c r="O2036" t="str">
        <f t="shared" ca="1" si="327"/>
        <v>D:Aa</v>
      </c>
      <c r="P2036" t="str">
        <f t="shared" ca="1" si="328"/>
        <v>D9:Aa9</v>
      </c>
    </row>
    <row r="2037" spans="1:16">
      <c r="A2037" t="str">
        <f t="shared" si="322"/>
        <v>05</v>
      </c>
      <c r="B2037" t="str">
        <f t="shared" ca="1" si="323"/>
        <v>WOOD</v>
      </c>
      <c r="C2037" t="str">
        <f t="shared" si="329"/>
        <v>L61-W</v>
      </c>
      <c r="D2037" t="s">
        <v>834</v>
      </c>
      <c r="E2037">
        <f t="shared" ca="1" si="331"/>
        <v>0</v>
      </c>
      <c r="H2037" t="str">
        <f t="shared" ca="1" si="324"/>
        <v>'LYNX PLYWOOD'!</v>
      </c>
      <c r="I2037">
        <f t="shared" ca="1" si="325"/>
        <v>0</v>
      </c>
      <c r="J2037" t="str">
        <f t="shared" ca="1" si="330"/>
        <v>'LYNX PLYWOOD'!</v>
      </c>
      <c r="K2037">
        <f t="shared" ca="1" si="330"/>
        <v>0</v>
      </c>
      <c r="L2037">
        <f t="shared" ca="1" si="330"/>
        <v>0</v>
      </c>
      <c r="M2037">
        <f t="shared" ca="1" si="330"/>
        <v>0</v>
      </c>
      <c r="N2037">
        <f t="shared" ca="1" si="330"/>
        <v>0</v>
      </c>
      <c r="O2037" t="str">
        <f t="shared" ca="1" si="327"/>
        <v>D:Aa</v>
      </c>
      <c r="P2037" t="str">
        <f t="shared" ca="1" si="328"/>
        <v>D9:Aa9</v>
      </c>
    </row>
    <row r="2038" spans="1:16">
      <c r="A2038" t="str">
        <f t="shared" si="322"/>
        <v>06</v>
      </c>
      <c r="B2038" t="str">
        <f t="shared" ca="1" si="323"/>
        <v>WOOD</v>
      </c>
      <c r="C2038" t="str">
        <f t="shared" si="329"/>
        <v>L61-W</v>
      </c>
      <c r="D2038" t="s">
        <v>835</v>
      </c>
      <c r="E2038">
        <f t="shared" ca="1" si="331"/>
        <v>0</v>
      </c>
      <c r="H2038" t="str">
        <f t="shared" ca="1" si="324"/>
        <v>'LYNX PLYWOOD'!</v>
      </c>
      <c r="I2038">
        <f t="shared" ca="1" si="325"/>
        <v>0</v>
      </c>
      <c r="J2038" t="str">
        <f t="shared" ca="1" si="330"/>
        <v>'LYNX PLYWOOD'!</v>
      </c>
      <c r="K2038">
        <f t="shared" ca="1" si="330"/>
        <v>0</v>
      </c>
      <c r="L2038">
        <f t="shared" ca="1" si="330"/>
        <v>0</v>
      </c>
      <c r="M2038">
        <f t="shared" ca="1" si="330"/>
        <v>0</v>
      </c>
      <c r="N2038">
        <f t="shared" ca="1" si="330"/>
        <v>0</v>
      </c>
      <c r="O2038" t="str">
        <f t="shared" ca="1" si="327"/>
        <v>D:Aa</v>
      </c>
      <c r="P2038" t="str">
        <f t="shared" ca="1" si="328"/>
        <v>D9:Aa9</v>
      </c>
    </row>
    <row r="2039" spans="1:16">
      <c r="A2039" t="str">
        <f t="shared" ref="A2039:A2102" si="332">MID(D2039,LEN(C2039)+2,LEN(D2039)-LEN(C2039))</f>
        <v>07</v>
      </c>
      <c r="B2039" t="str">
        <f t="shared" ref="B2039:B2102" ca="1" si="333">VLOOKUP(H2039,$A$1:$K$6,11,FALSE)</f>
        <v>WOOD</v>
      </c>
      <c r="C2039" t="str">
        <f t="shared" si="329"/>
        <v>L61-W</v>
      </c>
      <c r="D2039" t="s">
        <v>836</v>
      </c>
      <c r="E2039">
        <f t="shared" ca="1" si="331"/>
        <v>0</v>
      </c>
      <c r="H2039" t="str">
        <f t="shared" ca="1" si="324"/>
        <v>'LYNX PLYWOOD'!</v>
      </c>
      <c r="I2039">
        <f t="shared" ca="1" si="325"/>
        <v>0</v>
      </c>
      <c r="J2039" t="str">
        <f t="shared" ca="1" si="330"/>
        <v>'LYNX PLYWOOD'!</v>
      </c>
      <c r="K2039">
        <f t="shared" ca="1" si="330"/>
        <v>0</v>
      </c>
      <c r="L2039">
        <f t="shared" ca="1" si="330"/>
        <v>0</v>
      </c>
      <c r="M2039">
        <f t="shared" ca="1" si="330"/>
        <v>0</v>
      </c>
      <c r="N2039">
        <f t="shared" ca="1" si="330"/>
        <v>0</v>
      </c>
      <c r="O2039" t="str">
        <f t="shared" ca="1" si="327"/>
        <v>D:Aa</v>
      </c>
      <c r="P2039" t="str">
        <f t="shared" ca="1" si="328"/>
        <v>D9:Aa9</v>
      </c>
    </row>
    <row r="2040" spans="1:16">
      <c r="A2040" t="str">
        <f t="shared" si="332"/>
        <v>08</v>
      </c>
      <c r="B2040" t="str">
        <f t="shared" ca="1" si="333"/>
        <v>WOOD</v>
      </c>
      <c r="C2040" t="str">
        <f t="shared" si="329"/>
        <v>L61-W</v>
      </c>
      <c r="D2040" t="s">
        <v>837</v>
      </c>
      <c r="E2040">
        <f t="shared" ca="1" si="331"/>
        <v>0</v>
      </c>
      <c r="H2040" t="str">
        <f t="shared" ca="1" si="324"/>
        <v>'LYNX PLYWOOD'!</v>
      </c>
      <c r="I2040">
        <f t="shared" ca="1" si="325"/>
        <v>0</v>
      </c>
      <c r="J2040" t="str">
        <f t="shared" ca="1" si="330"/>
        <v>'LYNX PLYWOOD'!</v>
      </c>
      <c r="K2040">
        <f t="shared" ca="1" si="330"/>
        <v>0</v>
      </c>
      <c r="L2040">
        <f t="shared" ca="1" si="330"/>
        <v>0</v>
      </c>
      <c r="M2040">
        <f t="shared" ca="1" si="330"/>
        <v>0</v>
      </c>
      <c r="N2040">
        <f t="shared" ca="1" si="330"/>
        <v>0</v>
      </c>
      <c r="O2040" t="str">
        <f t="shared" ca="1" si="327"/>
        <v>D:Aa</v>
      </c>
      <c r="P2040" t="str">
        <f t="shared" ca="1" si="328"/>
        <v>D9:Aa9</v>
      </c>
    </row>
    <row r="2041" spans="1:16">
      <c r="A2041" t="str">
        <f t="shared" si="332"/>
        <v>09</v>
      </c>
      <c r="B2041" t="str">
        <f t="shared" ca="1" si="333"/>
        <v>WOOD</v>
      </c>
      <c r="C2041" t="str">
        <f t="shared" si="329"/>
        <v>L61-W</v>
      </c>
      <c r="D2041" t="s">
        <v>838</v>
      </c>
      <c r="E2041">
        <f t="shared" ca="1" si="331"/>
        <v>0</v>
      </c>
      <c r="H2041" t="str">
        <f t="shared" ref="H2041:H2104" ca="1" si="334">IF(I2041&lt;&gt;0,I2041,IF(J2041&lt;&gt;0,J2041,IF(K2041&lt;&gt;0,K2041,IF(L2041&lt;&gt;0,L2041,IF(M2041&lt;&gt;0,M2041,N2041)))))</f>
        <v>'LYNX PLYWOOD'!</v>
      </c>
      <c r="I2041">
        <f t="shared" ref="I2041:I2104" ca="1" si="335">IF(IFERROR(VLOOKUP(C2041,INDIRECT($I$14&amp;"D:D"),1,FALSE),0)&lt;&gt;0,I$14,0)</f>
        <v>0</v>
      </c>
      <c r="J2041" t="str">
        <f t="shared" ca="1" si="330"/>
        <v>'LYNX PLYWOOD'!</v>
      </c>
      <c r="K2041">
        <f t="shared" ca="1" si="330"/>
        <v>0</v>
      </c>
      <c r="L2041">
        <f t="shared" ca="1" si="330"/>
        <v>0</v>
      </c>
      <c r="M2041">
        <f t="shared" ca="1" si="330"/>
        <v>0</v>
      </c>
      <c r="N2041">
        <f t="shared" ca="1" si="330"/>
        <v>0</v>
      </c>
      <c r="O2041" t="str">
        <f t="shared" ca="1" si="327"/>
        <v>D:Aa</v>
      </c>
      <c r="P2041" t="str">
        <f t="shared" ca="1" si="328"/>
        <v>D9:Aa9</v>
      </c>
    </row>
    <row r="2042" spans="1:16">
      <c r="A2042" t="str">
        <f t="shared" si="332"/>
        <v>10</v>
      </c>
      <c r="B2042" t="str">
        <f t="shared" ca="1" si="333"/>
        <v>WOOD</v>
      </c>
      <c r="C2042" t="str">
        <f t="shared" si="329"/>
        <v>L61-W</v>
      </c>
      <c r="D2042" t="s">
        <v>839</v>
      </c>
      <c r="E2042">
        <f t="shared" ca="1" si="331"/>
        <v>0</v>
      </c>
      <c r="H2042" t="str">
        <f t="shared" ca="1" si="334"/>
        <v>'LYNX PLYWOOD'!</v>
      </c>
      <c r="I2042">
        <f t="shared" ca="1" si="335"/>
        <v>0</v>
      </c>
      <c r="J2042" t="str">
        <f t="shared" ca="1" si="330"/>
        <v>'LYNX PLYWOOD'!</v>
      </c>
      <c r="K2042">
        <f t="shared" ca="1" si="330"/>
        <v>0</v>
      </c>
      <c r="L2042">
        <f t="shared" ca="1" si="330"/>
        <v>0</v>
      </c>
      <c r="M2042">
        <f t="shared" ca="1" si="330"/>
        <v>0</v>
      </c>
      <c r="N2042">
        <f t="shared" ca="1" si="330"/>
        <v>0</v>
      </c>
      <c r="O2042" t="str">
        <f t="shared" ca="1" si="327"/>
        <v>D:Aa</v>
      </c>
      <c r="P2042" t="str">
        <f t="shared" ca="1" si="328"/>
        <v>D9:Aa9</v>
      </c>
    </row>
    <row r="2043" spans="1:16">
      <c r="A2043" t="str">
        <f t="shared" si="332"/>
        <v>100</v>
      </c>
      <c r="B2043" t="str">
        <f t="shared" ca="1" si="333"/>
        <v>WOOD</v>
      </c>
      <c r="C2043" t="str">
        <f t="shared" si="329"/>
        <v>L61-W</v>
      </c>
      <c r="D2043" t="s">
        <v>843</v>
      </c>
      <c r="E2043">
        <f t="shared" ca="1" si="331"/>
        <v>0</v>
      </c>
      <c r="H2043" t="str">
        <f t="shared" ca="1" si="334"/>
        <v>'LYNX PLYWOOD'!</v>
      </c>
      <c r="I2043">
        <f t="shared" ca="1" si="335"/>
        <v>0</v>
      </c>
      <c r="J2043" t="str">
        <f t="shared" ca="1" si="330"/>
        <v>'LYNX PLYWOOD'!</v>
      </c>
      <c r="K2043">
        <f t="shared" ca="1" si="330"/>
        <v>0</v>
      </c>
      <c r="L2043">
        <f t="shared" ca="1" si="330"/>
        <v>0</v>
      </c>
      <c r="M2043">
        <f t="shared" ca="1" si="330"/>
        <v>0</v>
      </c>
      <c r="N2043">
        <f t="shared" ca="1" si="330"/>
        <v>0</v>
      </c>
      <c r="O2043" t="str">
        <f t="shared" ca="1" si="327"/>
        <v>D:Aa</v>
      </c>
      <c r="P2043" t="str">
        <f t="shared" ca="1" si="328"/>
        <v>D9:Aa9</v>
      </c>
    </row>
    <row r="2044" spans="1:16">
      <c r="A2044" t="str">
        <f t="shared" si="332"/>
        <v>11</v>
      </c>
      <c r="B2044" t="str">
        <f t="shared" ca="1" si="333"/>
        <v>WOOD</v>
      </c>
      <c r="C2044" t="str">
        <f t="shared" si="329"/>
        <v>L61-W</v>
      </c>
      <c r="D2044" t="s">
        <v>840</v>
      </c>
      <c r="E2044">
        <f t="shared" ca="1" si="331"/>
        <v>0</v>
      </c>
      <c r="H2044" t="str">
        <f t="shared" ca="1" si="334"/>
        <v>'LYNX PLYWOOD'!</v>
      </c>
      <c r="I2044">
        <f t="shared" ca="1" si="335"/>
        <v>0</v>
      </c>
      <c r="J2044" t="str">
        <f t="shared" ca="1" si="330"/>
        <v>'LYNX PLYWOOD'!</v>
      </c>
      <c r="K2044">
        <f t="shared" ca="1" si="330"/>
        <v>0</v>
      </c>
      <c r="L2044">
        <f t="shared" ca="1" si="330"/>
        <v>0</v>
      </c>
      <c r="M2044">
        <f t="shared" ca="1" si="330"/>
        <v>0</v>
      </c>
      <c r="N2044">
        <f t="shared" ca="1" si="330"/>
        <v>0</v>
      </c>
      <c r="O2044" t="str">
        <f t="shared" ca="1" si="327"/>
        <v>D:Aa</v>
      </c>
      <c r="P2044" t="str">
        <f t="shared" ca="1" si="328"/>
        <v>D9:Aa9</v>
      </c>
    </row>
    <row r="2045" spans="1:16">
      <c r="A2045" t="str">
        <f t="shared" si="332"/>
        <v>12</v>
      </c>
      <c r="B2045" t="str">
        <f t="shared" ca="1" si="333"/>
        <v>WOOD</v>
      </c>
      <c r="C2045" t="str">
        <f t="shared" si="329"/>
        <v>L61-W</v>
      </c>
      <c r="D2045" t="s">
        <v>841</v>
      </c>
      <c r="E2045">
        <f t="shared" ca="1" si="331"/>
        <v>0</v>
      </c>
      <c r="H2045" t="str">
        <f t="shared" ca="1" si="334"/>
        <v>'LYNX PLYWOOD'!</v>
      </c>
      <c r="I2045">
        <f t="shared" ca="1" si="335"/>
        <v>0</v>
      </c>
      <c r="J2045" t="str">
        <f t="shared" ca="1" si="330"/>
        <v>'LYNX PLYWOOD'!</v>
      </c>
      <c r="K2045">
        <f t="shared" ca="1" si="330"/>
        <v>0</v>
      </c>
      <c r="L2045">
        <f t="shared" ca="1" si="330"/>
        <v>0</v>
      </c>
      <c r="M2045">
        <f t="shared" ca="1" si="330"/>
        <v>0</v>
      </c>
      <c r="N2045">
        <f t="shared" ca="1" si="330"/>
        <v>0</v>
      </c>
      <c r="O2045" t="str">
        <f t="shared" ca="1" si="327"/>
        <v>D:Aa</v>
      </c>
      <c r="P2045" t="str">
        <f t="shared" ca="1" si="328"/>
        <v>D9:Aa9</v>
      </c>
    </row>
    <row r="2046" spans="1:16">
      <c r="A2046" t="str">
        <f t="shared" si="332"/>
        <v>13</v>
      </c>
      <c r="B2046" t="str">
        <f t="shared" ca="1" si="333"/>
        <v>WOOD</v>
      </c>
      <c r="C2046" t="str">
        <f t="shared" si="329"/>
        <v>L61-W</v>
      </c>
      <c r="D2046" t="s">
        <v>842</v>
      </c>
      <c r="E2046">
        <f t="shared" ca="1" si="331"/>
        <v>0</v>
      </c>
      <c r="H2046" t="str">
        <f t="shared" ca="1" si="334"/>
        <v>'LYNX PLYWOOD'!</v>
      </c>
      <c r="I2046">
        <f t="shared" ca="1" si="335"/>
        <v>0</v>
      </c>
      <c r="J2046" t="str">
        <f t="shared" ca="1" si="330"/>
        <v>'LYNX PLYWOOD'!</v>
      </c>
      <c r="K2046">
        <f t="shared" ca="1" si="330"/>
        <v>0</v>
      </c>
      <c r="L2046">
        <f t="shared" ca="1" si="330"/>
        <v>0</v>
      </c>
      <c r="M2046">
        <f t="shared" ca="1" si="330"/>
        <v>0</v>
      </c>
      <c r="N2046">
        <f t="shared" ca="1" si="330"/>
        <v>0</v>
      </c>
      <c r="O2046" t="str">
        <f t="shared" ca="1" si="327"/>
        <v>D:Aa</v>
      </c>
      <c r="P2046" t="str">
        <f t="shared" ca="1" si="328"/>
        <v>D9:Aa9</v>
      </c>
    </row>
    <row r="2047" spans="1:16">
      <c r="A2047" t="str">
        <f t="shared" si="332"/>
        <v>15</v>
      </c>
      <c r="B2047" t="str">
        <f t="shared" ca="1" si="333"/>
        <v>WOOD</v>
      </c>
      <c r="C2047" t="str">
        <f t="shared" si="329"/>
        <v>L61-W</v>
      </c>
      <c r="D2047" t="s">
        <v>1547</v>
      </c>
      <c r="E2047">
        <f t="shared" ca="1" si="331"/>
        <v>0</v>
      </c>
      <c r="H2047" t="str">
        <f t="shared" ca="1" si="334"/>
        <v>'LYNX PLYWOOD'!</v>
      </c>
      <c r="I2047">
        <f t="shared" ca="1" si="335"/>
        <v>0</v>
      </c>
      <c r="J2047" t="str">
        <f t="shared" ca="1" si="330"/>
        <v>'LYNX PLYWOOD'!</v>
      </c>
      <c r="K2047">
        <f t="shared" ca="1" si="330"/>
        <v>0</v>
      </c>
      <c r="L2047">
        <f t="shared" ca="1" si="330"/>
        <v>0</v>
      </c>
      <c r="M2047">
        <f t="shared" ca="1" si="330"/>
        <v>0</v>
      </c>
      <c r="N2047">
        <f t="shared" ca="1" si="330"/>
        <v>0</v>
      </c>
      <c r="O2047" t="str">
        <f t="shared" ca="1" si="327"/>
        <v>D:Aa</v>
      </c>
      <c r="P2047" t="str">
        <f t="shared" ca="1" si="328"/>
        <v>D9:Aa9</v>
      </c>
    </row>
    <row r="2048" spans="1:16">
      <c r="A2048" t="str">
        <f t="shared" si="332"/>
        <v>01</v>
      </c>
      <c r="B2048" t="str">
        <f t="shared" ca="1" si="333"/>
        <v>WOOD</v>
      </c>
      <c r="C2048" t="str">
        <f t="shared" si="329"/>
        <v>L62-W</v>
      </c>
      <c r="D2048" t="s">
        <v>844</v>
      </c>
      <c r="E2048">
        <f t="shared" ca="1" si="331"/>
        <v>0</v>
      </c>
      <c r="H2048" t="str">
        <f t="shared" ca="1" si="334"/>
        <v>'LYNX PLYWOOD'!</v>
      </c>
      <c r="I2048">
        <f t="shared" ca="1" si="335"/>
        <v>0</v>
      </c>
      <c r="J2048" t="str">
        <f t="shared" ca="1" si="330"/>
        <v>'LYNX PLYWOOD'!</v>
      </c>
      <c r="K2048">
        <f t="shared" ca="1" si="330"/>
        <v>0</v>
      </c>
      <c r="L2048">
        <f t="shared" ca="1" si="330"/>
        <v>0</v>
      </c>
      <c r="M2048">
        <f t="shared" ca="1" si="330"/>
        <v>0</v>
      </c>
      <c r="N2048">
        <f t="shared" ca="1" si="330"/>
        <v>0</v>
      </c>
      <c r="O2048" t="str">
        <f t="shared" ca="1" si="327"/>
        <v>D:Aa</v>
      </c>
      <c r="P2048" t="str">
        <f t="shared" ca="1" si="328"/>
        <v>D9:Aa9</v>
      </c>
    </row>
    <row r="2049" spans="1:16">
      <c r="A2049" t="str">
        <f t="shared" si="332"/>
        <v>02</v>
      </c>
      <c r="B2049" t="str">
        <f t="shared" ca="1" si="333"/>
        <v>WOOD</v>
      </c>
      <c r="C2049" t="str">
        <f t="shared" si="329"/>
        <v>L62-W</v>
      </c>
      <c r="D2049" t="s">
        <v>845</v>
      </c>
      <c r="E2049">
        <f t="shared" ca="1" si="331"/>
        <v>0</v>
      </c>
      <c r="H2049" t="str">
        <f t="shared" ca="1" si="334"/>
        <v>'LYNX PLYWOOD'!</v>
      </c>
      <c r="I2049">
        <f t="shared" ca="1" si="335"/>
        <v>0</v>
      </c>
      <c r="J2049" t="str">
        <f t="shared" ca="1" si="330"/>
        <v>'LYNX PLYWOOD'!</v>
      </c>
      <c r="K2049">
        <f t="shared" ca="1" si="330"/>
        <v>0</v>
      </c>
      <c r="L2049">
        <f t="shared" ca="1" si="330"/>
        <v>0</v>
      </c>
      <c r="M2049">
        <f t="shared" ca="1" si="330"/>
        <v>0</v>
      </c>
      <c r="N2049">
        <f t="shared" ca="1" si="330"/>
        <v>0</v>
      </c>
      <c r="O2049" t="str">
        <f t="shared" ca="1" si="327"/>
        <v>D:Aa</v>
      </c>
      <c r="P2049" t="str">
        <f t="shared" ca="1" si="328"/>
        <v>D9:Aa9</v>
      </c>
    </row>
    <row r="2050" spans="1:16">
      <c r="A2050" t="str">
        <f t="shared" si="332"/>
        <v>03</v>
      </c>
      <c r="B2050" t="str">
        <f t="shared" ca="1" si="333"/>
        <v>WOOD</v>
      </c>
      <c r="C2050" t="str">
        <f t="shared" si="329"/>
        <v>L62-W</v>
      </c>
      <c r="D2050" t="s">
        <v>846</v>
      </c>
      <c r="E2050">
        <f t="shared" ca="1" si="331"/>
        <v>0</v>
      </c>
      <c r="H2050" t="str">
        <f t="shared" ca="1" si="334"/>
        <v>'LYNX PLYWOOD'!</v>
      </c>
      <c r="I2050">
        <f t="shared" ca="1" si="335"/>
        <v>0</v>
      </c>
      <c r="J2050" t="str">
        <f t="shared" ca="1" si="330"/>
        <v>'LYNX PLYWOOD'!</v>
      </c>
      <c r="K2050">
        <f t="shared" ca="1" si="330"/>
        <v>0</v>
      </c>
      <c r="L2050">
        <f t="shared" ca="1" si="330"/>
        <v>0</v>
      </c>
      <c r="M2050">
        <f t="shared" ca="1" si="330"/>
        <v>0</v>
      </c>
      <c r="N2050">
        <f t="shared" ca="1" si="330"/>
        <v>0</v>
      </c>
      <c r="O2050" t="str">
        <f t="shared" ca="1" si="327"/>
        <v>D:Aa</v>
      </c>
      <c r="P2050" t="str">
        <f t="shared" ca="1" si="328"/>
        <v>D9:Aa9</v>
      </c>
    </row>
    <row r="2051" spans="1:16">
      <c r="A2051" t="str">
        <f t="shared" si="332"/>
        <v>04</v>
      </c>
      <c r="B2051" t="str">
        <f t="shared" ca="1" si="333"/>
        <v>WOOD</v>
      </c>
      <c r="C2051" t="str">
        <f t="shared" si="329"/>
        <v>L62-W</v>
      </c>
      <c r="D2051" t="s">
        <v>847</v>
      </c>
      <c r="E2051">
        <f t="shared" ca="1" si="331"/>
        <v>0</v>
      </c>
      <c r="H2051" t="str">
        <f t="shared" ca="1" si="334"/>
        <v>'LYNX PLYWOOD'!</v>
      </c>
      <c r="I2051">
        <f t="shared" ca="1" si="335"/>
        <v>0</v>
      </c>
      <c r="J2051" t="str">
        <f t="shared" ca="1" si="330"/>
        <v>'LYNX PLYWOOD'!</v>
      </c>
      <c r="K2051">
        <f t="shared" ca="1" si="330"/>
        <v>0</v>
      </c>
      <c r="L2051">
        <f t="shared" ca="1" si="330"/>
        <v>0</v>
      </c>
      <c r="M2051">
        <f t="shared" ca="1" si="330"/>
        <v>0</v>
      </c>
      <c r="N2051">
        <f t="shared" ca="1" si="330"/>
        <v>0</v>
      </c>
      <c r="O2051" t="str">
        <f t="shared" ca="1" si="327"/>
        <v>D:Aa</v>
      </c>
      <c r="P2051" t="str">
        <f t="shared" ca="1" si="328"/>
        <v>D9:Aa9</v>
      </c>
    </row>
    <row r="2052" spans="1:16">
      <c r="A2052" t="str">
        <f t="shared" si="332"/>
        <v>05</v>
      </c>
      <c r="B2052" t="str">
        <f t="shared" ca="1" si="333"/>
        <v>WOOD</v>
      </c>
      <c r="C2052" t="str">
        <f t="shared" si="329"/>
        <v>L62-W</v>
      </c>
      <c r="D2052" t="s">
        <v>848</v>
      </c>
      <c r="E2052">
        <f t="shared" ca="1" si="331"/>
        <v>0</v>
      </c>
      <c r="H2052" t="str">
        <f t="shared" ca="1" si="334"/>
        <v>'LYNX PLYWOOD'!</v>
      </c>
      <c r="I2052">
        <f t="shared" ca="1" si="335"/>
        <v>0</v>
      </c>
      <c r="J2052" t="str">
        <f t="shared" ca="1" si="330"/>
        <v>'LYNX PLYWOOD'!</v>
      </c>
      <c r="K2052">
        <f t="shared" ca="1" si="330"/>
        <v>0</v>
      </c>
      <c r="L2052">
        <f t="shared" ca="1" si="330"/>
        <v>0</v>
      </c>
      <c r="M2052">
        <f t="shared" ca="1" si="330"/>
        <v>0</v>
      </c>
      <c r="N2052">
        <f t="shared" ca="1" si="330"/>
        <v>0</v>
      </c>
      <c r="O2052" t="str">
        <f t="shared" ca="1" si="327"/>
        <v>D:Aa</v>
      </c>
      <c r="P2052" t="str">
        <f t="shared" ca="1" si="328"/>
        <v>D9:Aa9</v>
      </c>
    </row>
    <row r="2053" spans="1:16">
      <c r="A2053" t="str">
        <f t="shared" si="332"/>
        <v>06</v>
      </c>
      <c r="B2053" t="str">
        <f t="shared" ca="1" si="333"/>
        <v>WOOD</v>
      </c>
      <c r="C2053" t="str">
        <f t="shared" si="329"/>
        <v>L62-W</v>
      </c>
      <c r="D2053" t="s">
        <v>849</v>
      </c>
      <c r="E2053">
        <f t="shared" ca="1" si="331"/>
        <v>0</v>
      </c>
      <c r="H2053" t="str">
        <f t="shared" ca="1" si="334"/>
        <v>'LYNX PLYWOOD'!</v>
      </c>
      <c r="I2053">
        <f t="shared" ca="1" si="335"/>
        <v>0</v>
      </c>
      <c r="J2053" t="str">
        <f t="shared" ca="1" si="330"/>
        <v>'LYNX PLYWOOD'!</v>
      </c>
      <c r="K2053">
        <f t="shared" ca="1" si="330"/>
        <v>0</v>
      </c>
      <c r="L2053">
        <f t="shared" ca="1" si="330"/>
        <v>0</v>
      </c>
      <c r="M2053">
        <f t="shared" ca="1" si="330"/>
        <v>0</v>
      </c>
      <c r="N2053">
        <f t="shared" ca="1" si="330"/>
        <v>0</v>
      </c>
      <c r="O2053" t="str">
        <f t="shared" ca="1" si="327"/>
        <v>D:Aa</v>
      </c>
      <c r="P2053" t="str">
        <f t="shared" ca="1" si="328"/>
        <v>D9:Aa9</v>
      </c>
    </row>
    <row r="2054" spans="1:16">
      <c r="A2054" t="str">
        <f t="shared" si="332"/>
        <v>07</v>
      </c>
      <c r="B2054" t="str">
        <f t="shared" ca="1" si="333"/>
        <v>WOOD</v>
      </c>
      <c r="C2054" t="str">
        <f t="shared" si="329"/>
        <v>L62-W</v>
      </c>
      <c r="D2054" t="s">
        <v>850</v>
      </c>
      <c r="E2054">
        <f t="shared" ca="1" si="331"/>
        <v>0</v>
      </c>
      <c r="H2054" t="str">
        <f t="shared" ca="1" si="334"/>
        <v>'LYNX PLYWOOD'!</v>
      </c>
      <c r="I2054">
        <f t="shared" ca="1" si="335"/>
        <v>0</v>
      </c>
      <c r="J2054" t="str">
        <f t="shared" ca="1" si="330"/>
        <v>'LYNX PLYWOOD'!</v>
      </c>
      <c r="K2054">
        <f t="shared" ca="1" si="330"/>
        <v>0</v>
      </c>
      <c r="L2054">
        <f t="shared" ca="1" si="330"/>
        <v>0</v>
      </c>
      <c r="M2054">
        <f t="shared" ca="1" si="330"/>
        <v>0</v>
      </c>
      <c r="N2054">
        <f t="shared" ca="1" si="330"/>
        <v>0</v>
      </c>
      <c r="O2054" t="str">
        <f t="shared" ca="1" si="327"/>
        <v>D:Aa</v>
      </c>
      <c r="P2054" t="str">
        <f t="shared" ca="1" si="328"/>
        <v>D9:Aa9</v>
      </c>
    </row>
    <row r="2055" spans="1:16">
      <c r="A2055" t="str">
        <f t="shared" si="332"/>
        <v>08</v>
      </c>
      <c r="B2055" t="str">
        <f t="shared" ca="1" si="333"/>
        <v>WOOD</v>
      </c>
      <c r="C2055" t="str">
        <f t="shared" si="329"/>
        <v>L62-W</v>
      </c>
      <c r="D2055" t="s">
        <v>851</v>
      </c>
      <c r="E2055">
        <f t="shared" ca="1" si="331"/>
        <v>0</v>
      </c>
      <c r="H2055" t="str">
        <f t="shared" ca="1" si="334"/>
        <v>'LYNX PLYWOOD'!</v>
      </c>
      <c r="I2055">
        <f t="shared" ca="1" si="335"/>
        <v>0</v>
      </c>
      <c r="J2055" t="str">
        <f t="shared" ca="1" si="330"/>
        <v>'LYNX PLYWOOD'!</v>
      </c>
      <c r="K2055">
        <f t="shared" ca="1" si="330"/>
        <v>0</v>
      </c>
      <c r="L2055">
        <f t="shared" ca="1" si="330"/>
        <v>0</v>
      </c>
      <c r="M2055">
        <f t="shared" ca="1" si="330"/>
        <v>0</v>
      </c>
      <c r="N2055">
        <f t="shared" ca="1" si="330"/>
        <v>0</v>
      </c>
      <c r="O2055" t="str">
        <f t="shared" ca="1" si="327"/>
        <v>D:Aa</v>
      </c>
      <c r="P2055" t="str">
        <f t="shared" ca="1" si="328"/>
        <v>D9:Aa9</v>
      </c>
    </row>
    <row r="2056" spans="1:16">
      <c r="A2056" t="str">
        <f t="shared" si="332"/>
        <v>09</v>
      </c>
      <c r="B2056" t="str">
        <f t="shared" ca="1" si="333"/>
        <v>WOOD</v>
      </c>
      <c r="C2056" t="str">
        <f t="shared" si="329"/>
        <v>L62-W</v>
      </c>
      <c r="D2056" t="s">
        <v>852</v>
      </c>
      <c r="E2056">
        <f t="shared" ca="1" si="331"/>
        <v>0</v>
      </c>
      <c r="H2056" t="str">
        <f t="shared" ca="1" si="334"/>
        <v>'LYNX PLYWOOD'!</v>
      </c>
      <c r="I2056">
        <f t="shared" ca="1" si="335"/>
        <v>0</v>
      </c>
      <c r="J2056" t="str">
        <f t="shared" ca="1" si="330"/>
        <v>'LYNX PLYWOOD'!</v>
      </c>
      <c r="K2056">
        <f t="shared" ca="1" si="330"/>
        <v>0</v>
      </c>
      <c r="L2056">
        <f t="shared" ca="1" si="330"/>
        <v>0</v>
      </c>
      <c r="M2056">
        <f t="shared" ca="1" si="330"/>
        <v>0</v>
      </c>
      <c r="N2056">
        <f t="shared" ca="1" si="330"/>
        <v>0</v>
      </c>
      <c r="O2056" t="str">
        <f t="shared" ref="O2056:O2119" ca="1" si="336">VLOOKUP($H2056,$G$8:$I$13,2,FALSE)</f>
        <v>D:Aa</v>
      </c>
      <c r="P2056" t="str">
        <f t="shared" ref="P2056:P2119" ca="1" si="337">VLOOKUP($H2056,$G$8:$I$13,3,FALSE)</f>
        <v>D9:Aa9</v>
      </c>
    </row>
    <row r="2057" spans="1:16">
      <c r="A2057" t="str">
        <f t="shared" si="332"/>
        <v>10</v>
      </c>
      <c r="B2057" t="str">
        <f t="shared" ca="1" si="333"/>
        <v>WOOD</v>
      </c>
      <c r="C2057" t="str">
        <f t="shared" si="329"/>
        <v>L62-W</v>
      </c>
      <c r="D2057" t="s">
        <v>853</v>
      </c>
      <c r="E2057">
        <f t="shared" ca="1" si="331"/>
        <v>0</v>
      </c>
      <c r="H2057" t="str">
        <f t="shared" ca="1" si="334"/>
        <v>'LYNX PLYWOOD'!</v>
      </c>
      <c r="I2057">
        <f t="shared" ca="1" si="335"/>
        <v>0</v>
      </c>
      <c r="J2057" t="str">
        <f t="shared" ca="1" si="330"/>
        <v>'LYNX PLYWOOD'!</v>
      </c>
      <c r="K2057">
        <f t="shared" ca="1" si="330"/>
        <v>0</v>
      </c>
      <c r="L2057">
        <f t="shared" ca="1" si="330"/>
        <v>0</v>
      </c>
      <c r="M2057">
        <f t="shared" ca="1" si="330"/>
        <v>0</v>
      </c>
      <c r="N2057">
        <f t="shared" ca="1" si="330"/>
        <v>0</v>
      </c>
      <c r="O2057" t="str">
        <f t="shared" ca="1" si="336"/>
        <v>D:Aa</v>
      </c>
      <c r="P2057" t="str">
        <f t="shared" ca="1" si="337"/>
        <v>D9:Aa9</v>
      </c>
    </row>
    <row r="2058" spans="1:16">
      <c r="A2058" t="str">
        <f t="shared" si="332"/>
        <v>100</v>
      </c>
      <c r="B2058" t="str">
        <f t="shared" ca="1" si="333"/>
        <v>WOOD</v>
      </c>
      <c r="C2058" t="str">
        <f t="shared" si="329"/>
        <v>L62-W</v>
      </c>
      <c r="D2058" t="s">
        <v>857</v>
      </c>
      <c r="E2058">
        <f t="shared" ca="1" si="331"/>
        <v>0</v>
      </c>
      <c r="H2058" t="str">
        <f t="shared" ca="1" si="334"/>
        <v>'LYNX PLYWOOD'!</v>
      </c>
      <c r="I2058">
        <f t="shared" ca="1" si="335"/>
        <v>0</v>
      </c>
      <c r="J2058" t="str">
        <f t="shared" ca="1" si="330"/>
        <v>'LYNX PLYWOOD'!</v>
      </c>
      <c r="K2058">
        <f t="shared" ca="1" si="330"/>
        <v>0</v>
      </c>
      <c r="L2058">
        <f t="shared" ca="1" si="330"/>
        <v>0</v>
      </c>
      <c r="M2058">
        <f t="shared" ca="1" si="330"/>
        <v>0</v>
      </c>
      <c r="N2058">
        <f t="shared" ca="1" si="330"/>
        <v>0</v>
      </c>
      <c r="O2058" t="str">
        <f t="shared" ca="1" si="336"/>
        <v>D:Aa</v>
      </c>
      <c r="P2058" t="str">
        <f t="shared" ca="1" si="337"/>
        <v>D9:Aa9</v>
      </c>
    </row>
    <row r="2059" spans="1:16">
      <c r="A2059" t="str">
        <f t="shared" si="332"/>
        <v>11</v>
      </c>
      <c r="B2059" t="str">
        <f t="shared" ca="1" si="333"/>
        <v>WOOD</v>
      </c>
      <c r="C2059" t="str">
        <f t="shared" si="329"/>
        <v>L62-W</v>
      </c>
      <c r="D2059" t="s">
        <v>854</v>
      </c>
      <c r="E2059">
        <f t="shared" ca="1" si="331"/>
        <v>0</v>
      </c>
      <c r="H2059" t="str">
        <f t="shared" ca="1" si="334"/>
        <v>'LYNX PLYWOOD'!</v>
      </c>
      <c r="I2059">
        <f t="shared" ca="1" si="335"/>
        <v>0</v>
      </c>
      <c r="J2059" t="str">
        <f t="shared" ca="1" si="330"/>
        <v>'LYNX PLYWOOD'!</v>
      </c>
      <c r="K2059">
        <f t="shared" ca="1" si="330"/>
        <v>0</v>
      </c>
      <c r="L2059">
        <f t="shared" ca="1" si="330"/>
        <v>0</v>
      </c>
      <c r="M2059">
        <f t="shared" ca="1" si="330"/>
        <v>0</v>
      </c>
      <c r="N2059">
        <f t="shared" ca="1" si="330"/>
        <v>0</v>
      </c>
      <c r="O2059" t="str">
        <f t="shared" ca="1" si="336"/>
        <v>D:Aa</v>
      </c>
      <c r="P2059" t="str">
        <f t="shared" ca="1" si="337"/>
        <v>D9:Aa9</v>
      </c>
    </row>
    <row r="2060" spans="1:16">
      <c r="A2060" t="str">
        <f t="shared" si="332"/>
        <v>12</v>
      </c>
      <c r="B2060" t="str">
        <f t="shared" ca="1" si="333"/>
        <v>WOOD</v>
      </c>
      <c r="C2060" t="str">
        <f t="shared" si="329"/>
        <v>L62-W</v>
      </c>
      <c r="D2060" t="s">
        <v>855</v>
      </c>
      <c r="E2060">
        <f t="shared" ca="1" si="331"/>
        <v>0</v>
      </c>
      <c r="H2060" t="str">
        <f t="shared" ca="1" si="334"/>
        <v>'LYNX PLYWOOD'!</v>
      </c>
      <c r="I2060">
        <f t="shared" ca="1" si="335"/>
        <v>0</v>
      </c>
      <c r="J2060" t="str">
        <f t="shared" ca="1" si="330"/>
        <v>'LYNX PLYWOOD'!</v>
      </c>
      <c r="K2060">
        <f t="shared" ca="1" si="330"/>
        <v>0</v>
      </c>
      <c r="L2060">
        <f t="shared" ca="1" si="330"/>
        <v>0</v>
      </c>
      <c r="M2060">
        <f t="shared" ca="1" si="330"/>
        <v>0</v>
      </c>
      <c r="N2060">
        <f t="shared" ca="1" si="330"/>
        <v>0</v>
      </c>
      <c r="O2060" t="str">
        <f t="shared" ca="1" si="336"/>
        <v>D:Aa</v>
      </c>
      <c r="P2060" t="str">
        <f t="shared" ca="1" si="337"/>
        <v>D9:Aa9</v>
      </c>
    </row>
    <row r="2061" spans="1:16">
      <c r="A2061" t="str">
        <f t="shared" si="332"/>
        <v>13</v>
      </c>
      <c r="B2061" t="str">
        <f t="shared" ca="1" si="333"/>
        <v>WOOD</v>
      </c>
      <c r="C2061" t="str">
        <f t="shared" si="329"/>
        <v>L62-W</v>
      </c>
      <c r="D2061" t="s">
        <v>856</v>
      </c>
      <c r="E2061">
        <f t="shared" ca="1" si="331"/>
        <v>0</v>
      </c>
      <c r="H2061" t="str">
        <f t="shared" ca="1" si="334"/>
        <v>'LYNX PLYWOOD'!</v>
      </c>
      <c r="I2061">
        <f t="shared" ca="1" si="335"/>
        <v>0</v>
      </c>
      <c r="J2061" t="str">
        <f t="shared" ca="1" si="330"/>
        <v>'LYNX PLYWOOD'!</v>
      </c>
      <c r="K2061">
        <f t="shared" ca="1" si="330"/>
        <v>0</v>
      </c>
      <c r="L2061">
        <f t="shared" ca="1" si="330"/>
        <v>0</v>
      </c>
      <c r="M2061">
        <f t="shared" ca="1" si="330"/>
        <v>0</v>
      </c>
      <c r="N2061">
        <f t="shared" ca="1" si="330"/>
        <v>0</v>
      </c>
      <c r="O2061" t="str">
        <f t="shared" ca="1" si="336"/>
        <v>D:Aa</v>
      </c>
      <c r="P2061" t="str">
        <f t="shared" ca="1" si="337"/>
        <v>D9:Aa9</v>
      </c>
    </row>
    <row r="2062" spans="1:16">
      <c r="A2062" t="str">
        <f t="shared" si="332"/>
        <v>15</v>
      </c>
      <c r="B2062" t="str">
        <f t="shared" ca="1" si="333"/>
        <v>WOOD</v>
      </c>
      <c r="C2062" t="str">
        <f t="shared" si="329"/>
        <v>L62-W</v>
      </c>
      <c r="D2062" t="s">
        <v>1548</v>
      </c>
      <c r="E2062">
        <f t="shared" ca="1" si="331"/>
        <v>0</v>
      </c>
      <c r="H2062" t="str">
        <f t="shared" ca="1" si="334"/>
        <v>'LYNX PLYWOOD'!</v>
      </c>
      <c r="I2062">
        <f t="shared" ca="1" si="335"/>
        <v>0</v>
      </c>
      <c r="J2062" t="str">
        <f t="shared" ca="1" si="330"/>
        <v>'LYNX PLYWOOD'!</v>
      </c>
      <c r="K2062">
        <f t="shared" ca="1" si="330"/>
        <v>0</v>
      </c>
      <c r="L2062">
        <f t="shared" ca="1" si="330"/>
        <v>0</v>
      </c>
      <c r="M2062">
        <f t="shared" ca="1" si="330"/>
        <v>0</v>
      </c>
      <c r="N2062">
        <f t="shared" ca="1" si="330"/>
        <v>0</v>
      </c>
      <c r="O2062" t="str">
        <f t="shared" ca="1" si="336"/>
        <v>D:Aa</v>
      </c>
      <c r="P2062" t="str">
        <f t="shared" ca="1" si="337"/>
        <v>D9:Aa9</v>
      </c>
    </row>
    <row r="2063" spans="1:16">
      <c r="A2063" t="str">
        <f t="shared" si="332"/>
        <v>01</v>
      </c>
      <c r="B2063" t="str">
        <f t="shared" ca="1" si="333"/>
        <v>WOOD</v>
      </c>
      <c r="C2063" t="str">
        <f t="shared" si="329"/>
        <v>L63-W</v>
      </c>
      <c r="D2063" t="s">
        <v>858</v>
      </c>
      <c r="E2063">
        <f t="shared" ca="1" si="331"/>
        <v>0</v>
      </c>
      <c r="H2063" t="str">
        <f t="shared" ca="1" si="334"/>
        <v>'LYNX PLYWOOD'!</v>
      </c>
      <c r="I2063">
        <f t="shared" ca="1" si="335"/>
        <v>0</v>
      </c>
      <c r="J2063" t="str">
        <f t="shared" ca="1" si="330"/>
        <v>'LYNX PLYWOOD'!</v>
      </c>
      <c r="K2063">
        <f t="shared" ca="1" si="330"/>
        <v>0</v>
      </c>
      <c r="L2063">
        <f t="shared" ca="1" si="330"/>
        <v>0</v>
      </c>
      <c r="M2063">
        <f t="shared" ca="1" si="330"/>
        <v>0</v>
      </c>
      <c r="N2063">
        <f t="shared" ca="1" si="330"/>
        <v>0</v>
      </c>
      <c r="O2063" t="str">
        <f t="shared" ca="1" si="336"/>
        <v>D:Aa</v>
      </c>
      <c r="P2063" t="str">
        <f t="shared" ca="1" si="337"/>
        <v>D9:Aa9</v>
      </c>
    </row>
    <row r="2064" spans="1:16">
      <c r="A2064" t="str">
        <f t="shared" si="332"/>
        <v>02</v>
      </c>
      <c r="B2064" t="str">
        <f t="shared" ca="1" si="333"/>
        <v>WOOD</v>
      </c>
      <c r="C2064" t="str">
        <f t="shared" ref="C2064:C2127" si="338">IF(RIGHT(LEFT(D2064,LEN(D2064)-3),1)="-",LEFT(D2064,LEN(D2064)-4),LEFT(D2064,LEN(D2064)-3))</f>
        <v>L63-W</v>
      </c>
      <c r="D2064" t="s">
        <v>859</v>
      </c>
      <c r="E2064">
        <f t="shared" ca="1" si="331"/>
        <v>0</v>
      </c>
      <c r="H2064" t="str">
        <f t="shared" ca="1" si="334"/>
        <v>'LYNX PLYWOOD'!</v>
      </c>
      <c r="I2064">
        <f t="shared" ca="1" si="335"/>
        <v>0</v>
      </c>
      <c r="J2064" t="str">
        <f t="shared" ca="1" si="330"/>
        <v>'LYNX PLYWOOD'!</v>
      </c>
      <c r="K2064">
        <f t="shared" ca="1" si="330"/>
        <v>0</v>
      </c>
      <c r="L2064">
        <f t="shared" ca="1" si="330"/>
        <v>0</v>
      </c>
      <c r="M2064">
        <f t="shared" ca="1" si="330"/>
        <v>0</v>
      </c>
      <c r="N2064">
        <f t="shared" ca="1" si="330"/>
        <v>0</v>
      </c>
      <c r="O2064" t="str">
        <f t="shared" ca="1" si="336"/>
        <v>D:Aa</v>
      </c>
      <c r="P2064" t="str">
        <f t="shared" ca="1" si="337"/>
        <v>D9:Aa9</v>
      </c>
    </row>
    <row r="2065" spans="1:16">
      <c r="A2065" t="str">
        <f t="shared" si="332"/>
        <v>03</v>
      </c>
      <c r="B2065" t="str">
        <f t="shared" ca="1" si="333"/>
        <v>WOOD</v>
      </c>
      <c r="C2065" t="str">
        <f t="shared" si="338"/>
        <v>L63-W</v>
      </c>
      <c r="D2065" t="s">
        <v>860</v>
      </c>
      <c r="E2065">
        <f t="shared" ca="1" si="331"/>
        <v>0</v>
      </c>
      <c r="H2065" t="str">
        <f t="shared" ca="1" si="334"/>
        <v>'LYNX PLYWOOD'!</v>
      </c>
      <c r="I2065">
        <f t="shared" ca="1" si="335"/>
        <v>0</v>
      </c>
      <c r="J2065" t="str">
        <f t="shared" ca="1" si="330"/>
        <v>'LYNX PLYWOOD'!</v>
      </c>
      <c r="K2065">
        <f t="shared" ca="1" si="330"/>
        <v>0</v>
      </c>
      <c r="L2065">
        <f t="shared" ca="1" si="330"/>
        <v>0</v>
      </c>
      <c r="M2065">
        <f t="shared" ca="1" si="330"/>
        <v>0</v>
      </c>
      <c r="N2065">
        <f t="shared" ca="1" si="330"/>
        <v>0</v>
      </c>
      <c r="O2065" t="str">
        <f t="shared" ca="1" si="336"/>
        <v>D:Aa</v>
      </c>
      <c r="P2065" t="str">
        <f t="shared" ca="1" si="337"/>
        <v>D9:Aa9</v>
      </c>
    </row>
    <row r="2066" spans="1:16">
      <c r="A2066" t="str">
        <f t="shared" si="332"/>
        <v>04</v>
      </c>
      <c r="B2066" t="str">
        <f t="shared" ca="1" si="333"/>
        <v>WOOD</v>
      </c>
      <c r="C2066" t="str">
        <f t="shared" si="338"/>
        <v>L63-W</v>
      </c>
      <c r="D2066" t="s">
        <v>861</v>
      </c>
      <c r="E2066">
        <f t="shared" ca="1" si="331"/>
        <v>0</v>
      </c>
      <c r="H2066" t="str">
        <f t="shared" ca="1" si="334"/>
        <v>'LYNX PLYWOOD'!</v>
      </c>
      <c r="I2066">
        <f t="shared" ca="1" si="335"/>
        <v>0</v>
      </c>
      <c r="J2066" t="str">
        <f t="shared" ca="1" si="330"/>
        <v>'LYNX PLYWOOD'!</v>
      </c>
      <c r="K2066">
        <f t="shared" ca="1" si="330"/>
        <v>0</v>
      </c>
      <c r="L2066">
        <f t="shared" ca="1" si="330"/>
        <v>0</v>
      </c>
      <c r="M2066">
        <f t="shared" ca="1" si="330"/>
        <v>0</v>
      </c>
      <c r="N2066">
        <f t="shared" ca="1" si="330"/>
        <v>0</v>
      </c>
      <c r="O2066" t="str">
        <f t="shared" ca="1" si="336"/>
        <v>D:Aa</v>
      </c>
      <c r="P2066" t="str">
        <f t="shared" ca="1" si="337"/>
        <v>D9:Aa9</v>
      </c>
    </row>
    <row r="2067" spans="1:16">
      <c r="A2067" t="str">
        <f t="shared" si="332"/>
        <v>05</v>
      </c>
      <c r="B2067" t="str">
        <f t="shared" ca="1" si="333"/>
        <v>WOOD</v>
      </c>
      <c r="C2067" t="str">
        <f t="shared" si="338"/>
        <v>L63-W</v>
      </c>
      <c r="D2067" t="s">
        <v>862</v>
      </c>
      <c r="E2067">
        <f t="shared" ca="1" si="331"/>
        <v>0</v>
      </c>
      <c r="H2067" t="str">
        <f t="shared" ca="1" si="334"/>
        <v>'LYNX PLYWOOD'!</v>
      </c>
      <c r="I2067">
        <f t="shared" ca="1" si="335"/>
        <v>0</v>
      </c>
      <c r="J2067" t="str">
        <f t="shared" ca="1" si="330"/>
        <v>'LYNX PLYWOOD'!</v>
      </c>
      <c r="K2067">
        <f t="shared" ca="1" si="330"/>
        <v>0</v>
      </c>
      <c r="L2067">
        <f t="shared" ca="1" si="330"/>
        <v>0</v>
      </c>
      <c r="M2067">
        <f t="shared" ca="1" si="330"/>
        <v>0</v>
      </c>
      <c r="N2067">
        <f t="shared" ca="1" si="330"/>
        <v>0</v>
      </c>
      <c r="O2067" t="str">
        <f t="shared" ca="1" si="336"/>
        <v>D:Aa</v>
      </c>
      <c r="P2067" t="str">
        <f t="shared" ca="1" si="337"/>
        <v>D9:Aa9</v>
      </c>
    </row>
    <row r="2068" spans="1:16">
      <c r="A2068" t="str">
        <f t="shared" si="332"/>
        <v>06</v>
      </c>
      <c r="B2068" t="str">
        <f t="shared" ca="1" si="333"/>
        <v>WOOD</v>
      </c>
      <c r="C2068" t="str">
        <f t="shared" si="338"/>
        <v>L63-W</v>
      </c>
      <c r="D2068" t="s">
        <v>863</v>
      </c>
      <c r="E2068">
        <f t="shared" ca="1" si="331"/>
        <v>0</v>
      </c>
      <c r="H2068" t="str">
        <f t="shared" ca="1" si="334"/>
        <v>'LYNX PLYWOOD'!</v>
      </c>
      <c r="I2068">
        <f t="shared" ca="1" si="335"/>
        <v>0</v>
      </c>
      <c r="J2068" t="str">
        <f t="shared" ca="1" si="330"/>
        <v>'LYNX PLYWOOD'!</v>
      </c>
      <c r="K2068">
        <f t="shared" ca="1" si="330"/>
        <v>0</v>
      </c>
      <c r="L2068">
        <f t="shared" ca="1" si="330"/>
        <v>0</v>
      </c>
      <c r="M2068">
        <f t="shared" ca="1" si="330"/>
        <v>0</v>
      </c>
      <c r="N2068">
        <f t="shared" ca="1" si="330"/>
        <v>0</v>
      </c>
      <c r="O2068" t="str">
        <f t="shared" ca="1" si="336"/>
        <v>D:Aa</v>
      </c>
      <c r="P2068" t="str">
        <f t="shared" ca="1" si="337"/>
        <v>D9:Aa9</v>
      </c>
    </row>
    <row r="2069" spans="1:16">
      <c r="A2069" t="str">
        <f t="shared" si="332"/>
        <v>07</v>
      </c>
      <c r="B2069" t="str">
        <f t="shared" ca="1" si="333"/>
        <v>WOOD</v>
      </c>
      <c r="C2069" t="str">
        <f t="shared" si="338"/>
        <v>L63-W</v>
      </c>
      <c r="D2069" t="s">
        <v>864</v>
      </c>
      <c r="E2069">
        <f t="shared" ca="1" si="331"/>
        <v>0</v>
      </c>
      <c r="H2069" t="str">
        <f t="shared" ca="1" si="334"/>
        <v>'LYNX PLYWOOD'!</v>
      </c>
      <c r="I2069">
        <f t="shared" ca="1" si="335"/>
        <v>0</v>
      </c>
      <c r="J2069" t="str">
        <f t="shared" ca="1" si="330"/>
        <v>'LYNX PLYWOOD'!</v>
      </c>
      <c r="K2069">
        <f t="shared" ca="1" si="330"/>
        <v>0</v>
      </c>
      <c r="L2069">
        <f t="shared" ca="1" si="330"/>
        <v>0</v>
      </c>
      <c r="M2069">
        <f t="shared" ca="1" si="330"/>
        <v>0</v>
      </c>
      <c r="N2069">
        <f t="shared" ca="1" si="330"/>
        <v>0</v>
      </c>
      <c r="O2069" t="str">
        <f t="shared" ca="1" si="336"/>
        <v>D:Aa</v>
      </c>
      <c r="P2069" t="str">
        <f t="shared" ca="1" si="337"/>
        <v>D9:Aa9</v>
      </c>
    </row>
    <row r="2070" spans="1:16">
      <c r="A2070" t="str">
        <f t="shared" si="332"/>
        <v>08</v>
      </c>
      <c r="B2070" t="str">
        <f t="shared" ca="1" si="333"/>
        <v>WOOD</v>
      </c>
      <c r="C2070" t="str">
        <f t="shared" si="338"/>
        <v>L63-W</v>
      </c>
      <c r="D2070" t="s">
        <v>865</v>
      </c>
      <c r="E2070">
        <f t="shared" ca="1" si="331"/>
        <v>0</v>
      </c>
      <c r="H2070" t="str">
        <f t="shared" ca="1" si="334"/>
        <v>'LYNX PLYWOOD'!</v>
      </c>
      <c r="I2070">
        <f t="shared" ca="1" si="335"/>
        <v>0</v>
      </c>
      <c r="J2070" t="str">
        <f t="shared" ca="1" si="330"/>
        <v>'LYNX PLYWOOD'!</v>
      </c>
      <c r="K2070">
        <f t="shared" ca="1" si="330"/>
        <v>0</v>
      </c>
      <c r="L2070">
        <f t="shared" ca="1" si="330"/>
        <v>0</v>
      </c>
      <c r="M2070">
        <f t="shared" ca="1" si="330"/>
        <v>0</v>
      </c>
      <c r="N2070">
        <f t="shared" ca="1" si="330"/>
        <v>0</v>
      </c>
      <c r="O2070" t="str">
        <f t="shared" ca="1" si="336"/>
        <v>D:Aa</v>
      </c>
      <c r="P2070" t="str">
        <f t="shared" ca="1" si="337"/>
        <v>D9:Aa9</v>
      </c>
    </row>
    <row r="2071" spans="1:16">
      <c r="A2071" t="str">
        <f t="shared" si="332"/>
        <v>09</v>
      </c>
      <c r="B2071" t="str">
        <f t="shared" ca="1" si="333"/>
        <v>WOOD</v>
      </c>
      <c r="C2071" t="str">
        <f t="shared" si="338"/>
        <v>L63-W</v>
      </c>
      <c r="D2071" t="s">
        <v>866</v>
      </c>
      <c r="E2071">
        <f t="shared" ca="1" si="331"/>
        <v>0</v>
      </c>
      <c r="H2071" t="str">
        <f t="shared" ca="1" si="334"/>
        <v>'LYNX PLYWOOD'!</v>
      </c>
      <c r="I2071">
        <f t="shared" ca="1" si="335"/>
        <v>0</v>
      </c>
      <c r="J2071" t="str">
        <f t="shared" ca="1" si="330"/>
        <v>'LYNX PLYWOOD'!</v>
      </c>
      <c r="K2071">
        <f t="shared" ca="1" si="330"/>
        <v>0</v>
      </c>
      <c r="L2071">
        <f t="shared" ca="1" si="330"/>
        <v>0</v>
      </c>
      <c r="M2071">
        <f t="shared" ca="1" si="330"/>
        <v>0</v>
      </c>
      <c r="N2071">
        <f t="shared" ca="1" si="330"/>
        <v>0</v>
      </c>
      <c r="O2071" t="str">
        <f t="shared" ca="1" si="336"/>
        <v>D:Aa</v>
      </c>
      <c r="P2071" t="str">
        <f t="shared" ca="1" si="337"/>
        <v>D9:Aa9</v>
      </c>
    </row>
    <row r="2072" spans="1:16">
      <c r="A2072" t="str">
        <f t="shared" si="332"/>
        <v>10</v>
      </c>
      <c r="B2072" t="str">
        <f t="shared" ca="1" si="333"/>
        <v>WOOD</v>
      </c>
      <c r="C2072" t="str">
        <f t="shared" si="338"/>
        <v>L63-W</v>
      </c>
      <c r="D2072" t="s">
        <v>867</v>
      </c>
      <c r="E2072">
        <f t="shared" ca="1" si="331"/>
        <v>0</v>
      </c>
      <c r="H2072" t="str">
        <f t="shared" ca="1" si="334"/>
        <v>'LYNX PLYWOOD'!</v>
      </c>
      <c r="I2072">
        <f t="shared" ca="1" si="335"/>
        <v>0</v>
      </c>
      <c r="J2072" t="str">
        <f t="shared" ca="1" si="330"/>
        <v>'LYNX PLYWOOD'!</v>
      </c>
      <c r="K2072">
        <f t="shared" ca="1" si="330"/>
        <v>0</v>
      </c>
      <c r="L2072">
        <f t="shared" ca="1" si="330"/>
        <v>0</v>
      </c>
      <c r="M2072">
        <f t="shared" ca="1" si="330"/>
        <v>0</v>
      </c>
      <c r="N2072">
        <f t="shared" ca="1" si="330"/>
        <v>0</v>
      </c>
      <c r="O2072" t="str">
        <f t="shared" ca="1" si="336"/>
        <v>D:Aa</v>
      </c>
      <c r="P2072" t="str">
        <f t="shared" ca="1" si="337"/>
        <v>D9:Aa9</v>
      </c>
    </row>
    <row r="2073" spans="1:16">
      <c r="A2073" t="str">
        <f t="shared" si="332"/>
        <v>100</v>
      </c>
      <c r="B2073" t="str">
        <f t="shared" ca="1" si="333"/>
        <v>WOOD</v>
      </c>
      <c r="C2073" t="str">
        <f t="shared" si="338"/>
        <v>L63-W</v>
      </c>
      <c r="D2073" t="s">
        <v>871</v>
      </c>
      <c r="E2073">
        <f t="shared" ca="1" si="331"/>
        <v>0</v>
      </c>
      <c r="H2073" t="str">
        <f t="shared" ca="1" si="334"/>
        <v>'LYNX PLYWOOD'!</v>
      </c>
      <c r="I2073">
        <f t="shared" ca="1" si="335"/>
        <v>0</v>
      </c>
      <c r="J2073" t="str">
        <f t="shared" ca="1" si="330"/>
        <v>'LYNX PLYWOOD'!</v>
      </c>
      <c r="K2073">
        <f t="shared" ca="1" si="330"/>
        <v>0</v>
      </c>
      <c r="L2073">
        <f t="shared" ca="1" si="330"/>
        <v>0</v>
      </c>
      <c r="M2073">
        <f t="shared" ca="1" si="330"/>
        <v>0</v>
      </c>
      <c r="N2073">
        <f t="shared" ca="1" si="330"/>
        <v>0</v>
      </c>
      <c r="O2073" t="str">
        <f t="shared" ca="1" si="336"/>
        <v>D:Aa</v>
      </c>
      <c r="P2073" t="str">
        <f t="shared" ca="1" si="337"/>
        <v>D9:Aa9</v>
      </c>
    </row>
    <row r="2074" spans="1:16">
      <c r="A2074" t="str">
        <f t="shared" si="332"/>
        <v>11</v>
      </c>
      <c r="B2074" t="str">
        <f t="shared" ca="1" si="333"/>
        <v>WOOD</v>
      </c>
      <c r="C2074" t="str">
        <f t="shared" si="338"/>
        <v>L63-W</v>
      </c>
      <c r="D2074" t="s">
        <v>868</v>
      </c>
      <c r="E2074">
        <f t="shared" ca="1" si="331"/>
        <v>0</v>
      </c>
      <c r="H2074" t="str">
        <f t="shared" ca="1" si="334"/>
        <v>'LYNX PLYWOOD'!</v>
      </c>
      <c r="I2074">
        <f t="shared" ca="1" si="335"/>
        <v>0</v>
      </c>
      <c r="J2074" t="str">
        <f t="shared" ca="1" si="330"/>
        <v>'LYNX PLYWOOD'!</v>
      </c>
      <c r="K2074">
        <f t="shared" ca="1" si="330"/>
        <v>0</v>
      </c>
      <c r="L2074">
        <f t="shared" ca="1" si="330"/>
        <v>0</v>
      </c>
      <c r="M2074">
        <f t="shared" ca="1" si="330"/>
        <v>0</v>
      </c>
      <c r="N2074">
        <f t="shared" ca="1" si="330"/>
        <v>0</v>
      </c>
      <c r="O2074" t="str">
        <f t="shared" ca="1" si="336"/>
        <v>D:Aa</v>
      </c>
      <c r="P2074" t="str">
        <f t="shared" ca="1" si="337"/>
        <v>D9:Aa9</v>
      </c>
    </row>
    <row r="2075" spans="1:16">
      <c r="A2075" t="str">
        <f t="shared" si="332"/>
        <v>12</v>
      </c>
      <c r="B2075" t="str">
        <f t="shared" ca="1" si="333"/>
        <v>WOOD</v>
      </c>
      <c r="C2075" t="str">
        <f t="shared" si="338"/>
        <v>L63-W</v>
      </c>
      <c r="D2075" t="s">
        <v>869</v>
      </c>
      <c r="E2075">
        <f t="shared" ca="1" si="331"/>
        <v>0</v>
      </c>
      <c r="H2075" t="str">
        <f t="shared" ca="1" si="334"/>
        <v>'LYNX PLYWOOD'!</v>
      </c>
      <c r="I2075">
        <f t="shared" ca="1" si="335"/>
        <v>0</v>
      </c>
      <c r="J2075" t="str">
        <f t="shared" ca="1" si="330"/>
        <v>'LYNX PLYWOOD'!</v>
      </c>
      <c r="K2075">
        <f t="shared" ca="1" si="330"/>
        <v>0</v>
      </c>
      <c r="L2075">
        <f t="shared" ca="1" si="330"/>
        <v>0</v>
      </c>
      <c r="M2075">
        <f t="shared" ca="1" si="330"/>
        <v>0</v>
      </c>
      <c r="N2075">
        <f t="shared" ca="1" si="330"/>
        <v>0</v>
      </c>
      <c r="O2075" t="str">
        <f t="shared" ca="1" si="336"/>
        <v>D:Aa</v>
      </c>
      <c r="P2075" t="str">
        <f t="shared" ca="1" si="337"/>
        <v>D9:Aa9</v>
      </c>
    </row>
    <row r="2076" spans="1:16">
      <c r="A2076" t="str">
        <f t="shared" si="332"/>
        <v>13</v>
      </c>
      <c r="B2076" t="str">
        <f t="shared" ca="1" si="333"/>
        <v>WOOD</v>
      </c>
      <c r="C2076" t="str">
        <f t="shared" si="338"/>
        <v>L63-W</v>
      </c>
      <c r="D2076" t="s">
        <v>870</v>
      </c>
      <c r="E2076">
        <f t="shared" ca="1" si="331"/>
        <v>0</v>
      </c>
      <c r="H2076" t="str">
        <f t="shared" ca="1" si="334"/>
        <v>'LYNX PLYWOOD'!</v>
      </c>
      <c r="I2076">
        <f t="shared" ca="1" si="335"/>
        <v>0</v>
      </c>
      <c r="J2076" t="str">
        <f t="shared" ca="1" si="330"/>
        <v>'LYNX PLYWOOD'!</v>
      </c>
      <c r="K2076">
        <f t="shared" ca="1" si="330"/>
        <v>0</v>
      </c>
      <c r="L2076">
        <f t="shared" ca="1" si="330"/>
        <v>0</v>
      </c>
      <c r="M2076">
        <f t="shared" ca="1" si="330"/>
        <v>0</v>
      </c>
      <c r="N2076">
        <f t="shared" ca="1" si="330"/>
        <v>0</v>
      </c>
      <c r="O2076" t="str">
        <f t="shared" ca="1" si="336"/>
        <v>D:Aa</v>
      </c>
      <c r="P2076" t="str">
        <f t="shared" ca="1" si="337"/>
        <v>D9:Aa9</v>
      </c>
    </row>
    <row r="2077" spans="1:16">
      <c r="A2077" t="str">
        <f t="shared" si="332"/>
        <v>15</v>
      </c>
      <c r="B2077" t="str">
        <f t="shared" ca="1" si="333"/>
        <v>WOOD</v>
      </c>
      <c r="C2077" t="str">
        <f t="shared" si="338"/>
        <v>L63-W</v>
      </c>
      <c r="D2077" t="s">
        <v>1549</v>
      </c>
      <c r="E2077">
        <f t="shared" ca="1" si="331"/>
        <v>0</v>
      </c>
      <c r="H2077" t="str">
        <f t="shared" ca="1" si="334"/>
        <v>'LYNX PLYWOOD'!</v>
      </c>
      <c r="I2077">
        <f t="shared" ca="1" si="335"/>
        <v>0</v>
      </c>
      <c r="J2077" t="str">
        <f t="shared" ca="1" si="330"/>
        <v>'LYNX PLYWOOD'!</v>
      </c>
      <c r="K2077">
        <f t="shared" ca="1" si="330"/>
        <v>0</v>
      </c>
      <c r="L2077">
        <f t="shared" ca="1" si="330"/>
        <v>0</v>
      </c>
      <c r="M2077">
        <f t="shared" ca="1" si="330"/>
        <v>0</v>
      </c>
      <c r="N2077">
        <f t="shared" ca="1" si="330"/>
        <v>0</v>
      </c>
      <c r="O2077" t="str">
        <f t="shared" ca="1" si="336"/>
        <v>D:Aa</v>
      </c>
      <c r="P2077" t="str">
        <f t="shared" ca="1" si="337"/>
        <v>D9:Aa9</v>
      </c>
    </row>
    <row r="2078" spans="1:16">
      <c r="A2078" t="str">
        <f t="shared" si="332"/>
        <v>01</v>
      </c>
      <c r="B2078" t="str">
        <f t="shared" ca="1" si="333"/>
        <v>WOOD</v>
      </c>
      <c r="C2078" t="str">
        <f t="shared" si="338"/>
        <v>L64-W</v>
      </c>
      <c r="D2078" t="s">
        <v>872</v>
      </c>
      <c r="E2078">
        <f t="shared" ca="1" si="331"/>
        <v>0</v>
      </c>
      <c r="H2078" t="str">
        <f t="shared" ca="1" si="334"/>
        <v>'LYNX PLYWOOD'!</v>
      </c>
      <c r="I2078">
        <f t="shared" ca="1" si="335"/>
        <v>0</v>
      </c>
      <c r="J2078" t="str">
        <f t="shared" ca="1" si="330"/>
        <v>'LYNX PLYWOOD'!</v>
      </c>
      <c r="K2078">
        <f t="shared" ca="1" si="330"/>
        <v>0</v>
      </c>
      <c r="L2078">
        <f t="shared" ca="1" si="330"/>
        <v>0</v>
      </c>
      <c r="M2078">
        <f t="shared" ca="1" si="330"/>
        <v>0</v>
      </c>
      <c r="N2078">
        <f t="shared" ca="1" si="330"/>
        <v>0</v>
      </c>
      <c r="O2078" t="str">
        <f t="shared" ca="1" si="336"/>
        <v>D:Aa</v>
      </c>
      <c r="P2078" t="str">
        <f t="shared" ca="1" si="337"/>
        <v>D9:Aa9</v>
      </c>
    </row>
    <row r="2079" spans="1:16">
      <c r="A2079" t="str">
        <f t="shared" si="332"/>
        <v>02</v>
      </c>
      <c r="B2079" t="str">
        <f t="shared" ca="1" si="333"/>
        <v>WOOD</v>
      </c>
      <c r="C2079" t="str">
        <f t="shared" si="338"/>
        <v>L64-W</v>
      </c>
      <c r="D2079" t="s">
        <v>873</v>
      </c>
      <c r="E2079">
        <f t="shared" ca="1" si="331"/>
        <v>0</v>
      </c>
      <c r="H2079" t="str">
        <f t="shared" ca="1" si="334"/>
        <v>'LYNX PLYWOOD'!</v>
      </c>
      <c r="I2079">
        <f t="shared" ca="1" si="335"/>
        <v>0</v>
      </c>
      <c r="J2079" t="str">
        <f t="shared" ca="1" si="330"/>
        <v>'LYNX PLYWOOD'!</v>
      </c>
      <c r="K2079">
        <f t="shared" ca="1" si="330"/>
        <v>0</v>
      </c>
      <c r="L2079">
        <f t="shared" ca="1" si="330"/>
        <v>0</v>
      </c>
      <c r="M2079">
        <f t="shared" ca="1" si="330"/>
        <v>0</v>
      </c>
      <c r="N2079">
        <f t="shared" ca="1" si="330"/>
        <v>0</v>
      </c>
      <c r="O2079" t="str">
        <f t="shared" ca="1" si="336"/>
        <v>D:Aa</v>
      </c>
      <c r="P2079" t="str">
        <f t="shared" ca="1" si="337"/>
        <v>D9:Aa9</v>
      </c>
    </row>
    <row r="2080" spans="1:16">
      <c r="A2080" t="str">
        <f t="shared" si="332"/>
        <v>03</v>
      </c>
      <c r="B2080" t="str">
        <f t="shared" ca="1" si="333"/>
        <v>WOOD</v>
      </c>
      <c r="C2080" t="str">
        <f t="shared" si="338"/>
        <v>L64-W</v>
      </c>
      <c r="D2080" t="s">
        <v>874</v>
      </c>
      <c r="E2080">
        <f t="shared" ca="1" si="331"/>
        <v>0</v>
      </c>
      <c r="H2080" t="str">
        <f t="shared" ca="1" si="334"/>
        <v>'LYNX PLYWOOD'!</v>
      </c>
      <c r="I2080">
        <f t="shared" ca="1" si="335"/>
        <v>0</v>
      </c>
      <c r="J2080" t="str">
        <f t="shared" ref="J2080:N2130" ca="1" si="339">IF(IFERROR(VLOOKUP($C2080,INDIRECT(J$14&amp;"D:D"),1,FALSE),0)&lt;&gt;0,J$14,0)</f>
        <v>'LYNX PLYWOOD'!</v>
      </c>
      <c r="K2080">
        <f t="shared" ca="1" si="339"/>
        <v>0</v>
      </c>
      <c r="L2080">
        <f t="shared" ca="1" si="339"/>
        <v>0</v>
      </c>
      <c r="M2080">
        <f t="shared" ca="1" si="339"/>
        <v>0</v>
      </c>
      <c r="N2080">
        <f t="shared" ca="1" si="339"/>
        <v>0</v>
      </c>
      <c r="O2080" t="str">
        <f t="shared" ca="1" si="336"/>
        <v>D:Aa</v>
      </c>
      <c r="P2080" t="str">
        <f t="shared" ca="1" si="337"/>
        <v>D9:Aa9</v>
      </c>
    </row>
    <row r="2081" spans="1:16">
      <c r="A2081" t="str">
        <f t="shared" si="332"/>
        <v>04</v>
      </c>
      <c r="B2081" t="str">
        <f t="shared" ca="1" si="333"/>
        <v>WOOD</v>
      </c>
      <c r="C2081" t="str">
        <f t="shared" si="338"/>
        <v>L64-W</v>
      </c>
      <c r="D2081" t="s">
        <v>875</v>
      </c>
      <c r="E2081">
        <f t="shared" ca="1" si="331"/>
        <v>0</v>
      </c>
      <c r="H2081" t="str">
        <f t="shared" ca="1" si="334"/>
        <v>'LYNX PLYWOOD'!</v>
      </c>
      <c r="I2081">
        <f t="shared" ca="1" si="335"/>
        <v>0</v>
      </c>
      <c r="J2081" t="str">
        <f t="shared" ca="1" si="339"/>
        <v>'LYNX PLYWOOD'!</v>
      </c>
      <c r="K2081">
        <f t="shared" ca="1" si="339"/>
        <v>0</v>
      </c>
      <c r="L2081">
        <f t="shared" ca="1" si="339"/>
        <v>0</v>
      </c>
      <c r="M2081">
        <f t="shared" ca="1" si="339"/>
        <v>0</v>
      </c>
      <c r="N2081">
        <f t="shared" ca="1" si="339"/>
        <v>0</v>
      </c>
      <c r="O2081" t="str">
        <f t="shared" ca="1" si="336"/>
        <v>D:Aa</v>
      </c>
      <c r="P2081" t="str">
        <f t="shared" ca="1" si="337"/>
        <v>D9:Aa9</v>
      </c>
    </row>
    <row r="2082" spans="1:16">
      <c r="A2082" t="str">
        <f t="shared" si="332"/>
        <v>05</v>
      </c>
      <c r="B2082" t="str">
        <f t="shared" ca="1" si="333"/>
        <v>WOOD</v>
      </c>
      <c r="C2082" t="str">
        <f t="shared" si="338"/>
        <v>L64-W</v>
      </c>
      <c r="D2082" t="s">
        <v>876</v>
      </c>
      <c r="E2082">
        <f t="shared" ca="1" si="331"/>
        <v>0</v>
      </c>
      <c r="H2082" t="str">
        <f t="shared" ca="1" si="334"/>
        <v>'LYNX PLYWOOD'!</v>
      </c>
      <c r="I2082">
        <f t="shared" ca="1" si="335"/>
        <v>0</v>
      </c>
      <c r="J2082" t="str">
        <f t="shared" ca="1" si="339"/>
        <v>'LYNX PLYWOOD'!</v>
      </c>
      <c r="K2082">
        <f t="shared" ca="1" si="339"/>
        <v>0</v>
      </c>
      <c r="L2082">
        <f t="shared" ca="1" si="339"/>
        <v>0</v>
      </c>
      <c r="M2082">
        <f t="shared" ca="1" si="339"/>
        <v>0</v>
      </c>
      <c r="N2082">
        <f t="shared" ca="1" si="339"/>
        <v>0</v>
      </c>
      <c r="O2082" t="str">
        <f t="shared" ca="1" si="336"/>
        <v>D:Aa</v>
      </c>
      <c r="P2082" t="str">
        <f t="shared" ca="1" si="337"/>
        <v>D9:Aa9</v>
      </c>
    </row>
    <row r="2083" spans="1:16">
      <c r="A2083" t="str">
        <f t="shared" si="332"/>
        <v>06</v>
      </c>
      <c r="B2083" t="str">
        <f t="shared" ca="1" si="333"/>
        <v>WOOD</v>
      </c>
      <c r="C2083" t="str">
        <f t="shared" si="338"/>
        <v>L64-W</v>
      </c>
      <c r="D2083" t="s">
        <v>877</v>
      </c>
      <c r="E2083">
        <f t="shared" ca="1" si="331"/>
        <v>0</v>
      </c>
      <c r="H2083" t="str">
        <f t="shared" ca="1" si="334"/>
        <v>'LYNX PLYWOOD'!</v>
      </c>
      <c r="I2083">
        <f t="shared" ca="1" si="335"/>
        <v>0</v>
      </c>
      <c r="J2083" t="str">
        <f t="shared" ca="1" si="339"/>
        <v>'LYNX PLYWOOD'!</v>
      </c>
      <c r="K2083">
        <f t="shared" ca="1" si="339"/>
        <v>0</v>
      </c>
      <c r="L2083">
        <f t="shared" ca="1" si="339"/>
        <v>0</v>
      </c>
      <c r="M2083">
        <f t="shared" ca="1" si="339"/>
        <v>0</v>
      </c>
      <c r="N2083">
        <f t="shared" ca="1" si="339"/>
        <v>0</v>
      </c>
      <c r="O2083" t="str">
        <f t="shared" ca="1" si="336"/>
        <v>D:Aa</v>
      </c>
      <c r="P2083" t="str">
        <f t="shared" ca="1" si="337"/>
        <v>D9:Aa9</v>
      </c>
    </row>
    <row r="2084" spans="1:16">
      <c r="A2084" t="str">
        <f t="shared" si="332"/>
        <v>07</v>
      </c>
      <c r="B2084" t="str">
        <f t="shared" ca="1" si="333"/>
        <v>WOOD</v>
      </c>
      <c r="C2084" t="str">
        <f t="shared" si="338"/>
        <v>L64-W</v>
      </c>
      <c r="D2084" t="s">
        <v>878</v>
      </c>
      <c r="E2084">
        <f t="shared" ca="1" si="331"/>
        <v>0</v>
      </c>
      <c r="H2084" t="str">
        <f t="shared" ca="1" si="334"/>
        <v>'LYNX PLYWOOD'!</v>
      </c>
      <c r="I2084">
        <f t="shared" ca="1" si="335"/>
        <v>0</v>
      </c>
      <c r="J2084" t="str">
        <f t="shared" ca="1" si="339"/>
        <v>'LYNX PLYWOOD'!</v>
      </c>
      <c r="K2084">
        <f t="shared" ca="1" si="339"/>
        <v>0</v>
      </c>
      <c r="L2084">
        <f t="shared" ca="1" si="339"/>
        <v>0</v>
      </c>
      <c r="M2084">
        <f t="shared" ca="1" si="339"/>
        <v>0</v>
      </c>
      <c r="N2084">
        <f t="shared" ca="1" si="339"/>
        <v>0</v>
      </c>
      <c r="O2084" t="str">
        <f t="shared" ca="1" si="336"/>
        <v>D:Aa</v>
      </c>
      <c r="P2084" t="str">
        <f t="shared" ca="1" si="337"/>
        <v>D9:Aa9</v>
      </c>
    </row>
    <row r="2085" spans="1:16">
      <c r="A2085" t="str">
        <f t="shared" si="332"/>
        <v>08</v>
      </c>
      <c r="B2085" t="str">
        <f t="shared" ca="1" si="333"/>
        <v>WOOD</v>
      </c>
      <c r="C2085" t="str">
        <f t="shared" si="338"/>
        <v>L64-W</v>
      </c>
      <c r="D2085" t="s">
        <v>879</v>
      </c>
      <c r="E2085">
        <f t="shared" ca="1" si="331"/>
        <v>0</v>
      </c>
      <c r="H2085" t="str">
        <f t="shared" ca="1" si="334"/>
        <v>'LYNX PLYWOOD'!</v>
      </c>
      <c r="I2085">
        <f t="shared" ca="1" si="335"/>
        <v>0</v>
      </c>
      <c r="J2085" t="str">
        <f t="shared" ca="1" si="339"/>
        <v>'LYNX PLYWOOD'!</v>
      </c>
      <c r="K2085">
        <f t="shared" ca="1" si="339"/>
        <v>0</v>
      </c>
      <c r="L2085">
        <f t="shared" ca="1" si="339"/>
        <v>0</v>
      </c>
      <c r="M2085">
        <f t="shared" ca="1" si="339"/>
        <v>0</v>
      </c>
      <c r="N2085">
        <f t="shared" ca="1" si="339"/>
        <v>0</v>
      </c>
      <c r="O2085" t="str">
        <f t="shared" ca="1" si="336"/>
        <v>D:Aa</v>
      </c>
      <c r="P2085" t="str">
        <f t="shared" ca="1" si="337"/>
        <v>D9:Aa9</v>
      </c>
    </row>
    <row r="2086" spans="1:16">
      <c r="A2086" t="str">
        <f t="shared" si="332"/>
        <v>09</v>
      </c>
      <c r="B2086" t="str">
        <f t="shared" ca="1" si="333"/>
        <v>WOOD</v>
      </c>
      <c r="C2086" t="str">
        <f t="shared" si="338"/>
        <v>L64-W</v>
      </c>
      <c r="D2086" t="s">
        <v>880</v>
      </c>
      <c r="E2086">
        <f t="shared" ca="1" si="331"/>
        <v>0</v>
      </c>
      <c r="H2086" t="str">
        <f t="shared" ca="1" si="334"/>
        <v>'LYNX PLYWOOD'!</v>
      </c>
      <c r="I2086">
        <f t="shared" ca="1" si="335"/>
        <v>0</v>
      </c>
      <c r="J2086" t="str">
        <f t="shared" ca="1" si="339"/>
        <v>'LYNX PLYWOOD'!</v>
      </c>
      <c r="K2086">
        <f t="shared" ca="1" si="339"/>
        <v>0</v>
      </c>
      <c r="L2086">
        <f t="shared" ca="1" si="339"/>
        <v>0</v>
      </c>
      <c r="M2086">
        <f t="shared" ca="1" si="339"/>
        <v>0</v>
      </c>
      <c r="N2086">
        <f t="shared" ca="1" si="339"/>
        <v>0</v>
      </c>
      <c r="O2086" t="str">
        <f t="shared" ca="1" si="336"/>
        <v>D:Aa</v>
      </c>
      <c r="P2086" t="str">
        <f t="shared" ca="1" si="337"/>
        <v>D9:Aa9</v>
      </c>
    </row>
    <row r="2087" spans="1:16">
      <c r="A2087" t="str">
        <f t="shared" si="332"/>
        <v>10</v>
      </c>
      <c r="B2087" t="str">
        <f t="shared" ca="1" si="333"/>
        <v>WOOD</v>
      </c>
      <c r="C2087" t="str">
        <f t="shared" si="338"/>
        <v>L64-W</v>
      </c>
      <c r="D2087" t="s">
        <v>881</v>
      </c>
      <c r="E2087">
        <f t="shared" ca="1" si="331"/>
        <v>0</v>
      </c>
      <c r="H2087" t="str">
        <f t="shared" ca="1" si="334"/>
        <v>'LYNX PLYWOOD'!</v>
      </c>
      <c r="I2087">
        <f t="shared" ca="1" si="335"/>
        <v>0</v>
      </c>
      <c r="J2087" t="str">
        <f t="shared" ca="1" si="339"/>
        <v>'LYNX PLYWOOD'!</v>
      </c>
      <c r="K2087">
        <f t="shared" ca="1" si="339"/>
        <v>0</v>
      </c>
      <c r="L2087">
        <f t="shared" ca="1" si="339"/>
        <v>0</v>
      </c>
      <c r="M2087">
        <f t="shared" ca="1" si="339"/>
        <v>0</v>
      </c>
      <c r="N2087">
        <f t="shared" ca="1" si="339"/>
        <v>0</v>
      </c>
      <c r="O2087" t="str">
        <f t="shared" ca="1" si="336"/>
        <v>D:Aa</v>
      </c>
      <c r="P2087" t="str">
        <f t="shared" ca="1" si="337"/>
        <v>D9:Aa9</v>
      </c>
    </row>
    <row r="2088" spans="1:16">
      <c r="A2088" t="str">
        <f t="shared" si="332"/>
        <v>100</v>
      </c>
      <c r="B2088" t="str">
        <f t="shared" ca="1" si="333"/>
        <v>WOOD</v>
      </c>
      <c r="C2088" t="str">
        <f t="shared" si="338"/>
        <v>L64-W</v>
      </c>
      <c r="D2088" t="s">
        <v>885</v>
      </c>
      <c r="E2088">
        <f t="shared" ca="1" si="331"/>
        <v>0</v>
      </c>
      <c r="H2088" t="str">
        <f t="shared" ca="1" si="334"/>
        <v>'LYNX PLYWOOD'!</v>
      </c>
      <c r="I2088">
        <f t="shared" ca="1" si="335"/>
        <v>0</v>
      </c>
      <c r="J2088" t="str">
        <f t="shared" ca="1" si="339"/>
        <v>'LYNX PLYWOOD'!</v>
      </c>
      <c r="K2088">
        <f t="shared" ca="1" si="339"/>
        <v>0</v>
      </c>
      <c r="L2088">
        <f t="shared" ca="1" si="339"/>
        <v>0</v>
      </c>
      <c r="M2088">
        <f t="shared" ca="1" si="339"/>
        <v>0</v>
      </c>
      <c r="N2088">
        <f t="shared" ca="1" si="339"/>
        <v>0</v>
      </c>
      <c r="O2088" t="str">
        <f t="shared" ca="1" si="336"/>
        <v>D:Aa</v>
      </c>
      <c r="P2088" t="str">
        <f t="shared" ca="1" si="337"/>
        <v>D9:Aa9</v>
      </c>
    </row>
    <row r="2089" spans="1:16">
      <c r="A2089" t="str">
        <f t="shared" si="332"/>
        <v>11</v>
      </c>
      <c r="B2089" t="str">
        <f t="shared" ca="1" si="333"/>
        <v>WOOD</v>
      </c>
      <c r="C2089" t="str">
        <f t="shared" si="338"/>
        <v>L64-W</v>
      </c>
      <c r="D2089" t="s">
        <v>882</v>
      </c>
      <c r="E2089">
        <f t="shared" ca="1" si="331"/>
        <v>0</v>
      </c>
      <c r="H2089" t="str">
        <f t="shared" ca="1" si="334"/>
        <v>'LYNX PLYWOOD'!</v>
      </c>
      <c r="I2089">
        <f t="shared" ca="1" si="335"/>
        <v>0</v>
      </c>
      <c r="J2089" t="str">
        <f t="shared" ca="1" si="339"/>
        <v>'LYNX PLYWOOD'!</v>
      </c>
      <c r="K2089">
        <f t="shared" ca="1" si="339"/>
        <v>0</v>
      </c>
      <c r="L2089">
        <f t="shared" ca="1" si="339"/>
        <v>0</v>
      </c>
      <c r="M2089">
        <f t="shared" ca="1" si="339"/>
        <v>0</v>
      </c>
      <c r="N2089">
        <f t="shared" ca="1" si="339"/>
        <v>0</v>
      </c>
      <c r="O2089" t="str">
        <f t="shared" ca="1" si="336"/>
        <v>D:Aa</v>
      </c>
      <c r="P2089" t="str">
        <f t="shared" ca="1" si="337"/>
        <v>D9:Aa9</v>
      </c>
    </row>
    <row r="2090" spans="1:16">
      <c r="A2090" t="str">
        <f t="shared" si="332"/>
        <v>12</v>
      </c>
      <c r="B2090" t="str">
        <f t="shared" ca="1" si="333"/>
        <v>WOOD</v>
      </c>
      <c r="C2090" t="str">
        <f t="shared" si="338"/>
        <v>L64-W</v>
      </c>
      <c r="D2090" t="s">
        <v>883</v>
      </c>
      <c r="E2090">
        <f t="shared" ca="1" si="331"/>
        <v>0</v>
      </c>
      <c r="H2090" t="str">
        <f t="shared" ca="1" si="334"/>
        <v>'LYNX PLYWOOD'!</v>
      </c>
      <c r="I2090">
        <f t="shared" ca="1" si="335"/>
        <v>0</v>
      </c>
      <c r="J2090" t="str">
        <f t="shared" ca="1" si="339"/>
        <v>'LYNX PLYWOOD'!</v>
      </c>
      <c r="K2090">
        <f t="shared" ca="1" si="339"/>
        <v>0</v>
      </c>
      <c r="L2090">
        <f t="shared" ca="1" si="339"/>
        <v>0</v>
      </c>
      <c r="M2090">
        <f t="shared" ca="1" si="339"/>
        <v>0</v>
      </c>
      <c r="N2090">
        <f t="shared" ca="1" si="339"/>
        <v>0</v>
      </c>
      <c r="O2090" t="str">
        <f t="shared" ca="1" si="336"/>
        <v>D:Aa</v>
      </c>
      <c r="P2090" t="str">
        <f t="shared" ca="1" si="337"/>
        <v>D9:Aa9</v>
      </c>
    </row>
    <row r="2091" spans="1:16">
      <c r="A2091" t="str">
        <f t="shared" si="332"/>
        <v>13</v>
      </c>
      <c r="B2091" t="str">
        <f t="shared" ca="1" si="333"/>
        <v>WOOD</v>
      </c>
      <c r="C2091" t="str">
        <f t="shared" si="338"/>
        <v>L64-W</v>
      </c>
      <c r="D2091" t="s">
        <v>884</v>
      </c>
      <c r="E2091">
        <f t="shared" ca="1" si="331"/>
        <v>0</v>
      </c>
      <c r="H2091" t="str">
        <f t="shared" ca="1" si="334"/>
        <v>'LYNX PLYWOOD'!</v>
      </c>
      <c r="I2091">
        <f t="shared" ca="1" si="335"/>
        <v>0</v>
      </c>
      <c r="J2091" t="str">
        <f t="shared" ca="1" si="339"/>
        <v>'LYNX PLYWOOD'!</v>
      </c>
      <c r="K2091">
        <f t="shared" ca="1" si="339"/>
        <v>0</v>
      </c>
      <c r="L2091">
        <f t="shared" ca="1" si="339"/>
        <v>0</v>
      </c>
      <c r="M2091">
        <f t="shared" ca="1" si="339"/>
        <v>0</v>
      </c>
      <c r="N2091">
        <f t="shared" ca="1" si="339"/>
        <v>0</v>
      </c>
      <c r="O2091" t="str">
        <f t="shared" ca="1" si="336"/>
        <v>D:Aa</v>
      </c>
      <c r="P2091" t="str">
        <f t="shared" ca="1" si="337"/>
        <v>D9:Aa9</v>
      </c>
    </row>
    <row r="2092" spans="1:16">
      <c r="A2092" t="str">
        <f t="shared" si="332"/>
        <v>15</v>
      </c>
      <c r="B2092" t="str">
        <f t="shared" ca="1" si="333"/>
        <v>WOOD</v>
      </c>
      <c r="C2092" t="str">
        <f t="shared" si="338"/>
        <v>L64-W</v>
      </c>
      <c r="D2092" t="s">
        <v>1550</v>
      </c>
      <c r="E2092">
        <f t="shared" ca="1" si="331"/>
        <v>0</v>
      </c>
      <c r="H2092" t="str">
        <f t="shared" ca="1" si="334"/>
        <v>'LYNX PLYWOOD'!</v>
      </c>
      <c r="I2092">
        <f t="shared" ca="1" si="335"/>
        <v>0</v>
      </c>
      <c r="J2092" t="str">
        <f t="shared" ca="1" si="339"/>
        <v>'LYNX PLYWOOD'!</v>
      </c>
      <c r="K2092">
        <f t="shared" ca="1" si="339"/>
        <v>0</v>
      </c>
      <c r="L2092">
        <f t="shared" ca="1" si="339"/>
        <v>0</v>
      </c>
      <c r="M2092">
        <f t="shared" ca="1" si="339"/>
        <v>0</v>
      </c>
      <c r="N2092">
        <f t="shared" ca="1" si="339"/>
        <v>0</v>
      </c>
      <c r="O2092" t="str">
        <f t="shared" ca="1" si="336"/>
        <v>D:Aa</v>
      </c>
      <c r="P2092" t="str">
        <f t="shared" ca="1" si="337"/>
        <v>D9:Aa9</v>
      </c>
    </row>
    <row r="2093" spans="1:16">
      <c r="A2093" t="str">
        <f t="shared" si="332"/>
        <v>01</v>
      </c>
      <c r="B2093" t="str">
        <f t="shared" ca="1" si="333"/>
        <v>WOOD</v>
      </c>
      <c r="C2093" t="str">
        <f t="shared" si="338"/>
        <v>L65-W</v>
      </c>
      <c r="D2093" t="s">
        <v>886</v>
      </c>
      <c r="E2093">
        <f t="shared" ca="1" si="331"/>
        <v>0</v>
      </c>
      <c r="H2093" t="str">
        <f t="shared" ca="1" si="334"/>
        <v>'LYNX PLYWOOD'!</v>
      </c>
      <c r="I2093">
        <f t="shared" ca="1" si="335"/>
        <v>0</v>
      </c>
      <c r="J2093" t="str">
        <f t="shared" ca="1" si="339"/>
        <v>'LYNX PLYWOOD'!</v>
      </c>
      <c r="K2093">
        <f t="shared" ca="1" si="339"/>
        <v>0</v>
      </c>
      <c r="L2093">
        <f t="shared" ca="1" si="339"/>
        <v>0</v>
      </c>
      <c r="M2093">
        <f t="shared" ca="1" si="339"/>
        <v>0</v>
      </c>
      <c r="N2093">
        <f t="shared" ca="1" si="339"/>
        <v>0</v>
      </c>
      <c r="O2093" t="str">
        <f t="shared" ca="1" si="336"/>
        <v>D:Aa</v>
      </c>
      <c r="P2093" t="str">
        <f t="shared" ca="1" si="337"/>
        <v>D9:Aa9</v>
      </c>
    </row>
    <row r="2094" spans="1:16">
      <c r="A2094" t="str">
        <f t="shared" si="332"/>
        <v>02</v>
      </c>
      <c r="B2094" t="str">
        <f t="shared" ca="1" si="333"/>
        <v>WOOD</v>
      </c>
      <c r="C2094" t="str">
        <f t="shared" si="338"/>
        <v>L65-W</v>
      </c>
      <c r="D2094" t="s">
        <v>887</v>
      </c>
      <c r="E2094">
        <f t="shared" ca="1" si="331"/>
        <v>0</v>
      </c>
      <c r="H2094" t="str">
        <f t="shared" ca="1" si="334"/>
        <v>'LYNX PLYWOOD'!</v>
      </c>
      <c r="I2094">
        <f t="shared" ca="1" si="335"/>
        <v>0</v>
      </c>
      <c r="J2094" t="str">
        <f t="shared" ca="1" si="339"/>
        <v>'LYNX PLYWOOD'!</v>
      </c>
      <c r="K2094">
        <f t="shared" ca="1" si="339"/>
        <v>0</v>
      </c>
      <c r="L2094">
        <f t="shared" ca="1" si="339"/>
        <v>0</v>
      </c>
      <c r="M2094">
        <f t="shared" ca="1" si="339"/>
        <v>0</v>
      </c>
      <c r="N2094">
        <f t="shared" ca="1" si="339"/>
        <v>0</v>
      </c>
      <c r="O2094" t="str">
        <f t="shared" ca="1" si="336"/>
        <v>D:Aa</v>
      </c>
      <c r="P2094" t="str">
        <f t="shared" ca="1" si="337"/>
        <v>D9:Aa9</v>
      </c>
    </row>
    <row r="2095" spans="1:16">
      <c r="A2095" t="str">
        <f t="shared" si="332"/>
        <v>03</v>
      </c>
      <c r="B2095" t="str">
        <f t="shared" ca="1" si="333"/>
        <v>WOOD</v>
      </c>
      <c r="C2095" t="str">
        <f t="shared" si="338"/>
        <v>L65-W</v>
      </c>
      <c r="D2095" t="s">
        <v>888</v>
      </c>
      <c r="E2095">
        <f t="shared" ref="E2095:E2158" ca="1" si="340">IFERROR(VLOOKUP(C2095,INDIRECT($H2095&amp;$O2095),MATCH($A2095,INDIRECT($H2095&amp;$P2095),0),FALSE),0)</f>
        <v>0</v>
      </c>
      <c r="H2095" t="str">
        <f t="shared" ca="1" si="334"/>
        <v>'LYNX PLYWOOD'!</v>
      </c>
      <c r="I2095">
        <f t="shared" ca="1" si="335"/>
        <v>0</v>
      </c>
      <c r="J2095" t="str">
        <f t="shared" ca="1" si="339"/>
        <v>'LYNX PLYWOOD'!</v>
      </c>
      <c r="K2095">
        <f t="shared" ca="1" si="339"/>
        <v>0</v>
      </c>
      <c r="L2095">
        <f t="shared" ca="1" si="339"/>
        <v>0</v>
      </c>
      <c r="M2095">
        <f t="shared" ca="1" si="339"/>
        <v>0</v>
      </c>
      <c r="N2095">
        <f t="shared" ca="1" si="339"/>
        <v>0</v>
      </c>
      <c r="O2095" t="str">
        <f t="shared" ca="1" si="336"/>
        <v>D:Aa</v>
      </c>
      <c r="P2095" t="str">
        <f t="shared" ca="1" si="337"/>
        <v>D9:Aa9</v>
      </c>
    </row>
    <row r="2096" spans="1:16">
      <c r="A2096" t="str">
        <f t="shared" si="332"/>
        <v>04</v>
      </c>
      <c r="B2096" t="str">
        <f t="shared" ca="1" si="333"/>
        <v>WOOD</v>
      </c>
      <c r="C2096" t="str">
        <f t="shared" si="338"/>
        <v>L65-W</v>
      </c>
      <c r="D2096" t="s">
        <v>889</v>
      </c>
      <c r="E2096">
        <f t="shared" ca="1" si="340"/>
        <v>0</v>
      </c>
      <c r="H2096" t="str">
        <f t="shared" ca="1" si="334"/>
        <v>'LYNX PLYWOOD'!</v>
      </c>
      <c r="I2096">
        <f t="shared" ca="1" si="335"/>
        <v>0</v>
      </c>
      <c r="J2096" t="str">
        <f t="shared" ca="1" si="339"/>
        <v>'LYNX PLYWOOD'!</v>
      </c>
      <c r="K2096">
        <f t="shared" ca="1" si="339"/>
        <v>0</v>
      </c>
      <c r="L2096">
        <f t="shared" ca="1" si="339"/>
        <v>0</v>
      </c>
      <c r="M2096">
        <f t="shared" ca="1" si="339"/>
        <v>0</v>
      </c>
      <c r="N2096">
        <f t="shared" ca="1" si="339"/>
        <v>0</v>
      </c>
      <c r="O2096" t="str">
        <f t="shared" ca="1" si="336"/>
        <v>D:Aa</v>
      </c>
      <c r="P2096" t="str">
        <f t="shared" ca="1" si="337"/>
        <v>D9:Aa9</v>
      </c>
    </row>
    <row r="2097" spans="1:16">
      <c r="A2097" t="str">
        <f t="shared" si="332"/>
        <v>05</v>
      </c>
      <c r="B2097" t="str">
        <f t="shared" ca="1" si="333"/>
        <v>WOOD</v>
      </c>
      <c r="C2097" t="str">
        <f t="shared" si="338"/>
        <v>L65-W</v>
      </c>
      <c r="D2097" t="s">
        <v>890</v>
      </c>
      <c r="E2097">
        <f t="shared" ca="1" si="340"/>
        <v>0</v>
      </c>
      <c r="H2097" t="str">
        <f t="shared" ca="1" si="334"/>
        <v>'LYNX PLYWOOD'!</v>
      </c>
      <c r="I2097">
        <f t="shared" ca="1" si="335"/>
        <v>0</v>
      </c>
      <c r="J2097" t="str">
        <f t="shared" ca="1" si="339"/>
        <v>'LYNX PLYWOOD'!</v>
      </c>
      <c r="K2097">
        <f t="shared" ca="1" si="339"/>
        <v>0</v>
      </c>
      <c r="L2097">
        <f t="shared" ca="1" si="339"/>
        <v>0</v>
      </c>
      <c r="M2097">
        <f t="shared" ca="1" si="339"/>
        <v>0</v>
      </c>
      <c r="N2097">
        <f t="shared" ca="1" si="339"/>
        <v>0</v>
      </c>
      <c r="O2097" t="str">
        <f t="shared" ca="1" si="336"/>
        <v>D:Aa</v>
      </c>
      <c r="P2097" t="str">
        <f t="shared" ca="1" si="337"/>
        <v>D9:Aa9</v>
      </c>
    </row>
    <row r="2098" spans="1:16">
      <c r="A2098" t="str">
        <f t="shared" si="332"/>
        <v>06</v>
      </c>
      <c r="B2098" t="str">
        <f t="shared" ca="1" si="333"/>
        <v>WOOD</v>
      </c>
      <c r="C2098" t="str">
        <f t="shared" si="338"/>
        <v>L65-W</v>
      </c>
      <c r="D2098" t="s">
        <v>891</v>
      </c>
      <c r="E2098">
        <f t="shared" ca="1" si="340"/>
        <v>0</v>
      </c>
      <c r="H2098" t="str">
        <f t="shared" ca="1" si="334"/>
        <v>'LYNX PLYWOOD'!</v>
      </c>
      <c r="I2098">
        <f t="shared" ca="1" si="335"/>
        <v>0</v>
      </c>
      <c r="J2098" t="str">
        <f t="shared" ca="1" si="339"/>
        <v>'LYNX PLYWOOD'!</v>
      </c>
      <c r="K2098">
        <f t="shared" ca="1" si="339"/>
        <v>0</v>
      </c>
      <c r="L2098">
        <f t="shared" ca="1" si="339"/>
        <v>0</v>
      </c>
      <c r="M2098">
        <f t="shared" ca="1" si="339"/>
        <v>0</v>
      </c>
      <c r="N2098">
        <f t="shared" ca="1" si="339"/>
        <v>0</v>
      </c>
      <c r="O2098" t="str">
        <f t="shared" ca="1" si="336"/>
        <v>D:Aa</v>
      </c>
      <c r="P2098" t="str">
        <f t="shared" ca="1" si="337"/>
        <v>D9:Aa9</v>
      </c>
    </row>
    <row r="2099" spans="1:16">
      <c r="A2099" t="str">
        <f t="shared" si="332"/>
        <v>07</v>
      </c>
      <c r="B2099" t="str">
        <f t="shared" ca="1" si="333"/>
        <v>WOOD</v>
      </c>
      <c r="C2099" t="str">
        <f t="shared" si="338"/>
        <v>L65-W</v>
      </c>
      <c r="D2099" t="s">
        <v>892</v>
      </c>
      <c r="E2099">
        <f t="shared" ca="1" si="340"/>
        <v>0</v>
      </c>
      <c r="H2099" t="str">
        <f t="shared" ca="1" si="334"/>
        <v>'LYNX PLYWOOD'!</v>
      </c>
      <c r="I2099">
        <f t="shared" ca="1" si="335"/>
        <v>0</v>
      </c>
      <c r="J2099" t="str">
        <f t="shared" ca="1" si="339"/>
        <v>'LYNX PLYWOOD'!</v>
      </c>
      <c r="K2099">
        <f t="shared" ca="1" si="339"/>
        <v>0</v>
      </c>
      <c r="L2099">
        <f t="shared" ca="1" si="339"/>
        <v>0</v>
      </c>
      <c r="M2099">
        <f t="shared" ca="1" si="339"/>
        <v>0</v>
      </c>
      <c r="N2099">
        <f t="shared" ca="1" si="339"/>
        <v>0</v>
      </c>
      <c r="O2099" t="str">
        <f t="shared" ca="1" si="336"/>
        <v>D:Aa</v>
      </c>
      <c r="P2099" t="str">
        <f t="shared" ca="1" si="337"/>
        <v>D9:Aa9</v>
      </c>
    </row>
    <row r="2100" spans="1:16">
      <c r="A2100" t="str">
        <f t="shared" si="332"/>
        <v>08</v>
      </c>
      <c r="B2100" t="str">
        <f t="shared" ca="1" si="333"/>
        <v>WOOD</v>
      </c>
      <c r="C2100" t="str">
        <f t="shared" si="338"/>
        <v>L65-W</v>
      </c>
      <c r="D2100" t="s">
        <v>893</v>
      </c>
      <c r="E2100">
        <f t="shared" ca="1" si="340"/>
        <v>0</v>
      </c>
      <c r="H2100" t="str">
        <f t="shared" ca="1" si="334"/>
        <v>'LYNX PLYWOOD'!</v>
      </c>
      <c r="I2100">
        <f t="shared" ca="1" si="335"/>
        <v>0</v>
      </c>
      <c r="J2100" t="str">
        <f t="shared" ca="1" si="339"/>
        <v>'LYNX PLYWOOD'!</v>
      </c>
      <c r="K2100">
        <f t="shared" ca="1" si="339"/>
        <v>0</v>
      </c>
      <c r="L2100">
        <f t="shared" ca="1" si="339"/>
        <v>0</v>
      </c>
      <c r="M2100">
        <f t="shared" ca="1" si="339"/>
        <v>0</v>
      </c>
      <c r="N2100">
        <f t="shared" ca="1" si="339"/>
        <v>0</v>
      </c>
      <c r="O2100" t="str">
        <f t="shared" ca="1" si="336"/>
        <v>D:Aa</v>
      </c>
      <c r="P2100" t="str">
        <f t="shared" ca="1" si="337"/>
        <v>D9:Aa9</v>
      </c>
    </row>
    <row r="2101" spans="1:16">
      <c r="A2101" t="str">
        <f t="shared" si="332"/>
        <v>09</v>
      </c>
      <c r="B2101" t="str">
        <f t="shared" ca="1" si="333"/>
        <v>WOOD</v>
      </c>
      <c r="C2101" t="str">
        <f t="shared" si="338"/>
        <v>L65-W</v>
      </c>
      <c r="D2101" t="s">
        <v>894</v>
      </c>
      <c r="E2101">
        <f t="shared" ca="1" si="340"/>
        <v>0</v>
      </c>
      <c r="H2101" t="str">
        <f t="shared" ca="1" si="334"/>
        <v>'LYNX PLYWOOD'!</v>
      </c>
      <c r="I2101">
        <f t="shared" ca="1" si="335"/>
        <v>0</v>
      </c>
      <c r="J2101" t="str">
        <f t="shared" ca="1" si="339"/>
        <v>'LYNX PLYWOOD'!</v>
      </c>
      <c r="K2101">
        <f t="shared" ca="1" si="339"/>
        <v>0</v>
      </c>
      <c r="L2101">
        <f t="shared" ca="1" si="339"/>
        <v>0</v>
      </c>
      <c r="M2101">
        <f t="shared" ca="1" si="339"/>
        <v>0</v>
      </c>
      <c r="N2101">
        <f t="shared" ca="1" si="339"/>
        <v>0</v>
      </c>
      <c r="O2101" t="str">
        <f t="shared" ca="1" si="336"/>
        <v>D:Aa</v>
      </c>
      <c r="P2101" t="str">
        <f t="shared" ca="1" si="337"/>
        <v>D9:Aa9</v>
      </c>
    </row>
    <row r="2102" spans="1:16">
      <c r="A2102" t="str">
        <f t="shared" si="332"/>
        <v>10</v>
      </c>
      <c r="B2102" t="str">
        <f t="shared" ca="1" si="333"/>
        <v>WOOD</v>
      </c>
      <c r="C2102" t="str">
        <f t="shared" si="338"/>
        <v>L65-W</v>
      </c>
      <c r="D2102" t="s">
        <v>895</v>
      </c>
      <c r="E2102">
        <f t="shared" ca="1" si="340"/>
        <v>0</v>
      </c>
      <c r="H2102" t="str">
        <f t="shared" ca="1" si="334"/>
        <v>'LYNX PLYWOOD'!</v>
      </c>
      <c r="I2102">
        <f t="shared" ca="1" si="335"/>
        <v>0</v>
      </c>
      <c r="J2102" t="str">
        <f t="shared" ca="1" si="339"/>
        <v>'LYNX PLYWOOD'!</v>
      </c>
      <c r="K2102">
        <f t="shared" ca="1" si="339"/>
        <v>0</v>
      </c>
      <c r="L2102">
        <f t="shared" ca="1" si="339"/>
        <v>0</v>
      </c>
      <c r="M2102">
        <f t="shared" ca="1" si="339"/>
        <v>0</v>
      </c>
      <c r="N2102">
        <f t="shared" ca="1" si="339"/>
        <v>0</v>
      </c>
      <c r="O2102" t="str">
        <f t="shared" ca="1" si="336"/>
        <v>D:Aa</v>
      </c>
      <c r="P2102" t="str">
        <f t="shared" ca="1" si="337"/>
        <v>D9:Aa9</v>
      </c>
    </row>
    <row r="2103" spans="1:16">
      <c r="A2103" t="str">
        <f t="shared" ref="A2103:A2166" si="341">MID(D2103,LEN(C2103)+2,LEN(D2103)-LEN(C2103))</f>
        <v>100</v>
      </c>
      <c r="B2103" t="str">
        <f t="shared" ref="B2103:B2166" ca="1" si="342">VLOOKUP(H2103,$A$1:$K$6,11,FALSE)</f>
        <v>WOOD</v>
      </c>
      <c r="C2103" t="str">
        <f t="shared" si="338"/>
        <v>L65-W</v>
      </c>
      <c r="D2103" t="s">
        <v>899</v>
      </c>
      <c r="E2103">
        <f t="shared" ca="1" si="340"/>
        <v>0</v>
      </c>
      <c r="H2103" t="str">
        <f t="shared" ca="1" si="334"/>
        <v>'LYNX PLYWOOD'!</v>
      </c>
      <c r="I2103">
        <f t="shared" ca="1" si="335"/>
        <v>0</v>
      </c>
      <c r="J2103" t="str">
        <f t="shared" ca="1" si="339"/>
        <v>'LYNX PLYWOOD'!</v>
      </c>
      <c r="K2103">
        <f t="shared" ca="1" si="339"/>
        <v>0</v>
      </c>
      <c r="L2103">
        <f t="shared" ca="1" si="339"/>
        <v>0</v>
      </c>
      <c r="M2103">
        <f t="shared" ca="1" si="339"/>
        <v>0</v>
      </c>
      <c r="N2103">
        <f t="shared" ca="1" si="339"/>
        <v>0</v>
      </c>
      <c r="O2103" t="str">
        <f t="shared" ca="1" si="336"/>
        <v>D:Aa</v>
      </c>
      <c r="P2103" t="str">
        <f t="shared" ca="1" si="337"/>
        <v>D9:Aa9</v>
      </c>
    </row>
    <row r="2104" spans="1:16">
      <c r="A2104" t="str">
        <f t="shared" si="341"/>
        <v>11</v>
      </c>
      <c r="B2104" t="str">
        <f t="shared" ca="1" si="342"/>
        <v>WOOD</v>
      </c>
      <c r="C2104" t="str">
        <f t="shared" si="338"/>
        <v>L65-W</v>
      </c>
      <c r="D2104" t="s">
        <v>896</v>
      </c>
      <c r="E2104">
        <f t="shared" ca="1" si="340"/>
        <v>0</v>
      </c>
      <c r="H2104" t="str">
        <f t="shared" ca="1" si="334"/>
        <v>'LYNX PLYWOOD'!</v>
      </c>
      <c r="I2104">
        <f t="shared" ca="1" si="335"/>
        <v>0</v>
      </c>
      <c r="J2104" t="str">
        <f t="shared" ca="1" si="339"/>
        <v>'LYNX PLYWOOD'!</v>
      </c>
      <c r="K2104">
        <f t="shared" ca="1" si="339"/>
        <v>0</v>
      </c>
      <c r="L2104">
        <f t="shared" ca="1" si="339"/>
        <v>0</v>
      </c>
      <c r="M2104">
        <f t="shared" ca="1" si="339"/>
        <v>0</v>
      </c>
      <c r="N2104">
        <f t="shared" ca="1" si="339"/>
        <v>0</v>
      </c>
      <c r="O2104" t="str">
        <f t="shared" ca="1" si="336"/>
        <v>D:Aa</v>
      </c>
      <c r="P2104" t="str">
        <f t="shared" ca="1" si="337"/>
        <v>D9:Aa9</v>
      </c>
    </row>
    <row r="2105" spans="1:16">
      <c r="A2105" t="str">
        <f t="shared" si="341"/>
        <v>12</v>
      </c>
      <c r="B2105" t="str">
        <f t="shared" ca="1" si="342"/>
        <v>WOOD</v>
      </c>
      <c r="C2105" t="str">
        <f t="shared" si="338"/>
        <v>L65-W</v>
      </c>
      <c r="D2105" t="s">
        <v>897</v>
      </c>
      <c r="E2105">
        <f t="shared" ca="1" si="340"/>
        <v>0</v>
      </c>
      <c r="H2105" t="str">
        <f t="shared" ref="H2105:H2168" ca="1" si="343">IF(I2105&lt;&gt;0,I2105,IF(J2105&lt;&gt;0,J2105,IF(K2105&lt;&gt;0,K2105,IF(L2105&lt;&gt;0,L2105,IF(M2105&lt;&gt;0,M2105,N2105)))))</f>
        <v>'LYNX PLYWOOD'!</v>
      </c>
      <c r="I2105">
        <f t="shared" ref="I2105:I2168" ca="1" si="344">IF(IFERROR(VLOOKUP(C2105,INDIRECT($I$14&amp;"D:D"),1,FALSE),0)&lt;&gt;0,I$14,0)</f>
        <v>0</v>
      </c>
      <c r="J2105" t="str">
        <f t="shared" ca="1" si="339"/>
        <v>'LYNX PLYWOOD'!</v>
      </c>
      <c r="K2105">
        <f t="shared" ca="1" si="339"/>
        <v>0</v>
      </c>
      <c r="L2105">
        <f t="shared" ca="1" si="339"/>
        <v>0</v>
      </c>
      <c r="M2105">
        <f t="shared" ca="1" si="339"/>
        <v>0</v>
      </c>
      <c r="N2105">
        <f t="shared" ca="1" si="339"/>
        <v>0</v>
      </c>
      <c r="O2105" t="str">
        <f t="shared" ca="1" si="336"/>
        <v>D:Aa</v>
      </c>
      <c r="P2105" t="str">
        <f t="shared" ca="1" si="337"/>
        <v>D9:Aa9</v>
      </c>
    </row>
    <row r="2106" spans="1:16">
      <c r="A2106" t="str">
        <f t="shared" si="341"/>
        <v>13</v>
      </c>
      <c r="B2106" t="str">
        <f t="shared" ca="1" si="342"/>
        <v>WOOD</v>
      </c>
      <c r="C2106" t="str">
        <f t="shared" si="338"/>
        <v>L65-W</v>
      </c>
      <c r="D2106" t="s">
        <v>898</v>
      </c>
      <c r="E2106">
        <f t="shared" ca="1" si="340"/>
        <v>0</v>
      </c>
      <c r="H2106" t="str">
        <f t="shared" ca="1" si="343"/>
        <v>'LYNX PLYWOOD'!</v>
      </c>
      <c r="I2106">
        <f t="shared" ca="1" si="344"/>
        <v>0</v>
      </c>
      <c r="J2106" t="str">
        <f t="shared" ca="1" si="339"/>
        <v>'LYNX PLYWOOD'!</v>
      </c>
      <c r="K2106">
        <f t="shared" ca="1" si="339"/>
        <v>0</v>
      </c>
      <c r="L2106">
        <f t="shared" ca="1" si="339"/>
        <v>0</v>
      </c>
      <c r="M2106">
        <f t="shared" ca="1" si="339"/>
        <v>0</v>
      </c>
      <c r="N2106">
        <f t="shared" ca="1" si="339"/>
        <v>0</v>
      </c>
      <c r="O2106" t="str">
        <f t="shared" ca="1" si="336"/>
        <v>D:Aa</v>
      </c>
      <c r="P2106" t="str">
        <f t="shared" ca="1" si="337"/>
        <v>D9:Aa9</v>
      </c>
    </row>
    <row r="2107" spans="1:16">
      <c r="A2107" t="str">
        <f t="shared" si="341"/>
        <v>15</v>
      </c>
      <c r="B2107" t="str">
        <f t="shared" ca="1" si="342"/>
        <v>WOOD</v>
      </c>
      <c r="C2107" t="str">
        <f t="shared" si="338"/>
        <v>L65-W</v>
      </c>
      <c r="D2107" t="s">
        <v>1551</v>
      </c>
      <c r="E2107">
        <f t="shared" ca="1" si="340"/>
        <v>0</v>
      </c>
      <c r="H2107" t="str">
        <f t="shared" ca="1" si="343"/>
        <v>'LYNX PLYWOOD'!</v>
      </c>
      <c r="I2107">
        <f t="shared" ca="1" si="344"/>
        <v>0</v>
      </c>
      <c r="J2107" t="str">
        <f t="shared" ca="1" si="339"/>
        <v>'LYNX PLYWOOD'!</v>
      </c>
      <c r="K2107">
        <f t="shared" ca="1" si="339"/>
        <v>0</v>
      </c>
      <c r="L2107">
        <f t="shared" ca="1" si="339"/>
        <v>0</v>
      </c>
      <c r="M2107">
        <f t="shared" ca="1" si="339"/>
        <v>0</v>
      </c>
      <c r="N2107">
        <f t="shared" ca="1" si="339"/>
        <v>0</v>
      </c>
      <c r="O2107" t="str">
        <f t="shared" ca="1" si="336"/>
        <v>D:Aa</v>
      </c>
      <c r="P2107" t="str">
        <f t="shared" ca="1" si="337"/>
        <v>D9:Aa9</v>
      </c>
    </row>
    <row r="2108" spans="1:16">
      <c r="A2108" t="str">
        <f t="shared" si="341"/>
        <v>01</v>
      </c>
      <c r="B2108" t="str">
        <f t="shared" ca="1" si="342"/>
        <v>WOOD</v>
      </c>
      <c r="C2108" t="str">
        <f t="shared" si="338"/>
        <v>L66-W</v>
      </c>
      <c r="D2108" t="s">
        <v>900</v>
      </c>
      <c r="E2108">
        <f t="shared" ca="1" si="340"/>
        <v>0</v>
      </c>
      <c r="H2108" t="str">
        <f t="shared" ca="1" si="343"/>
        <v>'LYNX PLYWOOD'!</v>
      </c>
      <c r="I2108">
        <f t="shared" ca="1" si="344"/>
        <v>0</v>
      </c>
      <c r="J2108" t="str">
        <f t="shared" ca="1" si="339"/>
        <v>'LYNX PLYWOOD'!</v>
      </c>
      <c r="K2108">
        <f t="shared" ca="1" si="339"/>
        <v>0</v>
      </c>
      <c r="L2108">
        <f t="shared" ca="1" si="339"/>
        <v>0</v>
      </c>
      <c r="M2108">
        <f t="shared" ca="1" si="339"/>
        <v>0</v>
      </c>
      <c r="N2108">
        <f t="shared" ca="1" si="339"/>
        <v>0</v>
      </c>
      <c r="O2108" t="str">
        <f t="shared" ca="1" si="336"/>
        <v>D:Aa</v>
      </c>
      <c r="P2108" t="str">
        <f t="shared" ca="1" si="337"/>
        <v>D9:Aa9</v>
      </c>
    </row>
    <row r="2109" spans="1:16">
      <c r="A2109" t="str">
        <f t="shared" si="341"/>
        <v>02</v>
      </c>
      <c r="B2109" t="str">
        <f t="shared" ca="1" si="342"/>
        <v>WOOD</v>
      </c>
      <c r="C2109" t="str">
        <f t="shared" si="338"/>
        <v>L66-W</v>
      </c>
      <c r="D2109" t="s">
        <v>901</v>
      </c>
      <c r="E2109">
        <f t="shared" ca="1" si="340"/>
        <v>0</v>
      </c>
      <c r="H2109" t="str">
        <f t="shared" ca="1" si="343"/>
        <v>'LYNX PLYWOOD'!</v>
      </c>
      <c r="I2109">
        <f t="shared" ca="1" si="344"/>
        <v>0</v>
      </c>
      <c r="J2109" t="str">
        <f t="shared" ca="1" si="339"/>
        <v>'LYNX PLYWOOD'!</v>
      </c>
      <c r="K2109">
        <f t="shared" ca="1" si="339"/>
        <v>0</v>
      </c>
      <c r="L2109">
        <f t="shared" ca="1" si="339"/>
        <v>0</v>
      </c>
      <c r="M2109">
        <f t="shared" ca="1" si="339"/>
        <v>0</v>
      </c>
      <c r="N2109">
        <f t="shared" ca="1" si="339"/>
        <v>0</v>
      </c>
      <c r="O2109" t="str">
        <f t="shared" ca="1" si="336"/>
        <v>D:Aa</v>
      </c>
      <c r="P2109" t="str">
        <f t="shared" ca="1" si="337"/>
        <v>D9:Aa9</v>
      </c>
    </row>
    <row r="2110" spans="1:16">
      <c r="A2110" t="str">
        <f t="shared" si="341"/>
        <v>03</v>
      </c>
      <c r="B2110" t="str">
        <f t="shared" ca="1" si="342"/>
        <v>WOOD</v>
      </c>
      <c r="C2110" t="str">
        <f t="shared" si="338"/>
        <v>L66-W</v>
      </c>
      <c r="D2110" t="s">
        <v>902</v>
      </c>
      <c r="E2110">
        <f t="shared" ca="1" si="340"/>
        <v>0</v>
      </c>
      <c r="H2110" t="str">
        <f t="shared" ca="1" si="343"/>
        <v>'LYNX PLYWOOD'!</v>
      </c>
      <c r="I2110">
        <f t="shared" ca="1" si="344"/>
        <v>0</v>
      </c>
      <c r="J2110" t="str">
        <f t="shared" ca="1" si="339"/>
        <v>'LYNX PLYWOOD'!</v>
      </c>
      <c r="K2110">
        <f t="shared" ca="1" si="339"/>
        <v>0</v>
      </c>
      <c r="L2110">
        <f t="shared" ca="1" si="339"/>
        <v>0</v>
      </c>
      <c r="M2110">
        <f t="shared" ca="1" si="339"/>
        <v>0</v>
      </c>
      <c r="N2110">
        <f t="shared" ca="1" si="339"/>
        <v>0</v>
      </c>
      <c r="O2110" t="str">
        <f t="shared" ca="1" si="336"/>
        <v>D:Aa</v>
      </c>
      <c r="P2110" t="str">
        <f t="shared" ca="1" si="337"/>
        <v>D9:Aa9</v>
      </c>
    </row>
    <row r="2111" spans="1:16">
      <c r="A2111" t="str">
        <f t="shared" si="341"/>
        <v>04</v>
      </c>
      <c r="B2111" t="str">
        <f t="shared" ca="1" si="342"/>
        <v>WOOD</v>
      </c>
      <c r="C2111" t="str">
        <f t="shared" si="338"/>
        <v>L66-W</v>
      </c>
      <c r="D2111" t="s">
        <v>903</v>
      </c>
      <c r="E2111">
        <f t="shared" ca="1" si="340"/>
        <v>0</v>
      </c>
      <c r="H2111" t="str">
        <f t="shared" ca="1" si="343"/>
        <v>'LYNX PLYWOOD'!</v>
      </c>
      <c r="I2111">
        <f t="shared" ca="1" si="344"/>
        <v>0</v>
      </c>
      <c r="J2111" t="str">
        <f t="shared" ca="1" si="339"/>
        <v>'LYNX PLYWOOD'!</v>
      </c>
      <c r="K2111">
        <f t="shared" ca="1" si="339"/>
        <v>0</v>
      </c>
      <c r="L2111">
        <f t="shared" ca="1" si="339"/>
        <v>0</v>
      </c>
      <c r="M2111">
        <f t="shared" ca="1" si="339"/>
        <v>0</v>
      </c>
      <c r="N2111">
        <f t="shared" ca="1" si="339"/>
        <v>0</v>
      </c>
      <c r="O2111" t="str">
        <f t="shared" ca="1" si="336"/>
        <v>D:Aa</v>
      </c>
      <c r="P2111" t="str">
        <f t="shared" ca="1" si="337"/>
        <v>D9:Aa9</v>
      </c>
    </row>
    <row r="2112" spans="1:16">
      <c r="A2112" t="str">
        <f t="shared" si="341"/>
        <v>05</v>
      </c>
      <c r="B2112" t="str">
        <f t="shared" ca="1" si="342"/>
        <v>WOOD</v>
      </c>
      <c r="C2112" t="str">
        <f t="shared" si="338"/>
        <v>L66-W</v>
      </c>
      <c r="D2112" t="s">
        <v>904</v>
      </c>
      <c r="E2112">
        <f t="shared" ca="1" si="340"/>
        <v>0</v>
      </c>
      <c r="H2112" t="str">
        <f t="shared" ca="1" si="343"/>
        <v>'LYNX PLYWOOD'!</v>
      </c>
      <c r="I2112">
        <f t="shared" ca="1" si="344"/>
        <v>0</v>
      </c>
      <c r="J2112" t="str">
        <f t="shared" ca="1" si="339"/>
        <v>'LYNX PLYWOOD'!</v>
      </c>
      <c r="K2112">
        <f t="shared" ca="1" si="339"/>
        <v>0</v>
      </c>
      <c r="L2112">
        <f t="shared" ca="1" si="339"/>
        <v>0</v>
      </c>
      <c r="M2112">
        <f t="shared" ca="1" si="339"/>
        <v>0</v>
      </c>
      <c r="N2112">
        <f t="shared" ca="1" si="339"/>
        <v>0</v>
      </c>
      <c r="O2112" t="str">
        <f t="shared" ca="1" si="336"/>
        <v>D:Aa</v>
      </c>
      <c r="P2112" t="str">
        <f t="shared" ca="1" si="337"/>
        <v>D9:Aa9</v>
      </c>
    </row>
    <row r="2113" spans="1:16">
      <c r="A2113" t="str">
        <f t="shared" si="341"/>
        <v>06</v>
      </c>
      <c r="B2113" t="str">
        <f t="shared" ca="1" si="342"/>
        <v>WOOD</v>
      </c>
      <c r="C2113" t="str">
        <f t="shared" si="338"/>
        <v>L66-W</v>
      </c>
      <c r="D2113" t="s">
        <v>905</v>
      </c>
      <c r="E2113">
        <f t="shared" ca="1" si="340"/>
        <v>0</v>
      </c>
      <c r="H2113" t="str">
        <f t="shared" ca="1" si="343"/>
        <v>'LYNX PLYWOOD'!</v>
      </c>
      <c r="I2113">
        <f t="shared" ca="1" si="344"/>
        <v>0</v>
      </c>
      <c r="J2113" t="str">
        <f t="shared" ca="1" si="339"/>
        <v>'LYNX PLYWOOD'!</v>
      </c>
      <c r="K2113">
        <f t="shared" ca="1" si="339"/>
        <v>0</v>
      </c>
      <c r="L2113">
        <f t="shared" ca="1" si="339"/>
        <v>0</v>
      </c>
      <c r="M2113">
        <f t="shared" ca="1" si="339"/>
        <v>0</v>
      </c>
      <c r="N2113">
        <f t="shared" ca="1" si="339"/>
        <v>0</v>
      </c>
      <c r="O2113" t="str">
        <f t="shared" ca="1" si="336"/>
        <v>D:Aa</v>
      </c>
      <c r="P2113" t="str">
        <f t="shared" ca="1" si="337"/>
        <v>D9:Aa9</v>
      </c>
    </row>
    <row r="2114" spans="1:16">
      <c r="A2114" t="str">
        <f t="shared" si="341"/>
        <v>07</v>
      </c>
      <c r="B2114" t="str">
        <f t="shared" ca="1" si="342"/>
        <v>WOOD</v>
      </c>
      <c r="C2114" t="str">
        <f t="shared" si="338"/>
        <v>L66-W</v>
      </c>
      <c r="D2114" t="s">
        <v>906</v>
      </c>
      <c r="E2114">
        <f t="shared" ca="1" si="340"/>
        <v>0</v>
      </c>
      <c r="H2114" t="str">
        <f t="shared" ca="1" si="343"/>
        <v>'LYNX PLYWOOD'!</v>
      </c>
      <c r="I2114">
        <f t="shared" ca="1" si="344"/>
        <v>0</v>
      </c>
      <c r="J2114" t="str">
        <f t="shared" ca="1" si="339"/>
        <v>'LYNX PLYWOOD'!</v>
      </c>
      <c r="K2114">
        <f t="shared" ca="1" si="339"/>
        <v>0</v>
      </c>
      <c r="L2114">
        <f t="shared" ca="1" si="339"/>
        <v>0</v>
      </c>
      <c r="M2114">
        <f t="shared" ca="1" si="339"/>
        <v>0</v>
      </c>
      <c r="N2114">
        <f t="shared" ca="1" si="339"/>
        <v>0</v>
      </c>
      <c r="O2114" t="str">
        <f t="shared" ca="1" si="336"/>
        <v>D:Aa</v>
      </c>
      <c r="P2114" t="str">
        <f t="shared" ca="1" si="337"/>
        <v>D9:Aa9</v>
      </c>
    </row>
    <row r="2115" spans="1:16">
      <c r="A2115" t="str">
        <f t="shared" si="341"/>
        <v>08</v>
      </c>
      <c r="B2115" t="str">
        <f t="shared" ca="1" si="342"/>
        <v>WOOD</v>
      </c>
      <c r="C2115" t="str">
        <f t="shared" si="338"/>
        <v>L66-W</v>
      </c>
      <c r="D2115" t="s">
        <v>907</v>
      </c>
      <c r="E2115">
        <f t="shared" ca="1" si="340"/>
        <v>0</v>
      </c>
      <c r="H2115" t="str">
        <f t="shared" ca="1" si="343"/>
        <v>'LYNX PLYWOOD'!</v>
      </c>
      <c r="I2115">
        <f t="shared" ca="1" si="344"/>
        <v>0</v>
      </c>
      <c r="J2115" t="str">
        <f t="shared" ca="1" si="339"/>
        <v>'LYNX PLYWOOD'!</v>
      </c>
      <c r="K2115">
        <f t="shared" ca="1" si="339"/>
        <v>0</v>
      </c>
      <c r="L2115">
        <f t="shared" ca="1" si="339"/>
        <v>0</v>
      </c>
      <c r="M2115">
        <f t="shared" ca="1" si="339"/>
        <v>0</v>
      </c>
      <c r="N2115">
        <f t="shared" ca="1" si="339"/>
        <v>0</v>
      </c>
      <c r="O2115" t="str">
        <f t="shared" ca="1" si="336"/>
        <v>D:Aa</v>
      </c>
      <c r="P2115" t="str">
        <f t="shared" ca="1" si="337"/>
        <v>D9:Aa9</v>
      </c>
    </row>
    <row r="2116" spans="1:16">
      <c r="A2116" t="str">
        <f t="shared" si="341"/>
        <v>09</v>
      </c>
      <c r="B2116" t="str">
        <f t="shared" ca="1" si="342"/>
        <v>WOOD</v>
      </c>
      <c r="C2116" t="str">
        <f t="shared" si="338"/>
        <v>L66-W</v>
      </c>
      <c r="D2116" t="s">
        <v>908</v>
      </c>
      <c r="E2116">
        <f t="shared" ca="1" si="340"/>
        <v>0</v>
      </c>
      <c r="H2116" t="str">
        <f t="shared" ca="1" si="343"/>
        <v>'LYNX PLYWOOD'!</v>
      </c>
      <c r="I2116">
        <f t="shared" ca="1" si="344"/>
        <v>0</v>
      </c>
      <c r="J2116" t="str">
        <f t="shared" ca="1" si="339"/>
        <v>'LYNX PLYWOOD'!</v>
      </c>
      <c r="K2116">
        <f t="shared" ca="1" si="339"/>
        <v>0</v>
      </c>
      <c r="L2116">
        <f t="shared" ca="1" si="339"/>
        <v>0</v>
      </c>
      <c r="M2116">
        <f t="shared" ca="1" si="339"/>
        <v>0</v>
      </c>
      <c r="N2116">
        <f t="shared" ca="1" si="339"/>
        <v>0</v>
      </c>
      <c r="O2116" t="str">
        <f t="shared" ca="1" si="336"/>
        <v>D:Aa</v>
      </c>
      <c r="P2116" t="str">
        <f t="shared" ca="1" si="337"/>
        <v>D9:Aa9</v>
      </c>
    </row>
    <row r="2117" spans="1:16">
      <c r="A2117" t="str">
        <f t="shared" si="341"/>
        <v>10</v>
      </c>
      <c r="B2117" t="str">
        <f t="shared" ca="1" si="342"/>
        <v>WOOD</v>
      </c>
      <c r="C2117" t="str">
        <f t="shared" si="338"/>
        <v>L66-W</v>
      </c>
      <c r="D2117" t="s">
        <v>909</v>
      </c>
      <c r="E2117">
        <f t="shared" ca="1" si="340"/>
        <v>0</v>
      </c>
      <c r="H2117" t="str">
        <f t="shared" ca="1" si="343"/>
        <v>'LYNX PLYWOOD'!</v>
      </c>
      <c r="I2117">
        <f t="shared" ca="1" si="344"/>
        <v>0</v>
      </c>
      <c r="J2117" t="str">
        <f t="shared" ca="1" si="339"/>
        <v>'LYNX PLYWOOD'!</v>
      </c>
      <c r="K2117">
        <f t="shared" ca="1" si="339"/>
        <v>0</v>
      </c>
      <c r="L2117">
        <f t="shared" ca="1" si="339"/>
        <v>0</v>
      </c>
      <c r="M2117">
        <f t="shared" ca="1" si="339"/>
        <v>0</v>
      </c>
      <c r="N2117">
        <f t="shared" ca="1" si="339"/>
        <v>0</v>
      </c>
      <c r="O2117" t="str">
        <f t="shared" ca="1" si="336"/>
        <v>D:Aa</v>
      </c>
      <c r="P2117" t="str">
        <f t="shared" ca="1" si="337"/>
        <v>D9:Aa9</v>
      </c>
    </row>
    <row r="2118" spans="1:16">
      <c r="A2118" t="str">
        <f t="shared" si="341"/>
        <v>100</v>
      </c>
      <c r="B2118" t="str">
        <f t="shared" ca="1" si="342"/>
        <v>WOOD</v>
      </c>
      <c r="C2118" t="str">
        <f t="shared" si="338"/>
        <v>L66-W</v>
      </c>
      <c r="D2118" t="s">
        <v>913</v>
      </c>
      <c r="E2118">
        <f t="shared" ca="1" si="340"/>
        <v>0</v>
      </c>
      <c r="H2118" t="str">
        <f t="shared" ca="1" si="343"/>
        <v>'LYNX PLYWOOD'!</v>
      </c>
      <c r="I2118">
        <f t="shared" ca="1" si="344"/>
        <v>0</v>
      </c>
      <c r="J2118" t="str">
        <f t="shared" ca="1" si="339"/>
        <v>'LYNX PLYWOOD'!</v>
      </c>
      <c r="K2118">
        <f t="shared" ca="1" si="339"/>
        <v>0</v>
      </c>
      <c r="L2118">
        <f t="shared" ca="1" si="339"/>
        <v>0</v>
      </c>
      <c r="M2118">
        <f t="shared" ca="1" si="339"/>
        <v>0</v>
      </c>
      <c r="N2118">
        <f t="shared" ca="1" si="339"/>
        <v>0</v>
      </c>
      <c r="O2118" t="str">
        <f t="shared" ca="1" si="336"/>
        <v>D:Aa</v>
      </c>
      <c r="P2118" t="str">
        <f t="shared" ca="1" si="337"/>
        <v>D9:Aa9</v>
      </c>
    </row>
    <row r="2119" spans="1:16">
      <c r="A2119" t="str">
        <f t="shared" si="341"/>
        <v>11</v>
      </c>
      <c r="B2119" t="str">
        <f t="shared" ca="1" si="342"/>
        <v>WOOD</v>
      </c>
      <c r="C2119" t="str">
        <f t="shared" si="338"/>
        <v>L66-W</v>
      </c>
      <c r="D2119" t="s">
        <v>910</v>
      </c>
      <c r="E2119">
        <f t="shared" ca="1" si="340"/>
        <v>0</v>
      </c>
      <c r="H2119" t="str">
        <f t="shared" ca="1" si="343"/>
        <v>'LYNX PLYWOOD'!</v>
      </c>
      <c r="I2119">
        <f t="shared" ca="1" si="344"/>
        <v>0</v>
      </c>
      <c r="J2119" t="str">
        <f t="shared" ca="1" si="339"/>
        <v>'LYNX PLYWOOD'!</v>
      </c>
      <c r="K2119">
        <f t="shared" ca="1" si="339"/>
        <v>0</v>
      </c>
      <c r="L2119">
        <f t="shared" ca="1" si="339"/>
        <v>0</v>
      </c>
      <c r="M2119">
        <f t="shared" ca="1" si="339"/>
        <v>0</v>
      </c>
      <c r="N2119">
        <f t="shared" ca="1" si="339"/>
        <v>0</v>
      </c>
      <c r="O2119" t="str">
        <f t="shared" ca="1" si="336"/>
        <v>D:Aa</v>
      </c>
      <c r="P2119" t="str">
        <f t="shared" ca="1" si="337"/>
        <v>D9:Aa9</v>
      </c>
    </row>
    <row r="2120" spans="1:16">
      <c r="A2120" t="str">
        <f t="shared" si="341"/>
        <v>12</v>
      </c>
      <c r="B2120" t="str">
        <f t="shared" ca="1" si="342"/>
        <v>WOOD</v>
      </c>
      <c r="C2120" t="str">
        <f t="shared" si="338"/>
        <v>L66-W</v>
      </c>
      <c r="D2120" t="s">
        <v>911</v>
      </c>
      <c r="E2120">
        <f t="shared" ca="1" si="340"/>
        <v>0</v>
      </c>
      <c r="H2120" t="str">
        <f t="shared" ca="1" si="343"/>
        <v>'LYNX PLYWOOD'!</v>
      </c>
      <c r="I2120">
        <f t="shared" ca="1" si="344"/>
        <v>0</v>
      </c>
      <c r="J2120" t="str">
        <f t="shared" ca="1" si="339"/>
        <v>'LYNX PLYWOOD'!</v>
      </c>
      <c r="K2120">
        <f t="shared" ca="1" si="339"/>
        <v>0</v>
      </c>
      <c r="L2120">
        <f t="shared" ca="1" si="339"/>
        <v>0</v>
      </c>
      <c r="M2120">
        <f t="shared" ca="1" si="339"/>
        <v>0</v>
      </c>
      <c r="N2120">
        <f t="shared" ca="1" si="339"/>
        <v>0</v>
      </c>
      <c r="O2120" t="str">
        <f t="shared" ref="O2120:O2183" ca="1" si="345">VLOOKUP($H2120,$G$8:$I$13,2,FALSE)</f>
        <v>D:Aa</v>
      </c>
      <c r="P2120" t="str">
        <f t="shared" ref="P2120:P2183" ca="1" si="346">VLOOKUP($H2120,$G$8:$I$13,3,FALSE)</f>
        <v>D9:Aa9</v>
      </c>
    </row>
    <row r="2121" spans="1:16">
      <c r="A2121" t="str">
        <f t="shared" si="341"/>
        <v>13</v>
      </c>
      <c r="B2121" t="str">
        <f t="shared" ca="1" si="342"/>
        <v>WOOD</v>
      </c>
      <c r="C2121" t="str">
        <f t="shared" si="338"/>
        <v>L66-W</v>
      </c>
      <c r="D2121" t="s">
        <v>912</v>
      </c>
      <c r="E2121">
        <f t="shared" ca="1" si="340"/>
        <v>0</v>
      </c>
      <c r="H2121" t="str">
        <f t="shared" ca="1" si="343"/>
        <v>'LYNX PLYWOOD'!</v>
      </c>
      <c r="I2121">
        <f t="shared" ca="1" si="344"/>
        <v>0</v>
      </c>
      <c r="J2121" t="str">
        <f t="shared" ca="1" si="339"/>
        <v>'LYNX PLYWOOD'!</v>
      </c>
      <c r="K2121">
        <f t="shared" ca="1" si="339"/>
        <v>0</v>
      </c>
      <c r="L2121">
        <f t="shared" ca="1" si="339"/>
        <v>0</v>
      </c>
      <c r="M2121">
        <f t="shared" ca="1" si="339"/>
        <v>0</v>
      </c>
      <c r="N2121">
        <f t="shared" ca="1" si="339"/>
        <v>0</v>
      </c>
      <c r="O2121" t="str">
        <f t="shared" ca="1" si="345"/>
        <v>D:Aa</v>
      </c>
      <c r="P2121" t="str">
        <f t="shared" ca="1" si="346"/>
        <v>D9:Aa9</v>
      </c>
    </row>
    <row r="2122" spans="1:16">
      <c r="A2122" t="str">
        <f t="shared" si="341"/>
        <v>15</v>
      </c>
      <c r="B2122" t="str">
        <f t="shared" ca="1" si="342"/>
        <v>WOOD</v>
      </c>
      <c r="C2122" t="str">
        <f t="shared" si="338"/>
        <v>L66-W</v>
      </c>
      <c r="D2122" t="s">
        <v>1552</v>
      </c>
      <c r="E2122">
        <f t="shared" ca="1" si="340"/>
        <v>0</v>
      </c>
      <c r="H2122" t="str">
        <f t="shared" ca="1" si="343"/>
        <v>'LYNX PLYWOOD'!</v>
      </c>
      <c r="I2122">
        <f t="shared" ca="1" si="344"/>
        <v>0</v>
      </c>
      <c r="J2122" t="str">
        <f t="shared" ca="1" si="339"/>
        <v>'LYNX PLYWOOD'!</v>
      </c>
      <c r="K2122">
        <f t="shared" ca="1" si="339"/>
        <v>0</v>
      </c>
      <c r="L2122">
        <f t="shared" ca="1" si="339"/>
        <v>0</v>
      </c>
      <c r="M2122">
        <f t="shared" ca="1" si="339"/>
        <v>0</v>
      </c>
      <c r="N2122">
        <f t="shared" ca="1" si="339"/>
        <v>0</v>
      </c>
      <c r="O2122" t="str">
        <f t="shared" ca="1" si="345"/>
        <v>D:Aa</v>
      </c>
      <c r="P2122" t="str">
        <f t="shared" ca="1" si="346"/>
        <v>D9:Aa9</v>
      </c>
    </row>
    <row r="2123" spans="1:16">
      <c r="A2123" t="str">
        <f t="shared" si="341"/>
        <v>01</v>
      </c>
      <c r="B2123" t="str">
        <f t="shared" ca="1" si="342"/>
        <v>WOOD</v>
      </c>
      <c r="C2123" t="str">
        <f t="shared" si="338"/>
        <v>L67-W</v>
      </c>
      <c r="D2123" t="s">
        <v>914</v>
      </c>
      <c r="E2123">
        <f t="shared" ca="1" si="340"/>
        <v>0</v>
      </c>
      <c r="H2123" t="str">
        <f t="shared" ca="1" si="343"/>
        <v>'LYNX PLYWOOD'!</v>
      </c>
      <c r="I2123">
        <f t="shared" ca="1" si="344"/>
        <v>0</v>
      </c>
      <c r="J2123" t="str">
        <f t="shared" ca="1" si="339"/>
        <v>'LYNX PLYWOOD'!</v>
      </c>
      <c r="K2123">
        <f t="shared" ca="1" si="339"/>
        <v>0</v>
      </c>
      <c r="L2123">
        <f t="shared" ca="1" si="339"/>
        <v>0</v>
      </c>
      <c r="M2123">
        <f t="shared" ca="1" si="339"/>
        <v>0</v>
      </c>
      <c r="N2123">
        <f t="shared" ca="1" si="339"/>
        <v>0</v>
      </c>
      <c r="O2123" t="str">
        <f t="shared" ca="1" si="345"/>
        <v>D:Aa</v>
      </c>
      <c r="P2123" t="str">
        <f t="shared" ca="1" si="346"/>
        <v>D9:Aa9</v>
      </c>
    </row>
    <row r="2124" spans="1:16">
      <c r="A2124" t="str">
        <f t="shared" si="341"/>
        <v>02</v>
      </c>
      <c r="B2124" t="str">
        <f t="shared" ca="1" si="342"/>
        <v>WOOD</v>
      </c>
      <c r="C2124" t="str">
        <f t="shared" si="338"/>
        <v>L67-W</v>
      </c>
      <c r="D2124" t="s">
        <v>915</v>
      </c>
      <c r="E2124">
        <f t="shared" ca="1" si="340"/>
        <v>0</v>
      </c>
      <c r="H2124" t="str">
        <f t="shared" ca="1" si="343"/>
        <v>'LYNX PLYWOOD'!</v>
      </c>
      <c r="I2124">
        <f t="shared" ca="1" si="344"/>
        <v>0</v>
      </c>
      <c r="J2124" t="str">
        <f t="shared" ca="1" si="339"/>
        <v>'LYNX PLYWOOD'!</v>
      </c>
      <c r="K2124">
        <f t="shared" ca="1" si="339"/>
        <v>0</v>
      </c>
      <c r="L2124">
        <f t="shared" ca="1" si="339"/>
        <v>0</v>
      </c>
      <c r="M2124">
        <f t="shared" ca="1" si="339"/>
        <v>0</v>
      </c>
      <c r="N2124">
        <f t="shared" ca="1" si="339"/>
        <v>0</v>
      </c>
      <c r="O2124" t="str">
        <f t="shared" ca="1" si="345"/>
        <v>D:Aa</v>
      </c>
      <c r="P2124" t="str">
        <f t="shared" ca="1" si="346"/>
        <v>D9:Aa9</v>
      </c>
    </row>
    <row r="2125" spans="1:16">
      <c r="A2125" t="str">
        <f t="shared" si="341"/>
        <v>03</v>
      </c>
      <c r="B2125" t="str">
        <f t="shared" ca="1" si="342"/>
        <v>WOOD</v>
      </c>
      <c r="C2125" t="str">
        <f t="shared" si="338"/>
        <v>L67-W</v>
      </c>
      <c r="D2125" t="s">
        <v>916</v>
      </c>
      <c r="E2125">
        <f t="shared" ca="1" si="340"/>
        <v>0</v>
      </c>
      <c r="H2125" t="str">
        <f t="shared" ca="1" si="343"/>
        <v>'LYNX PLYWOOD'!</v>
      </c>
      <c r="I2125">
        <f t="shared" ca="1" si="344"/>
        <v>0</v>
      </c>
      <c r="J2125" t="str">
        <f t="shared" ca="1" si="339"/>
        <v>'LYNX PLYWOOD'!</v>
      </c>
      <c r="K2125">
        <f t="shared" ca="1" si="339"/>
        <v>0</v>
      </c>
      <c r="L2125">
        <f t="shared" ca="1" si="339"/>
        <v>0</v>
      </c>
      <c r="M2125">
        <f t="shared" ca="1" si="339"/>
        <v>0</v>
      </c>
      <c r="N2125">
        <f t="shared" ca="1" si="339"/>
        <v>0</v>
      </c>
      <c r="O2125" t="str">
        <f t="shared" ca="1" si="345"/>
        <v>D:Aa</v>
      </c>
      <c r="P2125" t="str">
        <f t="shared" ca="1" si="346"/>
        <v>D9:Aa9</v>
      </c>
    </row>
    <row r="2126" spans="1:16">
      <c r="A2126" t="str">
        <f t="shared" si="341"/>
        <v>04</v>
      </c>
      <c r="B2126" t="str">
        <f t="shared" ca="1" si="342"/>
        <v>WOOD</v>
      </c>
      <c r="C2126" t="str">
        <f t="shared" si="338"/>
        <v>L67-W</v>
      </c>
      <c r="D2126" t="s">
        <v>917</v>
      </c>
      <c r="E2126">
        <f t="shared" ca="1" si="340"/>
        <v>0</v>
      </c>
      <c r="H2126" t="str">
        <f t="shared" ca="1" si="343"/>
        <v>'LYNX PLYWOOD'!</v>
      </c>
      <c r="I2126">
        <f t="shared" ca="1" si="344"/>
        <v>0</v>
      </c>
      <c r="J2126" t="str">
        <f t="shared" ca="1" si="339"/>
        <v>'LYNX PLYWOOD'!</v>
      </c>
      <c r="K2126">
        <f t="shared" ca="1" si="339"/>
        <v>0</v>
      </c>
      <c r="L2126">
        <f t="shared" ca="1" si="339"/>
        <v>0</v>
      </c>
      <c r="M2126">
        <f t="shared" ca="1" si="339"/>
        <v>0</v>
      </c>
      <c r="N2126">
        <f t="shared" ca="1" si="339"/>
        <v>0</v>
      </c>
      <c r="O2126" t="str">
        <f t="shared" ca="1" si="345"/>
        <v>D:Aa</v>
      </c>
      <c r="P2126" t="str">
        <f t="shared" ca="1" si="346"/>
        <v>D9:Aa9</v>
      </c>
    </row>
    <row r="2127" spans="1:16">
      <c r="A2127" t="str">
        <f t="shared" si="341"/>
        <v>05</v>
      </c>
      <c r="B2127" t="str">
        <f t="shared" ca="1" si="342"/>
        <v>WOOD</v>
      </c>
      <c r="C2127" t="str">
        <f t="shared" si="338"/>
        <v>L67-W</v>
      </c>
      <c r="D2127" t="s">
        <v>918</v>
      </c>
      <c r="E2127">
        <f t="shared" ca="1" si="340"/>
        <v>0</v>
      </c>
      <c r="H2127" t="str">
        <f t="shared" ca="1" si="343"/>
        <v>'LYNX PLYWOOD'!</v>
      </c>
      <c r="I2127">
        <f t="shared" ca="1" si="344"/>
        <v>0</v>
      </c>
      <c r="J2127" t="str">
        <f t="shared" ca="1" si="339"/>
        <v>'LYNX PLYWOOD'!</v>
      </c>
      <c r="K2127">
        <f t="shared" ca="1" si="339"/>
        <v>0</v>
      </c>
      <c r="L2127">
        <f t="shared" ca="1" si="339"/>
        <v>0</v>
      </c>
      <c r="M2127">
        <f t="shared" ca="1" si="339"/>
        <v>0</v>
      </c>
      <c r="N2127">
        <f t="shared" ca="1" si="339"/>
        <v>0</v>
      </c>
      <c r="O2127" t="str">
        <f t="shared" ca="1" si="345"/>
        <v>D:Aa</v>
      </c>
      <c r="P2127" t="str">
        <f t="shared" ca="1" si="346"/>
        <v>D9:Aa9</v>
      </c>
    </row>
    <row r="2128" spans="1:16">
      <c r="A2128" t="str">
        <f t="shared" si="341"/>
        <v>06</v>
      </c>
      <c r="B2128" t="str">
        <f t="shared" ca="1" si="342"/>
        <v>WOOD</v>
      </c>
      <c r="C2128" t="str">
        <f t="shared" ref="C2128:C2191" si="347">IF(RIGHT(LEFT(D2128,LEN(D2128)-3),1)="-",LEFT(D2128,LEN(D2128)-4),LEFT(D2128,LEN(D2128)-3))</f>
        <v>L67-W</v>
      </c>
      <c r="D2128" t="s">
        <v>919</v>
      </c>
      <c r="E2128">
        <f t="shared" ca="1" si="340"/>
        <v>0</v>
      </c>
      <c r="H2128" t="str">
        <f t="shared" ca="1" si="343"/>
        <v>'LYNX PLYWOOD'!</v>
      </c>
      <c r="I2128">
        <f t="shared" ca="1" si="344"/>
        <v>0</v>
      </c>
      <c r="J2128" t="str">
        <f t="shared" ca="1" si="339"/>
        <v>'LYNX PLYWOOD'!</v>
      </c>
      <c r="K2128">
        <f t="shared" ca="1" si="339"/>
        <v>0</v>
      </c>
      <c r="L2128">
        <f t="shared" ca="1" si="339"/>
        <v>0</v>
      </c>
      <c r="M2128">
        <f t="shared" ca="1" si="339"/>
        <v>0</v>
      </c>
      <c r="N2128">
        <f t="shared" ca="1" si="339"/>
        <v>0</v>
      </c>
      <c r="O2128" t="str">
        <f t="shared" ca="1" si="345"/>
        <v>D:Aa</v>
      </c>
      <c r="P2128" t="str">
        <f t="shared" ca="1" si="346"/>
        <v>D9:Aa9</v>
      </c>
    </row>
    <row r="2129" spans="1:16">
      <c r="A2129" t="str">
        <f t="shared" si="341"/>
        <v>07</v>
      </c>
      <c r="B2129" t="str">
        <f t="shared" ca="1" si="342"/>
        <v>WOOD</v>
      </c>
      <c r="C2129" t="str">
        <f t="shared" si="347"/>
        <v>L67-W</v>
      </c>
      <c r="D2129" t="s">
        <v>920</v>
      </c>
      <c r="E2129">
        <f t="shared" ca="1" si="340"/>
        <v>0</v>
      </c>
      <c r="H2129" t="str">
        <f t="shared" ca="1" si="343"/>
        <v>'LYNX PLYWOOD'!</v>
      </c>
      <c r="I2129">
        <f t="shared" ca="1" si="344"/>
        <v>0</v>
      </c>
      <c r="J2129" t="str">
        <f t="shared" ca="1" si="339"/>
        <v>'LYNX PLYWOOD'!</v>
      </c>
      <c r="K2129">
        <f t="shared" ca="1" si="339"/>
        <v>0</v>
      </c>
      <c r="L2129">
        <f t="shared" ca="1" si="339"/>
        <v>0</v>
      </c>
      <c r="M2129">
        <f t="shared" ca="1" si="339"/>
        <v>0</v>
      </c>
      <c r="N2129">
        <f t="shared" ca="1" si="339"/>
        <v>0</v>
      </c>
      <c r="O2129" t="str">
        <f t="shared" ca="1" si="345"/>
        <v>D:Aa</v>
      </c>
      <c r="P2129" t="str">
        <f t="shared" ca="1" si="346"/>
        <v>D9:Aa9</v>
      </c>
    </row>
    <row r="2130" spans="1:16">
      <c r="A2130" t="str">
        <f t="shared" si="341"/>
        <v>08</v>
      </c>
      <c r="B2130" t="str">
        <f t="shared" ca="1" si="342"/>
        <v>WOOD</v>
      </c>
      <c r="C2130" t="str">
        <f t="shared" si="347"/>
        <v>L67-W</v>
      </c>
      <c r="D2130" t="s">
        <v>921</v>
      </c>
      <c r="E2130">
        <f t="shared" ca="1" si="340"/>
        <v>0</v>
      </c>
      <c r="H2130" t="str">
        <f t="shared" ca="1" si="343"/>
        <v>'LYNX PLYWOOD'!</v>
      </c>
      <c r="I2130">
        <f t="shared" ca="1" si="344"/>
        <v>0</v>
      </c>
      <c r="J2130" t="str">
        <f t="shared" ca="1" si="339"/>
        <v>'LYNX PLYWOOD'!</v>
      </c>
      <c r="K2130">
        <f t="shared" ca="1" si="339"/>
        <v>0</v>
      </c>
      <c r="L2130">
        <f t="shared" ca="1" si="339"/>
        <v>0</v>
      </c>
      <c r="M2130">
        <f t="shared" ca="1" si="339"/>
        <v>0</v>
      </c>
      <c r="N2130">
        <f t="shared" ca="1" si="339"/>
        <v>0</v>
      </c>
      <c r="O2130" t="str">
        <f t="shared" ca="1" si="345"/>
        <v>D:Aa</v>
      </c>
      <c r="P2130" t="str">
        <f t="shared" ca="1" si="346"/>
        <v>D9:Aa9</v>
      </c>
    </row>
    <row r="2131" spans="1:16">
      <c r="A2131" t="str">
        <f t="shared" si="341"/>
        <v>09</v>
      </c>
      <c r="B2131" t="str">
        <f t="shared" ca="1" si="342"/>
        <v>WOOD</v>
      </c>
      <c r="C2131" t="str">
        <f t="shared" si="347"/>
        <v>L67-W</v>
      </c>
      <c r="D2131" t="s">
        <v>922</v>
      </c>
      <c r="E2131">
        <f t="shared" ca="1" si="340"/>
        <v>0</v>
      </c>
      <c r="H2131" t="str">
        <f t="shared" ca="1" si="343"/>
        <v>'LYNX PLYWOOD'!</v>
      </c>
      <c r="I2131">
        <f t="shared" ca="1" si="344"/>
        <v>0</v>
      </c>
      <c r="J2131" t="str">
        <f t="shared" ref="J2131:N2181" ca="1" si="348">IF(IFERROR(VLOOKUP($C2131,INDIRECT(J$14&amp;"D:D"),1,FALSE),0)&lt;&gt;0,J$14,0)</f>
        <v>'LYNX PLYWOOD'!</v>
      </c>
      <c r="K2131">
        <f t="shared" ca="1" si="348"/>
        <v>0</v>
      </c>
      <c r="L2131">
        <f t="shared" ca="1" si="348"/>
        <v>0</v>
      </c>
      <c r="M2131">
        <f t="shared" ca="1" si="348"/>
        <v>0</v>
      </c>
      <c r="N2131">
        <f t="shared" ca="1" si="348"/>
        <v>0</v>
      </c>
      <c r="O2131" t="str">
        <f t="shared" ca="1" si="345"/>
        <v>D:Aa</v>
      </c>
      <c r="P2131" t="str">
        <f t="shared" ca="1" si="346"/>
        <v>D9:Aa9</v>
      </c>
    </row>
    <row r="2132" spans="1:16">
      <c r="A2132" t="str">
        <f t="shared" si="341"/>
        <v>10</v>
      </c>
      <c r="B2132" t="str">
        <f t="shared" ca="1" si="342"/>
        <v>WOOD</v>
      </c>
      <c r="C2132" t="str">
        <f t="shared" si="347"/>
        <v>L67-W</v>
      </c>
      <c r="D2132" t="s">
        <v>923</v>
      </c>
      <c r="E2132">
        <f t="shared" ca="1" si="340"/>
        <v>0</v>
      </c>
      <c r="H2132" t="str">
        <f t="shared" ca="1" si="343"/>
        <v>'LYNX PLYWOOD'!</v>
      </c>
      <c r="I2132">
        <f t="shared" ca="1" si="344"/>
        <v>0</v>
      </c>
      <c r="J2132" t="str">
        <f t="shared" ca="1" si="348"/>
        <v>'LYNX PLYWOOD'!</v>
      </c>
      <c r="K2132">
        <f t="shared" ca="1" si="348"/>
        <v>0</v>
      </c>
      <c r="L2132">
        <f t="shared" ca="1" si="348"/>
        <v>0</v>
      </c>
      <c r="M2132">
        <f t="shared" ca="1" si="348"/>
        <v>0</v>
      </c>
      <c r="N2132">
        <f t="shared" ca="1" si="348"/>
        <v>0</v>
      </c>
      <c r="O2132" t="str">
        <f t="shared" ca="1" si="345"/>
        <v>D:Aa</v>
      </c>
      <c r="P2132" t="str">
        <f t="shared" ca="1" si="346"/>
        <v>D9:Aa9</v>
      </c>
    </row>
    <row r="2133" spans="1:16">
      <c r="A2133" t="str">
        <f t="shared" si="341"/>
        <v>100</v>
      </c>
      <c r="B2133" t="str">
        <f t="shared" ca="1" si="342"/>
        <v>WOOD</v>
      </c>
      <c r="C2133" t="str">
        <f t="shared" si="347"/>
        <v>L67-W</v>
      </c>
      <c r="D2133" t="s">
        <v>927</v>
      </c>
      <c r="E2133">
        <f t="shared" ca="1" si="340"/>
        <v>0</v>
      </c>
      <c r="H2133" t="str">
        <f t="shared" ca="1" si="343"/>
        <v>'LYNX PLYWOOD'!</v>
      </c>
      <c r="I2133">
        <f t="shared" ca="1" si="344"/>
        <v>0</v>
      </c>
      <c r="J2133" t="str">
        <f t="shared" ca="1" si="348"/>
        <v>'LYNX PLYWOOD'!</v>
      </c>
      <c r="K2133">
        <f t="shared" ca="1" si="348"/>
        <v>0</v>
      </c>
      <c r="L2133">
        <f t="shared" ca="1" si="348"/>
        <v>0</v>
      </c>
      <c r="M2133">
        <f t="shared" ca="1" si="348"/>
        <v>0</v>
      </c>
      <c r="N2133">
        <f t="shared" ca="1" si="348"/>
        <v>0</v>
      </c>
      <c r="O2133" t="str">
        <f t="shared" ca="1" si="345"/>
        <v>D:Aa</v>
      </c>
      <c r="P2133" t="str">
        <f t="shared" ca="1" si="346"/>
        <v>D9:Aa9</v>
      </c>
    </row>
    <row r="2134" spans="1:16">
      <c r="A2134" t="str">
        <f t="shared" si="341"/>
        <v>11</v>
      </c>
      <c r="B2134" t="str">
        <f t="shared" ca="1" si="342"/>
        <v>WOOD</v>
      </c>
      <c r="C2134" t="str">
        <f t="shared" si="347"/>
        <v>L67-W</v>
      </c>
      <c r="D2134" t="s">
        <v>924</v>
      </c>
      <c r="E2134">
        <f t="shared" ca="1" si="340"/>
        <v>0</v>
      </c>
      <c r="H2134" t="str">
        <f t="shared" ca="1" si="343"/>
        <v>'LYNX PLYWOOD'!</v>
      </c>
      <c r="I2134">
        <f t="shared" ca="1" si="344"/>
        <v>0</v>
      </c>
      <c r="J2134" t="str">
        <f t="shared" ca="1" si="348"/>
        <v>'LYNX PLYWOOD'!</v>
      </c>
      <c r="K2134">
        <f t="shared" ca="1" si="348"/>
        <v>0</v>
      </c>
      <c r="L2134">
        <f t="shared" ca="1" si="348"/>
        <v>0</v>
      </c>
      <c r="M2134">
        <f t="shared" ca="1" si="348"/>
        <v>0</v>
      </c>
      <c r="N2134">
        <f t="shared" ca="1" si="348"/>
        <v>0</v>
      </c>
      <c r="O2134" t="str">
        <f t="shared" ca="1" si="345"/>
        <v>D:Aa</v>
      </c>
      <c r="P2134" t="str">
        <f t="shared" ca="1" si="346"/>
        <v>D9:Aa9</v>
      </c>
    </row>
    <row r="2135" spans="1:16">
      <c r="A2135" t="str">
        <f t="shared" si="341"/>
        <v>12</v>
      </c>
      <c r="B2135" t="str">
        <f t="shared" ca="1" si="342"/>
        <v>WOOD</v>
      </c>
      <c r="C2135" t="str">
        <f t="shared" si="347"/>
        <v>L67-W</v>
      </c>
      <c r="D2135" t="s">
        <v>925</v>
      </c>
      <c r="E2135">
        <f t="shared" ca="1" si="340"/>
        <v>0</v>
      </c>
      <c r="H2135" t="str">
        <f t="shared" ca="1" si="343"/>
        <v>'LYNX PLYWOOD'!</v>
      </c>
      <c r="I2135">
        <f t="shared" ca="1" si="344"/>
        <v>0</v>
      </c>
      <c r="J2135" t="str">
        <f t="shared" ca="1" si="348"/>
        <v>'LYNX PLYWOOD'!</v>
      </c>
      <c r="K2135">
        <f t="shared" ca="1" si="348"/>
        <v>0</v>
      </c>
      <c r="L2135">
        <f t="shared" ca="1" si="348"/>
        <v>0</v>
      </c>
      <c r="M2135">
        <f t="shared" ca="1" si="348"/>
        <v>0</v>
      </c>
      <c r="N2135">
        <f t="shared" ca="1" si="348"/>
        <v>0</v>
      </c>
      <c r="O2135" t="str">
        <f t="shared" ca="1" si="345"/>
        <v>D:Aa</v>
      </c>
      <c r="P2135" t="str">
        <f t="shared" ca="1" si="346"/>
        <v>D9:Aa9</v>
      </c>
    </row>
    <row r="2136" spans="1:16">
      <c r="A2136" t="str">
        <f t="shared" si="341"/>
        <v>13</v>
      </c>
      <c r="B2136" t="str">
        <f t="shared" ca="1" si="342"/>
        <v>WOOD</v>
      </c>
      <c r="C2136" t="str">
        <f t="shared" si="347"/>
        <v>L67-W</v>
      </c>
      <c r="D2136" t="s">
        <v>926</v>
      </c>
      <c r="E2136">
        <f t="shared" ca="1" si="340"/>
        <v>0</v>
      </c>
      <c r="H2136" t="str">
        <f t="shared" ca="1" si="343"/>
        <v>'LYNX PLYWOOD'!</v>
      </c>
      <c r="I2136">
        <f t="shared" ca="1" si="344"/>
        <v>0</v>
      </c>
      <c r="J2136" t="str">
        <f t="shared" ca="1" si="348"/>
        <v>'LYNX PLYWOOD'!</v>
      </c>
      <c r="K2136">
        <f t="shared" ca="1" si="348"/>
        <v>0</v>
      </c>
      <c r="L2136">
        <f t="shared" ca="1" si="348"/>
        <v>0</v>
      </c>
      <c r="M2136">
        <f t="shared" ca="1" si="348"/>
        <v>0</v>
      </c>
      <c r="N2136">
        <f t="shared" ca="1" si="348"/>
        <v>0</v>
      </c>
      <c r="O2136" t="str">
        <f t="shared" ca="1" si="345"/>
        <v>D:Aa</v>
      </c>
      <c r="P2136" t="str">
        <f t="shared" ca="1" si="346"/>
        <v>D9:Aa9</v>
      </c>
    </row>
    <row r="2137" spans="1:16">
      <c r="A2137" t="str">
        <f t="shared" si="341"/>
        <v>15</v>
      </c>
      <c r="B2137" t="str">
        <f t="shared" ca="1" si="342"/>
        <v>WOOD</v>
      </c>
      <c r="C2137" t="str">
        <f t="shared" si="347"/>
        <v>L67-W</v>
      </c>
      <c r="D2137" t="s">
        <v>1553</v>
      </c>
      <c r="E2137">
        <f t="shared" ca="1" si="340"/>
        <v>0</v>
      </c>
      <c r="H2137" t="str">
        <f t="shared" ca="1" si="343"/>
        <v>'LYNX PLYWOOD'!</v>
      </c>
      <c r="I2137">
        <f t="shared" ca="1" si="344"/>
        <v>0</v>
      </c>
      <c r="J2137" t="str">
        <f t="shared" ca="1" si="348"/>
        <v>'LYNX PLYWOOD'!</v>
      </c>
      <c r="K2137">
        <f t="shared" ca="1" si="348"/>
        <v>0</v>
      </c>
      <c r="L2137">
        <f t="shared" ca="1" si="348"/>
        <v>0</v>
      </c>
      <c r="M2137">
        <f t="shared" ca="1" si="348"/>
        <v>0</v>
      </c>
      <c r="N2137">
        <f t="shared" ca="1" si="348"/>
        <v>0</v>
      </c>
      <c r="O2137" t="str">
        <f t="shared" ca="1" si="345"/>
        <v>D:Aa</v>
      </c>
      <c r="P2137" t="str">
        <f t="shared" ca="1" si="346"/>
        <v>D9:Aa9</v>
      </c>
    </row>
    <row r="2138" spans="1:16">
      <c r="A2138" t="str">
        <f t="shared" si="341"/>
        <v>01</v>
      </c>
      <c r="B2138" t="str">
        <f t="shared" ca="1" si="342"/>
        <v>WOOD</v>
      </c>
      <c r="C2138" t="str">
        <f t="shared" si="347"/>
        <v>L68-W</v>
      </c>
      <c r="D2138" t="s">
        <v>928</v>
      </c>
      <c r="E2138">
        <f t="shared" ca="1" si="340"/>
        <v>0</v>
      </c>
      <c r="H2138" t="str">
        <f t="shared" ca="1" si="343"/>
        <v>'LYNX PLYWOOD'!</v>
      </c>
      <c r="I2138">
        <f t="shared" ca="1" si="344"/>
        <v>0</v>
      </c>
      <c r="J2138" t="str">
        <f t="shared" ca="1" si="348"/>
        <v>'LYNX PLYWOOD'!</v>
      </c>
      <c r="K2138">
        <f t="shared" ca="1" si="348"/>
        <v>0</v>
      </c>
      <c r="L2138">
        <f t="shared" ca="1" si="348"/>
        <v>0</v>
      </c>
      <c r="M2138">
        <f t="shared" ca="1" si="348"/>
        <v>0</v>
      </c>
      <c r="N2138">
        <f t="shared" ca="1" si="348"/>
        <v>0</v>
      </c>
      <c r="O2138" t="str">
        <f t="shared" ca="1" si="345"/>
        <v>D:Aa</v>
      </c>
      <c r="P2138" t="str">
        <f t="shared" ca="1" si="346"/>
        <v>D9:Aa9</v>
      </c>
    </row>
    <row r="2139" spans="1:16">
      <c r="A2139" t="str">
        <f t="shared" si="341"/>
        <v>02</v>
      </c>
      <c r="B2139" t="str">
        <f t="shared" ca="1" si="342"/>
        <v>WOOD</v>
      </c>
      <c r="C2139" t="str">
        <f t="shared" si="347"/>
        <v>L68-W</v>
      </c>
      <c r="D2139" t="s">
        <v>929</v>
      </c>
      <c r="E2139">
        <f t="shared" ca="1" si="340"/>
        <v>0</v>
      </c>
      <c r="H2139" t="str">
        <f t="shared" ca="1" si="343"/>
        <v>'LYNX PLYWOOD'!</v>
      </c>
      <c r="I2139">
        <f t="shared" ca="1" si="344"/>
        <v>0</v>
      </c>
      <c r="J2139" t="str">
        <f t="shared" ca="1" si="348"/>
        <v>'LYNX PLYWOOD'!</v>
      </c>
      <c r="K2139">
        <f t="shared" ca="1" si="348"/>
        <v>0</v>
      </c>
      <c r="L2139">
        <f t="shared" ca="1" si="348"/>
        <v>0</v>
      </c>
      <c r="M2139">
        <f t="shared" ca="1" si="348"/>
        <v>0</v>
      </c>
      <c r="N2139">
        <f t="shared" ca="1" si="348"/>
        <v>0</v>
      </c>
      <c r="O2139" t="str">
        <f t="shared" ca="1" si="345"/>
        <v>D:Aa</v>
      </c>
      <c r="P2139" t="str">
        <f t="shared" ca="1" si="346"/>
        <v>D9:Aa9</v>
      </c>
    </row>
    <row r="2140" spans="1:16">
      <c r="A2140" t="str">
        <f t="shared" si="341"/>
        <v>03</v>
      </c>
      <c r="B2140" t="str">
        <f t="shared" ca="1" si="342"/>
        <v>WOOD</v>
      </c>
      <c r="C2140" t="str">
        <f t="shared" si="347"/>
        <v>L68-W</v>
      </c>
      <c r="D2140" t="s">
        <v>930</v>
      </c>
      <c r="E2140">
        <f t="shared" ca="1" si="340"/>
        <v>0</v>
      </c>
      <c r="H2140" t="str">
        <f t="shared" ca="1" si="343"/>
        <v>'LYNX PLYWOOD'!</v>
      </c>
      <c r="I2140">
        <f t="shared" ca="1" si="344"/>
        <v>0</v>
      </c>
      <c r="J2140" t="str">
        <f t="shared" ca="1" si="348"/>
        <v>'LYNX PLYWOOD'!</v>
      </c>
      <c r="K2140">
        <f t="shared" ca="1" si="348"/>
        <v>0</v>
      </c>
      <c r="L2140">
        <f t="shared" ca="1" si="348"/>
        <v>0</v>
      </c>
      <c r="M2140">
        <f t="shared" ca="1" si="348"/>
        <v>0</v>
      </c>
      <c r="N2140">
        <f t="shared" ca="1" si="348"/>
        <v>0</v>
      </c>
      <c r="O2140" t="str">
        <f t="shared" ca="1" si="345"/>
        <v>D:Aa</v>
      </c>
      <c r="P2140" t="str">
        <f t="shared" ca="1" si="346"/>
        <v>D9:Aa9</v>
      </c>
    </row>
    <row r="2141" spans="1:16">
      <c r="A2141" t="str">
        <f t="shared" si="341"/>
        <v>04</v>
      </c>
      <c r="B2141" t="str">
        <f t="shared" ca="1" si="342"/>
        <v>WOOD</v>
      </c>
      <c r="C2141" t="str">
        <f t="shared" si="347"/>
        <v>L68-W</v>
      </c>
      <c r="D2141" t="s">
        <v>931</v>
      </c>
      <c r="E2141">
        <f t="shared" ca="1" si="340"/>
        <v>0</v>
      </c>
      <c r="H2141" t="str">
        <f t="shared" ca="1" si="343"/>
        <v>'LYNX PLYWOOD'!</v>
      </c>
      <c r="I2141">
        <f t="shared" ca="1" si="344"/>
        <v>0</v>
      </c>
      <c r="J2141" t="str">
        <f t="shared" ca="1" si="348"/>
        <v>'LYNX PLYWOOD'!</v>
      </c>
      <c r="K2141">
        <f t="shared" ca="1" si="348"/>
        <v>0</v>
      </c>
      <c r="L2141">
        <f t="shared" ca="1" si="348"/>
        <v>0</v>
      </c>
      <c r="M2141">
        <f t="shared" ca="1" si="348"/>
        <v>0</v>
      </c>
      <c r="N2141">
        <f t="shared" ca="1" si="348"/>
        <v>0</v>
      </c>
      <c r="O2141" t="str">
        <f t="shared" ca="1" si="345"/>
        <v>D:Aa</v>
      </c>
      <c r="P2141" t="str">
        <f t="shared" ca="1" si="346"/>
        <v>D9:Aa9</v>
      </c>
    </row>
    <row r="2142" spans="1:16">
      <c r="A2142" t="str">
        <f t="shared" si="341"/>
        <v>05</v>
      </c>
      <c r="B2142" t="str">
        <f t="shared" ca="1" si="342"/>
        <v>WOOD</v>
      </c>
      <c r="C2142" t="str">
        <f t="shared" si="347"/>
        <v>L68-W</v>
      </c>
      <c r="D2142" t="s">
        <v>932</v>
      </c>
      <c r="E2142">
        <f t="shared" ca="1" si="340"/>
        <v>0</v>
      </c>
      <c r="H2142" t="str">
        <f t="shared" ca="1" si="343"/>
        <v>'LYNX PLYWOOD'!</v>
      </c>
      <c r="I2142">
        <f t="shared" ca="1" si="344"/>
        <v>0</v>
      </c>
      <c r="J2142" t="str">
        <f t="shared" ca="1" si="348"/>
        <v>'LYNX PLYWOOD'!</v>
      </c>
      <c r="K2142">
        <f t="shared" ca="1" si="348"/>
        <v>0</v>
      </c>
      <c r="L2142">
        <f t="shared" ca="1" si="348"/>
        <v>0</v>
      </c>
      <c r="M2142">
        <f t="shared" ca="1" si="348"/>
        <v>0</v>
      </c>
      <c r="N2142">
        <f t="shared" ca="1" si="348"/>
        <v>0</v>
      </c>
      <c r="O2142" t="str">
        <f t="shared" ca="1" si="345"/>
        <v>D:Aa</v>
      </c>
      <c r="P2142" t="str">
        <f t="shared" ca="1" si="346"/>
        <v>D9:Aa9</v>
      </c>
    </row>
    <row r="2143" spans="1:16">
      <c r="A2143" t="str">
        <f t="shared" si="341"/>
        <v>06</v>
      </c>
      <c r="B2143" t="str">
        <f t="shared" ca="1" si="342"/>
        <v>WOOD</v>
      </c>
      <c r="C2143" t="str">
        <f t="shared" si="347"/>
        <v>L68-W</v>
      </c>
      <c r="D2143" t="s">
        <v>933</v>
      </c>
      <c r="E2143">
        <f t="shared" ca="1" si="340"/>
        <v>0</v>
      </c>
      <c r="H2143" t="str">
        <f t="shared" ca="1" si="343"/>
        <v>'LYNX PLYWOOD'!</v>
      </c>
      <c r="I2143">
        <f t="shared" ca="1" si="344"/>
        <v>0</v>
      </c>
      <c r="J2143" t="str">
        <f t="shared" ca="1" si="348"/>
        <v>'LYNX PLYWOOD'!</v>
      </c>
      <c r="K2143">
        <f t="shared" ca="1" si="348"/>
        <v>0</v>
      </c>
      <c r="L2143">
        <f t="shared" ca="1" si="348"/>
        <v>0</v>
      </c>
      <c r="M2143">
        <f t="shared" ca="1" si="348"/>
        <v>0</v>
      </c>
      <c r="N2143">
        <f t="shared" ca="1" si="348"/>
        <v>0</v>
      </c>
      <c r="O2143" t="str">
        <f t="shared" ca="1" si="345"/>
        <v>D:Aa</v>
      </c>
      <c r="P2143" t="str">
        <f t="shared" ca="1" si="346"/>
        <v>D9:Aa9</v>
      </c>
    </row>
    <row r="2144" spans="1:16">
      <c r="A2144" t="str">
        <f t="shared" si="341"/>
        <v>07</v>
      </c>
      <c r="B2144" t="str">
        <f t="shared" ca="1" si="342"/>
        <v>WOOD</v>
      </c>
      <c r="C2144" t="str">
        <f t="shared" si="347"/>
        <v>L68-W</v>
      </c>
      <c r="D2144" t="s">
        <v>934</v>
      </c>
      <c r="E2144">
        <f t="shared" ca="1" si="340"/>
        <v>0</v>
      </c>
      <c r="H2144" t="str">
        <f t="shared" ca="1" si="343"/>
        <v>'LYNX PLYWOOD'!</v>
      </c>
      <c r="I2144">
        <f t="shared" ca="1" si="344"/>
        <v>0</v>
      </c>
      <c r="J2144" t="str">
        <f t="shared" ca="1" si="348"/>
        <v>'LYNX PLYWOOD'!</v>
      </c>
      <c r="K2144">
        <f t="shared" ca="1" si="348"/>
        <v>0</v>
      </c>
      <c r="L2144">
        <f t="shared" ca="1" si="348"/>
        <v>0</v>
      </c>
      <c r="M2144">
        <f t="shared" ca="1" si="348"/>
        <v>0</v>
      </c>
      <c r="N2144">
        <f t="shared" ca="1" si="348"/>
        <v>0</v>
      </c>
      <c r="O2144" t="str">
        <f t="shared" ca="1" si="345"/>
        <v>D:Aa</v>
      </c>
      <c r="P2144" t="str">
        <f t="shared" ca="1" si="346"/>
        <v>D9:Aa9</v>
      </c>
    </row>
    <row r="2145" spans="1:16">
      <c r="A2145" t="str">
        <f t="shared" si="341"/>
        <v>08</v>
      </c>
      <c r="B2145" t="str">
        <f t="shared" ca="1" si="342"/>
        <v>WOOD</v>
      </c>
      <c r="C2145" t="str">
        <f t="shared" si="347"/>
        <v>L68-W</v>
      </c>
      <c r="D2145" t="s">
        <v>935</v>
      </c>
      <c r="E2145">
        <f t="shared" ca="1" si="340"/>
        <v>0</v>
      </c>
      <c r="H2145" t="str">
        <f t="shared" ca="1" si="343"/>
        <v>'LYNX PLYWOOD'!</v>
      </c>
      <c r="I2145">
        <f t="shared" ca="1" si="344"/>
        <v>0</v>
      </c>
      <c r="J2145" t="str">
        <f t="shared" ca="1" si="348"/>
        <v>'LYNX PLYWOOD'!</v>
      </c>
      <c r="K2145">
        <f t="shared" ca="1" si="348"/>
        <v>0</v>
      </c>
      <c r="L2145">
        <f t="shared" ca="1" si="348"/>
        <v>0</v>
      </c>
      <c r="M2145">
        <f t="shared" ca="1" si="348"/>
        <v>0</v>
      </c>
      <c r="N2145">
        <f t="shared" ca="1" si="348"/>
        <v>0</v>
      </c>
      <c r="O2145" t="str">
        <f t="shared" ca="1" si="345"/>
        <v>D:Aa</v>
      </c>
      <c r="P2145" t="str">
        <f t="shared" ca="1" si="346"/>
        <v>D9:Aa9</v>
      </c>
    </row>
    <row r="2146" spans="1:16">
      <c r="A2146" t="str">
        <f t="shared" si="341"/>
        <v>09</v>
      </c>
      <c r="B2146" t="str">
        <f t="shared" ca="1" si="342"/>
        <v>WOOD</v>
      </c>
      <c r="C2146" t="str">
        <f t="shared" si="347"/>
        <v>L68-W</v>
      </c>
      <c r="D2146" t="s">
        <v>936</v>
      </c>
      <c r="E2146">
        <f t="shared" ca="1" si="340"/>
        <v>0</v>
      </c>
      <c r="H2146" t="str">
        <f t="shared" ca="1" si="343"/>
        <v>'LYNX PLYWOOD'!</v>
      </c>
      <c r="I2146">
        <f t="shared" ca="1" si="344"/>
        <v>0</v>
      </c>
      <c r="J2146" t="str">
        <f t="shared" ca="1" si="348"/>
        <v>'LYNX PLYWOOD'!</v>
      </c>
      <c r="K2146">
        <f t="shared" ca="1" si="348"/>
        <v>0</v>
      </c>
      <c r="L2146">
        <f t="shared" ca="1" si="348"/>
        <v>0</v>
      </c>
      <c r="M2146">
        <f t="shared" ca="1" si="348"/>
        <v>0</v>
      </c>
      <c r="N2146">
        <f t="shared" ca="1" si="348"/>
        <v>0</v>
      </c>
      <c r="O2146" t="str">
        <f t="shared" ca="1" si="345"/>
        <v>D:Aa</v>
      </c>
      <c r="P2146" t="str">
        <f t="shared" ca="1" si="346"/>
        <v>D9:Aa9</v>
      </c>
    </row>
    <row r="2147" spans="1:16">
      <c r="A2147" t="str">
        <f t="shared" si="341"/>
        <v>10</v>
      </c>
      <c r="B2147" t="str">
        <f t="shared" ca="1" si="342"/>
        <v>WOOD</v>
      </c>
      <c r="C2147" t="str">
        <f t="shared" si="347"/>
        <v>L68-W</v>
      </c>
      <c r="D2147" t="s">
        <v>937</v>
      </c>
      <c r="E2147">
        <f t="shared" ca="1" si="340"/>
        <v>0</v>
      </c>
      <c r="H2147" t="str">
        <f t="shared" ca="1" si="343"/>
        <v>'LYNX PLYWOOD'!</v>
      </c>
      <c r="I2147">
        <f t="shared" ca="1" si="344"/>
        <v>0</v>
      </c>
      <c r="J2147" t="str">
        <f t="shared" ca="1" si="348"/>
        <v>'LYNX PLYWOOD'!</v>
      </c>
      <c r="K2147">
        <f t="shared" ca="1" si="348"/>
        <v>0</v>
      </c>
      <c r="L2147">
        <f t="shared" ca="1" si="348"/>
        <v>0</v>
      </c>
      <c r="M2147">
        <f t="shared" ca="1" si="348"/>
        <v>0</v>
      </c>
      <c r="N2147">
        <f t="shared" ca="1" si="348"/>
        <v>0</v>
      </c>
      <c r="O2147" t="str">
        <f t="shared" ca="1" si="345"/>
        <v>D:Aa</v>
      </c>
      <c r="P2147" t="str">
        <f t="shared" ca="1" si="346"/>
        <v>D9:Aa9</v>
      </c>
    </row>
    <row r="2148" spans="1:16">
      <c r="A2148" t="str">
        <f t="shared" si="341"/>
        <v>100</v>
      </c>
      <c r="B2148" t="str">
        <f t="shared" ca="1" si="342"/>
        <v>WOOD</v>
      </c>
      <c r="C2148" t="str">
        <f t="shared" si="347"/>
        <v>L68-W</v>
      </c>
      <c r="D2148" t="s">
        <v>941</v>
      </c>
      <c r="E2148">
        <f t="shared" ca="1" si="340"/>
        <v>0</v>
      </c>
      <c r="H2148" t="str">
        <f t="shared" ca="1" si="343"/>
        <v>'LYNX PLYWOOD'!</v>
      </c>
      <c r="I2148">
        <f t="shared" ca="1" si="344"/>
        <v>0</v>
      </c>
      <c r="J2148" t="str">
        <f t="shared" ca="1" si="348"/>
        <v>'LYNX PLYWOOD'!</v>
      </c>
      <c r="K2148">
        <f t="shared" ca="1" si="348"/>
        <v>0</v>
      </c>
      <c r="L2148">
        <f t="shared" ca="1" si="348"/>
        <v>0</v>
      </c>
      <c r="M2148">
        <f t="shared" ca="1" si="348"/>
        <v>0</v>
      </c>
      <c r="N2148">
        <f t="shared" ca="1" si="348"/>
        <v>0</v>
      </c>
      <c r="O2148" t="str">
        <f t="shared" ca="1" si="345"/>
        <v>D:Aa</v>
      </c>
      <c r="P2148" t="str">
        <f t="shared" ca="1" si="346"/>
        <v>D9:Aa9</v>
      </c>
    </row>
    <row r="2149" spans="1:16">
      <c r="A2149" t="str">
        <f t="shared" si="341"/>
        <v>11</v>
      </c>
      <c r="B2149" t="str">
        <f t="shared" ca="1" si="342"/>
        <v>WOOD</v>
      </c>
      <c r="C2149" t="str">
        <f t="shared" si="347"/>
        <v>L68-W</v>
      </c>
      <c r="D2149" t="s">
        <v>938</v>
      </c>
      <c r="E2149">
        <f t="shared" ca="1" si="340"/>
        <v>0</v>
      </c>
      <c r="H2149" t="str">
        <f t="shared" ca="1" si="343"/>
        <v>'LYNX PLYWOOD'!</v>
      </c>
      <c r="I2149">
        <f t="shared" ca="1" si="344"/>
        <v>0</v>
      </c>
      <c r="J2149" t="str">
        <f t="shared" ca="1" si="348"/>
        <v>'LYNX PLYWOOD'!</v>
      </c>
      <c r="K2149">
        <f t="shared" ca="1" si="348"/>
        <v>0</v>
      </c>
      <c r="L2149">
        <f t="shared" ca="1" si="348"/>
        <v>0</v>
      </c>
      <c r="M2149">
        <f t="shared" ca="1" si="348"/>
        <v>0</v>
      </c>
      <c r="N2149">
        <f t="shared" ca="1" si="348"/>
        <v>0</v>
      </c>
      <c r="O2149" t="str">
        <f t="shared" ca="1" si="345"/>
        <v>D:Aa</v>
      </c>
      <c r="P2149" t="str">
        <f t="shared" ca="1" si="346"/>
        <v>D9:Aa9</v>
      </c>
    </row>
    <row r="2150" spans="1:16">
      <c r="A2150" t="str">
        <f t="shared" si="341"/>
        <v>12</v>
      </c>
      <c r="B2150" t="str">
        <f t="shared" ca="1" si="342"/>
        <v>WOOD</v>
      </c>
      <c r="C2150" t="str">
        <f t="shared" si="347"/>
        <v>L68-W</v>
      </c>
      <c r="D2150" t="s">
        <v>939</v>
      </c>
      <c r="E2150">
        <f t="shared" ca="1" si="340"/>
        <v>0</v>
      </c>
      <c r="H2150" t="str">
        <f t="shared" ca="1" si="343"/>
        <v>'LYNX PLYWOOD'!</v>
      </c>
      <c r="I2150">
        <f t="shared" ca="1" si="344"/>
        <v>0</v>
      </c>
      <c r="J2150" t="str">
        <f t="shared" ca="1" si="348"/>
        <v>'LYNX PLYWOOD'!</v>
      </c>
      <c r="K2150">
        <f t="shared" ca="1" si="348"/>
        <v>0</v>
      </c>
      <c r="L2150">
        <f t="shared" ca="1" si="348"/>
        <v>0</v>
      </c>
      <c r="M2150">
        <f t="shared" ca="1" si="348"/>
        <v>0</v>
      </c>
      <c r="N2150">
        <f t="shared" ca="1" si="348"/>
        <v>0</v>
      </c>
      <c r="O2150" t="str">
        <f t="shared" ca="1" si="345"/>
        <v>D:Aa</v>
      </c>
      <c r="P2150" t="str">
        <f t="shared" ca="1" si="346"/>
        <v>D9:Aa9</v>
      </c>
    </row>
    <row r="2151" spans="1:16">
      <c r="A2151" t="str">
        <f t="shared" si="341"/>
        <v>13</v>
      </c>
      <c r="B2151" t="str">
        <f t="shared" ca="1" si="342"/>
        <v>WOOD</v>
      </c>
      <c r="C2151" t="str">
        <f t="shared" si="347"/>
        <v>L68-W</v>
      </c>
      <c r="D2151" t="s">
        <v>940</v>
      </c>
      <c r="E2151">
        <f t="shared" ca="1" si="340"/>
        <v>0</v>
      </c>
      <c r="H2151" t="str">
        <f t="shared" ca="1" si="343"/>
        <v>'LYNX PLYWOOD'!</v>
      </c>
      <c r="I2151">
        <f t="shared" ca="1" si="344"/>
        <v>0</v>
      </c>
      <c r="J2151" t="str">
        <f t="shared" ca="1" si="348"/>
        <v>'LYNX PLYWOOD'!</v>
      </c>
      <c r="K2151">
        <f t="shared" ca="1" si="348"/>
        <v>0</v>
      </c>
      <c r="L2151">
        <f t="shared" ca="1" si="348"/>
        <v>0</v>
      </c>
      <c r="M2151">
        <f t="shared" ca="1" si="348"/>
        <v>0</v>
      </c>
      <c r="N2151">
        <f t="shared" ca="1" si="348"/>
        <v>0</v>
      </c>
      <c r="O2151" t="str">
        <f t="shared" ca="1" si="345"/>
        <v>D:Aa</v>
      </c>
      <c r="P2151" t="str">
        <f t="shared" ca="1" si="346"/>
        <v>D9:Aa9</v>
      </c>
    </row>
    <row r="2152" spans="1:16">
      <c r="A2152" t="str">
        <f t="shared" si="341"/>
        <v>15</v>
      </c>
      <c r="B2152" t="str">
        <f t="shared" ca="1" si="342"/>
        <v>WOOD</v>
      </c>
      <c r="C2152" t="str">
        <f t="shared" si="347"/>
        <v>L68-W</v>
      </c>
      <c r="D2152" t="s">
        <v>1554</v>
      </c>
      <c r="E2152">
        <f t="shared" ca="1" si="340"/>
        <v>0</v>
      </c>
      <c r="H2152" t="str">
        <f t="shared" ca="1" si="343"/>
        <v>'LYNX PLYWOOD'!</v>
      </c>
      <c r="I2152">
        <f t="shared" ca="1" si="344"/>
        <v>0</v>
      </c>
      <c r="J2152" t="str">
        <f t="shared" ca="1" si="348"/>
        <v>'LYNX PLYWOOD'!</v>
      </c>
      <c r="K2152">
        <f t="shared" ca="1" si="348"/>
        <v>0</v>
      </c>
      <c r="L2152">
        <f t="shared" ca="1" si="348"/>
        <v>0</v>
      </c>
      <c r="M2152">
        <f t="shared" ca="1" si="348"/>
        <v>0</v>
      </c>
      <c r="N2152">
        <f t="shared" ca="1" si="348"/>
        <v>0</v>
      </c>
      <c r="O2152" t="str">
        <f t="shared" ca="1" si="345"/>
        <v>D:Aa</v>
      </c>
      <c r="P2152" t="str">
        <f t="shared" ca="1" si="346"/>
        <v>D9:Aa9</v>
      </c>
    </row>
    <row r="2153" spans="1:16">
      <c r="A2153" t="str">
        <f t="shared" si="341"/>
        <v>01</v>
      </c>
      <c r="B2153" t="str">
        <f t="shared" ca="1" si="342"/>
        <v>WOOD</v>
      </c>
      <c r="C2153" t="str">
        <f t="shared" si="347"/>
        <v>L69-W</v>
      </c>
      <c r="D2153" t="s">
        <v>942</v>
      </c>
      <c r="E2153">
        <f t="shared" ca="1" si="340"/>
        <v>0</v>
      </c>
      <c r="H2153" t="str">
        <f t="shared" ca="1" si="343"/>
        <v>'LYNX PLYWOOD'!</v>
      </c>
      <c r="I2153">
        <f t="shared" ca="1" si="344"/>
        <v>0</v>
      </c>
      <c r="J2153" t="str">
        <f t="shared" ca="1" si="348"/>
        <v>'LYNX PLYWOOD'!</v>
      </c>
      <c r="K2153">
        <f t="shared" ca="1" si="348"/>
        <v>0</v>
      </c>
      <c r="L2153">
        <f t="shared" ca="1" si="348"/>
        <v>0</v>
      </c>
      <c r="M2153">
        <f t="shared" ca="1" si="348"/>
        <v>0</v>
      </c>
      <c r="N2153">
        <f t="shared" ca="1" si="348"/>
        <v>0</v>
      </c>
      <c r="O2153" t="str">
        <f t="shared" ca="1" si="345"/>
        <v>D:Aa</v>
      </c>
      <c r="P2153" t="str">
        <f t="shared" ca="1" si="346"/>
        <v>D9:Aa9</v>
      </c>
    </row>
    <row r="2154" spans="1:16">
      <c r="A2154" t="str">
        <f t="shared" si="341"/>
        <v>02</v>
      </c>
      <c r="B2154" t="str">
        <f t="shared" ca="1" si="342"/>
        <v>WOOD</v>
      </c>
      <c r="C2154" t="str">
        <f t="shared" si="347"/>
        <v>L69-W</v>
      </c>
      <c r="D2154" t="s">
        <v>943</v>
      </c>
      <c r="E2154">
        <f t="shared" ca="1" si="340"/>
        <v>0</v>
      </c>
      <c r="H2154" t="str">
        <f t="shared" ca="1" si="343"/>
        <v>'LYNX PLYWOOD'!</v>
      </c>
      <c r="I2154">
        <f t="shared" ca="1" si="344"/>
        <v>0</v>
      </c>
      <c r="J2154" t="str">
        <f t="shared" ca="1" si="348"/>
        <v>'LYNX PLYWOOD'!</v>
      </c>
      <c r="K2154">
        <f t="shared" ca="1" si="348"/>
        <v>0</v>
      </c>
      <c r="L2154">
        <f t="shared" ca="1" si="348"/>
        <v>0</v>
      </c>
      <c r="M2154">
        <f t="shared" ca="1" si="348"/>
        <v>0</v>
      </c>
      <c r="N2154">
        <f t="shared" ca="1" si="348"/>
        <v>0</v>
      </c>
      <c r="O2154" t="str">
        <f t="shared" ca="1" si="345"/>
        <v>D:Aa</v>
      </c>
      <c r="P2154" t="str">
        <f t="shared" ca="1" si="346"/>
        <v>D9:Aa9</v>
      </c>
    </row>
    <row r="2155" spans="1:16">
      <c r="A2155" t="str">
        <f t="shared" si="341"/>
        <v>03</v>
      </c>
      <c r="B2155" t="str">
        <f t="shared" ca="1" si="342"/>
        <v>WOOD</v>
      </c>
      <c r="C2155" t="str">
        <f t="shared" si="347"/>
        <v>L69-W</v>
      </c>
      <c r="D2155" t="s">
        <v>944</v>
      </c>
      <c r="E2155">
        <f t="shared" ca="1" si="340"/>
        <v>0</v>
      </c>
      <c r="H2155" t="str">
        <f t="shared" ca="1" si="343"/>
        <v>'LYNX PLYWOOD'!</v>
      </c>
      <c r="I2155">
        <f t="shared" ca="1" si="344"/>
        <v>0</v>
      </c>
      <c r="J2155" t="str">
        <f t="shared" ca="1" si="348"/>
        <v>'LYNX PLYWOOD'!</v>
      </c>
      <c r="K2155">
        <f t="shared" ca="1" si="348"/>
        <v>0</v>
      </c>
      <c r="L2155">
        <f t="shared" ca="1" si="348"/>
        <v>0</v>
      </c>
      <c r="M2155">
        <f t="shared" ca="1" si="348"/>
        <v>0</v>
      </c>
      <c r="N2155">
        <f t="shared" ca="1" si="348"/>
        <v>0</v>
      </c>
      <c r="O2155" t="str">
        <f t="shared" ca="1" si="345"/>
        <v>D:Aa</v>
      </c>
      <c r="P2155" t="str">
        <f t="shared" ca="1" si="346"/>
        <v>D9:Aa9</v>
      </c>
    </row>
    <row r="2156" spans="1:16">
      <c r="A2156" t="str">
        <f t="shared" si="341"/>
        <v>04</v>
      </c>
      <c r="B2156" t="str">
        <f t="shared" ca="1" si="342"/>
        <v>WOOD</v>
      </c>
      <c r="C2156" t="str">
        <f t="shared" si="347"/>
        <v>L69-W</v>
      </c>
      <c r="D2156" t="s">
        <v>945</v>
      </c>
      <c r="E2156">
        <f t="shared" ca="1" si="340"/>
        <v>0</v>
      </c>
      <c r="H2156" t="str">
        <f t="shared" ca="1" si="343"/>
        <v>'LYNX PLYWOOD'!</v>
      </c>
      <c r="I2156">
        <f t="shared" ca="1" si="344"/>
        <v>0</v>
      </c>
      <c r="J2156" t="str">
        <f t="shared" ca="1" si="348"/>
        <v>'LYNX PLYWOOD'!</v>
      </c>
      <c r="K2156">
        <f t="shared" ca="1" si="348"/>
        <v>0</v>
      </c>
      <c r="L2156">
        <f t="shared" ca="1" si="348"/>
        <v>0</v>
      </c>
      <c r="M2156">
        <f t="shared" ca="1" si="348"/>
        <v>0</v>
      </c>
      <c r="N2156">
        <f t="shared" ca="1" si="348"/>
        <v>0</v>
      </c>
      <c r="O2156" t="str">
        <f t="shared" ca="1" si="345"/>
        <v>D:Aa</v>
      </c>
      <c r="P2156" t="str">
        <f t="shared" ca="1" si="346"/>
        <v>D9:Aa9</v>
      </c>
    </row>
    <row r="2157" spans="1:16">
      <c r="A2157" t="str">
        <f t="shared" si="341"/>
        <v>05</v>
      </c>
      <c r="B2157" t="str">
        <f t="shared" ca="1" si="342"/>
        <v>WOOD</v>
      </c>
      <c r="C2157" t="str">
        <f t="shared" si="347"/>
        <v>L69-W</v>
      </c>
      <c r="D2157" t="s">
        <v>946</v>
      </c>
      <c r="E2157">
        <f t="shared" ca="1" si="340"/>
        <v>0</v>
      </c>
      <c r="H2157" t="str">
        <f t="shared" ca="1" si="343"/>
        <v>'LYNX PLYWOOD'!</v>
      </c>
      <c r="I2157">
        <f t="shared" ca="1" si="344"/>
        <v>0</v>
      </c>
      <c r="J2157" t="str">
        <f t="shared" ca="1" si="348"/>
        <v>'LYNX PLYWOOD'!</v>
      </c>
      <c r="K2157">
        <f t="shared" ca="1" si="348"/>
        <v>0</v>
      </c>
      <c r="L2157">
        <f t="shared" ca="1" si="348"/>
        <v>0</v>
      </c>
      <c r="M2157">
        <f t="shared" ca="1" si="348"/>
        <v>0</v>
      </c>
      <c r="N2157">
        <f t="shared" ca="1" si="348"/>
        <v>0</v>
      </c>
      <c r="O2157" t="str">
        <f t="shared" ca="1" si="345"/>
        <v>D:Aa</v>
      </c>
      <c r="P2157" t="str">
        <f t="shared" ca="1" si="346"/>
        <v>D9:Aa9</v>
      </c>
    </row>
    <row r="2158" spans="1:16">
      <c r="A2158" t="str">
        <f t="shared" si="341"/>
        <v>06</v>
      </c>
      <c r="B2158" t="str">
        <f t="shared" ca="1" si="342"/>
        <v>WOOD</v>
      </c>
      <c r="C2158" t="str">
        <f t="shared" si="347"/>
        <v>L69-W</v>
      </c>
      <c r="D2158" t="s">
        <v>947</v>
      </c>
      <c r="E2158">
        <f t="shared" ca="1" si="340"/>
        <v>0</v>
      </c>
      <c r="H2158" t="str">
        <f t="shared" ca="1" si="343"/>
        <v>'LYNX PLYWOOD'!</v>
      </c>
      <c r="I2158">
        <f t="shared" ca="1" si="344"/>
        <v>0</v>
      </c>
      <c r="J2158" t="str">
        <f t="shared" ca="1" si="348"/>
        <v>'LYNX PLYWOOD'!</v>
      </c>
      <c r="K2158">
        <f t="shared" ca="1" si="348"/>
        <v>0</v>
      </c>
      <c r="L2158">
        <f t="shared" ca="1" si="348"/>
        <v>0</v>
      </c>
      <c r="M2158">
        <f t="shared" ca="1" si="348"/>
        <v>0</v>
      </c>
      <c r="N2158">
        <f t="shared" ca="1" si="348"/>
        <v>0</v>
      </c>
      <c r="O2158" t="str">
        <f t="shared" ca="1" si="345"/>
        <v>D:Aa</v>
      </c>
      <c r="P2158" t="str">
        <f t="shared" ca="1" si="346"/>
        <v>D9:Aa9</v>
      </c>
    </row>
    <row r="2159" spans="1:16">
      <c r="A2159" t="str">
        <f t="shared" si="341"/>
        <v>07</v>
      </c>
      <c r="B2159" t="str">
        <f t="shared" ca="1" si="342"/>
        <v>WOOD</v>
      </c>
      <c r="C2159" t="str">
        <f t="shared" si="347"/>
        <v>L69-W</v>
      </c>
      <c r="D2159" t="s">
        <v>948</v>
      </c>
      <c r="E2159">
        <f t="shared" ref="E2159:E2222" ca="1" si="349">IFERROR(VLOOKUP(C2159,INDIRECT($H2159&amp;$O2159),MATCH($A2159,INDIRECT($H2159&amp;$P2159),0),FALSE),0)</f>
        <v>0</v>
      </c>
      <c r="H2159" t="str">
        <f t="shared" ca="1" si="343"/>
        <v>'LYNX PLYWOOD'!</v>
      </c>
      <c r="I2159">
        <f t="shared" ca="1" si="344"/>
        <v>0</v>
      </c>
      <c r="J2159" t="str">
        <f t="shared" ca="1" si="348"/>
        <v>'LYNX PLYWOOD'!</v>
      </c>
      <c r="K2159">
        <f t="shared" ca="1" si="348"/>
        <v>0</v>
      </c>
      <c r="L2159">
        <f t="shared" ca="1" si="348"/>
        <v>0</v>
      </c>
      <c r="M2159">
        <f t="shared" ca="1" si="348"/>
        <v>0</v>
      </c>
      <c r="N2159">
        <f t="shared" ca="1" si="348"/>
        <v>0</v>
      </c>
      <c r="O2159" t="str">
        <f t="shared" ca="1" si="345"/>
        <v>D:Aa</v>
      </c>
      <c r="P2159" t="str">
        <f t="shared" ca="1" si="346"/>
        <v>D9:Aa9</v>
      </c>
    </row>
    <row r="2160" spans="1:16">
      <c r="A2160" t="str">
        <f t="shared" si="341"/>
        <v>08</v>
      </c>
      <c r="B2160" t="str">
        <f t="shared" ca="1" si="342"/>
        <v>WOOD</v>
      </c>
      <c r="C2160" t="str">
        <f t="shared" si="347"/>
        <v>L69-W</v>
      </c>
      <c r="D2160" t="s">
        <v>949</v>
      </c>
      <c r="E2160">
        <f t="shared" ca="1" si="349"/>
        <v>0</v>
      </c>
      <c r="H2160" t="str">
        <f t="shared" ca="1" si="343"/>
        <v>'LYNX PLYWOOD'!</v>
      </c>
      <c r="I2160">
        <f t="shared" ca="1" si="344"/>
        <v>0</v>
      </c>
      <c r="J2160" t="str">
        <f t="shared" ca="1" si="348"/>
        <v>'LYNX PLYWOOD'!</v>
      </c>
      <c r="K2160">
        <f t="shared" ca="1" si="348"/>
        <v>0</v>
      </c>
      <c r="L2160">
        <f t="shared" ca="1" si="348"/>
        <v>0</v>
      </c>
      <c r="M2160">
        <f t="shared" ca="1" si="348"/>
        <v>0</v>
      </c>
      <c r="N2160">
        <f t="shared" ca="1" si="348"/>
        <v>0</v>
      </c>
      <c r="O2160" t="str">
        <f t="shared" ca="1" si="345"/>
        <v>D:Aa</v>
      </c>
      <c r="P2160" t="str">
        <f t="shared" ca="1" si="346"/>
        <v>D9:Aa9</v>
      </c>
    </row>
    <row r="2161" spans="1:16">
      <c r="A2161" t="str">
        <f t="shared" si="341"/>
        <v>09</v>
      </c>
      <c r="B2161" t="str">
        <f t="shared" ca="1" si="342"/>
        <v>WOOD</v>
      </c>
      <c r="C2161" t="str">
        <f t="shared" si="347"/>
        <v>L69-W</v>
      </c>
      <c r="D2161" t="s">
        <v>950</v>
      </c>
      <c r="E2161">
        <f t="shared" ca="1" si="349"/>
        <v>0</v>
      </c>
      <c r="H2161" t="str">
        <f t="shared" ca="1" si="343"/>
        <v>'LYNX PLYWOOD'!</v>
      </c>
      <c r="I2161">
        <f t="shared" ca="1" si="344"/>
        <v>0</v>
      </c>
      <c r="J2161" t="str">
        <f t="shared" ca="1" si="348"/>
        <v>'LYNX PLYWOOD'!</v>
      </c>
      <c r="K2161">
        <f t="shared" ca="1" si="348"/>
        <v>0</v>
      </c>
      <c r="L2161">
        <f t="shared" ca="1" si="348"/>
        <v>0</v>
      </c>
      <c r="M2161">
        <f t="shared" ca="1" si="348"/>
        <v>0</v>
      </c>
      <c r="N2161">
        <f t="shared" ca="1" si="348"/>
        <v>0</v>
      </c>
      <c r="O2161" t="str">
        <f t="shared" ca="1" si="345"/>
        <v>D:Aa</v>
      </c>
      <c r="P2161" t="str">
        <f t="shared" ca="1" si="346"/>
        <v>D9:Aa9</v>
      </c>
    </row>
    <row r="2162" spans="1:16">
      <c r="A2162" t="str">
        <f t="shared" si="341"/>
        <v>10</v>
      </c>
      <c r="B2162" t="str">
        <f t="shared" ca="1" si="342"/>
        <v>WOOD</v>
      </c>
      <c r="C2162" t="str">
        <f t="shared" si="347"/>
        <v>L69-W</v>
      </c>
      <c r="D2162" t="s">
        <v>951</v>
      </c>
      <c r="E2162">
        <f t="shared" ca="1" si="349"/>
        <v>0</v>
      </c>
      <c r="H2162" t="str">
        <f t="shared" ca="1" si="343"/>
        <v>'LYNX PLYWOOD'!</v>
      </c>
      <c r="I2162">
        <f t="shared" ca="1" si="344"/>
        <v>0</v>
      </c>
      <c r="J2162" t="str">
        <f t="shared" ca="1" si="348"/>
        <v>'LYNX PLYWOOD'!</v>
      </c>
      <c r="K2162">
        <f t="shared" ca="1" si="348"/>
        <v>0</v>
      </c>
      <c r="L2162">
        <f t="shared" ca="1" si="348"/>
        <v>0</v>
      </c>
      <c r="M2162">
        <f t="shared" ca="1" si="348"/>
        <v>0</v>
      </c>
      <c r="N2162">
        <f t="shared" ca="1" si="348"/>
        <v>0</v>
      </c>
      <c r="O2162" t="str">
        <f t="shared" ca="1" si="345"/>
        <v>D:Aa</v>
      </c>
      <c r="P2162" t="str">
        <f t="shared" ca="1" si="346"/>
        <v>D9:Aa9</v>
      </c>
    </row>
    <row r="2163" spans="1:16">
      <c r="A2163" t="str">
        <f t="shared" si="341"/>
        <v>100</v>
      </c>
      <c r="B2163" t="str">
        <f t="shared" ca="1" si="342"/>
        <v>WOOD</v>
      </c>
      <c r="C2163" t="str">
        <f t="shared" si="347"/>
        <v>L69-W</v>
      </c>
      <c r="D2163" t="s">
        <v>955</v>
      </c>
      <c r="E2163">
        <f t="shared" ca="1" si="349"/>
        <v>0</v>
      </c>
      <c r="H2163" t="str">
        <f t="shared" ca="1" si="343"/>
        <v>'LYNX PLYWOOD'!</v>
      </c>
      <c r="I2163">
        <f t="shared" ca="1" si="344"/>
        <v>0</v>
      </c>
      <c r="J2163" t="str">
        <f t="shared" ca="1" si="348"/>
        <v>'LYNX PLYWOOD'!</v>
      </c>
      <c r="K2163">
        <f t="shared" ca="1" si="348"/>
        <v>0</v>
      </c>
      <c r="L2163">
        <f t="shared" ca="1" si="348"/>
        <v>0</v>
      </c>
      <c r="M2163">
        <f t="shared" ca="1" si="348"/>
        <v>0</v>
      </c>
      <c r="N2163">
        <f t="shared" ca="1" si="348"/>
        <v>0</v>
      </c>
      <c r="O2163" t="str">
        <f t="shared" ca="1" si="345"/>
        <v>D:Aa</v>
      </c>
      <c r="P2163" t="str">
        <f t="shared" ca="1" si="346"/>
        <v>D9:Aa9</v>
      </c>
    </row>
    <row r="2164" spans="1:16">
      <c r="A2164" t="str">
        <f t="shared" si="341"/>
        <v>11</v>
      </c>
      <c r="B2164" t="str">
        <f t="shared" ca="1" si="342"/>
        <v>WOOD</v>
      </c>
      <c r="C2164" t="str">
        <f t="shared" si="347"/>
        <v>L69-W</v>
      </c>
      <c r="D2164" t="s">
        <v>952</v>
      </c>
      <c r="E2164">
        <f t="shared" ca="1" si="349"/>
        <v>0</v>
      </c>
      <c r="H2164" t="str">
        <f t="shared" ca="1" si="343"/>
        <v>'LYNX PLYWOOD'!</v>
      </c>
      <c r="I2164">
        <f t="shared" ca="1" si="344"/>
        <v>0</v>
      </c>
      <c r="J2164" t="str">
        <f t="shared" ca="1" si="348"/>
        <v>'LYNX PLYWOOD'!</v>
      </c>
      <c r="K2164">
        <f t="shared" ca="1" si="348"/>
        <v>0</v>
      </c>
      <c r="L2164">
        <f t="shared" ca="1" si="348"/>
        <v>0</v>
      </c>
      <c r="M2164">
        <f t="shared" ca="1" si="348"/>
        <v>0</v>
      </c>
      <c r="N2164">
        <f t="shared" ca="1" si="348"/>
        <v>0</v>
      </c>
      <c r="O2164" t="str">
        <f t="shared" ca="1" si="345"/>
        <v>D:Aa</v>
      </c>
      <c r="P2164" t="str">
        <f t="shared" ca="1" si="346"/>
        <v>D9:Aa9</v>
      </c>
    </row>
    <row r="2165" spans="1:16">
      <c r="A2165" t="str">
        <f t="shared" si="341"/>
        <v>12</v>
      </c>
      <c r="B2165" t="str">
        <f t="shared" ca="1" si="342"/>
        <v>WOOD</v>
      </c>
      <c r="C2165" t="str">
        <f t="shared" si="347"/>
        <v>L69-W</v>
      </c>
      <c r="D2165" t="s">
        <v>953</v>
      </c>
      <c r="E2165">
        <f t="shared" ca="1" si="349"/>
        <v>0</v>
      </c>
      <c r="H2165" t="str">
        <f t="shared" ca="1" si="343"/>
        <v>'LYNX PLYWOOD'!</v>
      </c>
      <c r="I2165">
        <f t="shared" ca="1" si="344"/>
        <v>0</v>
      </c>
      <c r="J2165" t="str">
        <f t="shared" ca="1" si="348"/>
        <v>'LYNX PLYWOOD'!</v>
      </c>
      <c r="K2165">
        <f t="shared" ca="1" si="348"/>
        <v>0</v>
      </c>
      <c r="L2165">
        <f t="shared" ca="1" si="348"/>
        <v>0</v>
      </c>
      <c r="M2165">
        <f t="shared" ca="1" si="348"/>
        <v>0</v>
      </c>
      <c r="N2165">
        <f t="shared" ca="1" si="348"/>
        <v>0</v>
      </c>
      <c r="O2165" t="str">
        <f t="shared" ca="1" si="345"/>
        <v>D:Aa</v>
      </c>
      <c r="P2165" t="str">
        <f t="shared" ca="1" si="346"/>
        <v>D9:Aa9</v>
      </c>
    </row>
    <row r="2166" spans="1:16">
      <c r="A2166" t="str">
        <f t="shared" si="341"/>
        <v>13</v>
      </c>
      <c r="B2166" t="str">
        <f t="shared" ca="1" si="342"/>
        <v>WOOD</v>
      </c>
      <c r="C2166" t="str">
        <f t="shared" si="347"/>
        <v>L69-W</v>
      </c>
      <c r="D2166" t="s">
        <v>954</v>
      </c>
      <c r="E2166">
        <f t="shared" ca="1" si="349"/>
        <v>0</v>
      </c>
      <c r="H2166" t="str">
        <f t="shared" ca="1" si="343"/>
        <v>'LYNX PLYWOOD'!</v>
      </c>
      <c r="I2166">
        <f t="shared" ca="1" si="344"/>
        <v>0</v>
      </c>
      <c r="J2166" t="str">
        <f t="shared" ca="1" si="348"/>
        <v>'LYNX PLYWOOD'!</v>
      </c>
      <c r="K2166">
        <f t="shared" ca="1" si="348"/>
        <v>0</v>
      </c>
      <c r="L2166">
        <f t="shared" ca="1" si="348"/>
        <v>0</v>
      </c>
      <c r="M2166">
        <f t="shared" ca="1" si="348"/>
        <v>0</v>
      </c>
      <c r="N2166">
        <f t="shared" ca="1" si="348"/>
        <v>0</v>
      </c>
      <c r="O2166" t="str">
        <f t="shared" ca="1" si="345"/>
        <v>D:Aa</v>
      </c>
      <c r="P2166" t="str">
        <f t="shared" ca="1" si="346"/>
        <v>D9:Aa9</v>
      </c>
    </row>
    <row r="2167" spans="1:16">
      <c r="A2167" t="str">
        <f t="shared" ref="A2167:A2230" si="350">MID(D2167,LEN(C2167)+2,LEN(D2167)-LEN(C2167))</f>
        <v>15</v>
      </c>
      <c r="B2167" t="str">
        <f t="shared" ref="B2167:B2230" ca="1" si="351">VLOOKUP(H2167,$A$1:$K$6,11,FALSE)</f>
        <v>WOOD</v>
      </c>
      <c r="C2167" t="str">
        <f t="shared" si="347"/>
        <v>L69-W</v>
      </c>
      <c r="D2167" t="s">
        <v>1555</v>
      </c>
      <c r="E2167">
        <f t="shared" ca="1" si="349"/>
        <v>0</v>
      </c>
      <c r="H2167" t="str">
        <f t="shared" ca="1" si="343"/>
        <v>'LYNX PLYWOOD'!</v>
      </c>
      <c r="I2167">
        <f t="shared" ca="1" si="344"/>
        <v>0</v>
      </c>
      <c r="J2167" t="str">
        <f t="shared" ca="1" si="348"/>
        <v>'LYNX PLYWOOD'!</v>
      </c>
      <c r="K2167">
        <f t="shared" ca="1" si="348"/>
        <v>0</v>
      </c>
      <c r="L2167">
        <f t="shared" ca="1" si="348"/>
        <v>0</v>
      </c>
      <c r="M2167">
        <f t="shared" ca="1" si="348"/>
        <v>0</v>
      </c>
      <c r="N2167">
        <f t="shared" ca="1" si="348"/>
        <v>0</v>
      </c>
      <c r="O2167" t="str">
        <f t="shared" ca="1" si="345"/>
        <v>D:Aa</v>
      </c>
      <c r="P2167" t="str">
        <f t="shared" ca="1" si="346"/>
        <v>D9:Aa9</v>
      </c>
    </row>
    <row r="2168" spans="1:16">
      <c r="A2168" t="str">
        <f t="shared" si="350"/>
        <v>01</v>
      </c>
      <c r="B2168" t="str">
        <f t="shared" ca="1" si="351"/>
        <v>GRP</v>
      </c>
      <c r="C2168" t="str">
        <f t="shared" si="347"/>
        <v>L7-GRP-DT</v>
      </c>
      <c r="D2168" t="s">
        <v>452</v>
      </c>
      <c r="E2168">
        <f t="shared" ca="1" si="349"/>
        <v>0</v>
      </c>
      <c r="H2168" t="str">
        <f t="shared" ca="1" si="343"/>
        <v>'LYNX GRP'!</v>
      </c>
      <c r="I2168" t="str">
        <f t="shared" ca="1" si="344"/>
        <v>'LYNX GRP'!</v>
      </c>
      <c r="J2168">
        <f t="shared" ca="1" si="348"/>
        <v>0</v>
      </c>
      <c r="K2168">
        <f t="shared" ca="1" si="348"/>
        <v>0</v>
      </c>
      <c r="L2168">
        <f t="shared" ca="1" si="348"/>
        <v>0</v>
      </c>
      <c r="M2168">
        <f t="shared" ca="1" si="348"/>
        <v>0</v>
      </c>
      <c r="N2168">
        <f t="shared" ca="1" si="348"/>
        <v>0</v>
      </c>
      <c r="O2168" t="str">
        <f t="shared" ca="1" si="345"/>
        <v>D:AC</v>
      </c>
      <c r="P2168" t="str">
        <f t="shared" ca="1" si="346"/>
        <v>D9:AC9</v>
      </c>
    </row>
    <row r="2169" spans="1:16">
      <c r="A2169" t="str">
        <f t="shared" si="350"/>
        <v>02</v>
      </c>
      <c r="B2169" t="str">
        <f t="shared" ca="1" si="351"/>
        <v>GRP</v>
      </c>
      <c r="C2169" t="str">
        <f t="shared" si="347"/>
        <v>L7-GRP-DT</v>
      </c>
      <c r="D2169" t="s">
        <v>453</v>
      </c>
      <c r="E2169">
        <f t="shared" ca="1" si="349"/>
        <v>0</v>
      </c>
      <c r="H2169" t="str">
        <f t="shared" ref="H2169:H2232" ca="1" si="352">IF(I2169&lt;&gt;0,I2169,IF(J2169&lt;&gt;0,J2169,IF(K2169&lt;&gt;0,K2169,IF(L2169&lt;&gt;0,L2169,IF(M2169&lt;&gt;0,M2169,N2169)))))</f>
        <v>'LYNX GRP'!</v>
      </c>
      <c r="I2169" t="str">
        <f t="shared" ref="I2169:I2232" ca="1" si="353">IF(IFERROR(VLOOKUP(C2169,INDIRECT($I$14&amp;"D:D"),1,FALSE),0)&lt;&gt;0,I$14,0)</f>
        <v>'LYNX GRP'!</v>
      </c>
      <c r="J2169">
        <f t="shared" ca="1" si="348"/>
        <v>0</v>
      </c>
      <c r="K2169">
        <f t="shared" ca="1" si="348"/>
        <v>0</v>
      </c>
      <c r="L2169">
        <f t="shared" ca="1" si="348"/>
        <v>0</v>
      </c>
      <c r="M2169">
        <f t="shared" ca="1" si="348"/>
        <v>0</v>
      </c>
      <c r="N2169">
        <f t="shared" ca="1" si="348"/>
        <v>0</v>
      </c>
      <c r="O2169" t="str">
        <f t="shared" ca="1" si="345"/>
        <v>D:AC</v>
      </c>
      <c r="P2169" t="str">
        <f t="shared" ca="1" si="346"/>
        <v>D9:AC9</v>
      </c>
    </row>
    <row r="2170" spans="1:16">
      <c r="A2170" t="str">
        <f t="shared" si="350"/>
        <v>03</v>
      </c>
      <c r="B2170" t="str">
        <f t="shared" ca="1" si="351"/>
        <v>GRP</v>
      </c>
      <c r="C2170" t="str">
        <f t="shared" si="347"/>
        <v>L7-GRP-DT</v>
      </c>
      <c r="D2170" t="s">
        <v>454</v>
      </c>
      <c r="E2170">
        <f t="shared" ca="1" si="349"/>
        <v>0</v>
      </c>
      <c r="H2170" t="str">
        <f t="shared" ca="1" si="352"/>
        <v>'LYNX GRP'!</v>
      </c>
      <c r="I2170" t="str">
        <f t="shared" ca="1" si="353"/>
        <v>'LYNX GRP'!</v>
      </c>
      <c r="J2170">
        <f t="shared" ca="1" si="348"/>
        <v>0</v>
      </c>
      <c r="K2170">
        <f t="shared" ca="1" si="348"/>
        <v>0</v>
      </c>
      <c r="L2170">
        <f t="shared" ca="1" si="348"/>
        <v>0</v>
      </c>
      <c r="M2170">
        <f t="shared" ca="1" si="348"/>
        <v>0</v>
      </c>
      <c r="N2170">
        <f t="shared" ca="1" si="348"/>
        <v>0</v>
      </c>
      <c r="O2170" t="str">
        <f t="shared" ca="1" si="345"/>
        <v>D:AC</v>
      </c>
      <c r="P2170" t="str">
        <f t="shared" ca="1" si="346"/>
        <v>D9:AC9</v>
      </c>
    </row>
    <row r="2171" spans="1:16">
      <c r="A2171" t="str">
        <f t="shared" si="350"/>
        <v>04</v>
      </c>
      <c r="B2171" t="str">
        <f t="shared" ca="1" si="351"/>
        <v>GRP</v>
      </c>
      <c r="C2171" t="str">
        <f t="shared" si="347"/>
        <v>L7-GRP-DT</v>
      </c>
      <c r="D2171" t="s">
        <v>455</v>
      </c>
      <c r="E2171">
        <f t="shared" ca="1" si="349"/>
        <v>0</v>
      </c>
      <c r="H2171" t="str">
        <f t="shared" ca="1" si="352"/>
        <v>'LYNX GRP'!</v>
      </c>
      <c r="I2171" t="str">
        <f t="shared" ca="1" si="353"/>
        <v>'LYNX GRP'!</v>
      </c>
      <c r="J2171">
        <f t="shared" ca="1" si="348"/>
        <v>0</v>
      </c>
      <c r="K2171">
        <f t="shared" ca="1" si="348"/>
        <v>0</v>
      </c>
      <c r="L2171">
        <f t="shared" ca="1" si="348"/>
        <v>0</v>
      </c>
      <c r="M2171">
        <f t="shared" ca="1" si="348"/>
        <v>0</v>
      </c>
      <c r="N2171">
        <f t="shared" ca="1" si="348"/>
        <v>0</v>
      </c>
      <c r="O2171" t="str">
        <f t="shared" ca="1" si="345"/>
        <v>D:AC</v>
      </c>
      <c r="P2171" t="str">
        <f t="shared" ca="1" si="346"/>
        <v>D9:AC9</v>
      </c>
    </row>
    <row r="2172" spans="1:16">
      <c r="A2172" t="str">
        <f t="shared" si="350"/>
        <v>05</v>
      </c>
      <c r="B2172" t="str">
        <f t="shared" ca="1" si="351"/>
        <v>GRP</v>
      </c>
      <c r="C2172" t="str">
        <f t="shared" si="347"/>
        <v>L7-GRP-DT</v>
      </c>
      <c r="D2172" t="s">
        <v>456</v>
      </c>
      <c r="E2172">
        <f t="shared" ca="1" si="349"/>
        <v>0</v>
      </c>
      <c r="H2172" t="str">
        <f t="shared" ca="1" si="352"/>
        <v>'LYNX GRP'!</v>
      </c>
      <c r="I2172" t="str">
        <f t="shared" ca="1" si="353"/>
        <v>'LYNX GRP'!</v>
      </c>
      <c r="J2172">
        <f t="shared" ca="1" si="348"/>
        <v>0</v>
      </c>
      <c r="K2172">
        <f t="shared" ca="1" si="348"/>
        <v>0</v>
      </c>
      <c r="L2172">
        <f t="shared" ca="1" si="348"/>
        <v>0</v>
      </c>
      <c r="M2172">
        <f t="shared" ca="1" si="348"/>
        <v>0</v>
      </c>
      <c r="N2172">
        <f t="shared" ca="1" si="348"/>
        <v>0</v>
      </c>
      <c r="O2172" t="str">
        <f t="shared" ca="1" si="345"/>
        <v>D:AC</v>
      </c>
      <c r="P2172" t="str">
        <f t="shared" ca="1" si="346"/>
        <v>D9:AC9</v>
      </c>
    </row>
    <row r="2173" spans="1:16">
      <c r="A2173" t="str">
        <f t="shared" si="350"/>
        <v>06</v>
      </c>
      <c r="B2173" t="str">
        <f t="shared" ca="1" si="351"/>
        <v>GRP</v>
      </c>
      <c r="C2173" t="str">
        <f t="shared" si="347"/>
        <v>L7-GRP-DT</v>
      </c>
      <c r="D2173" t="s">
        <v>457</v>
      </c>
      <c r="E2173">
        <f t="shared" ca="1" si="349"/>
        <v>0</v>
      </c>
      <c r="H2173" t="str">
        <f t="shared" ca="1" si="352"/>
        <v>'LYNX GRP'!</v>
      </c>
      <c r="I2173" t="str">
        <f t="shared" ca="1" si="353"/>
        <v>'LYNX GRP'!</v>
      </c>
      <c r="J2173">
        <f t="shared" ca="1" si="348"/>
        <v>0</v>
      </c>
      <c r="K2173">
        <f t="shared" ca="1" si="348"/>
        <v>0</v>
      </c>
      <c r="L2173">
        <f t="shared" ca="1" si="348"/>
        <v>0</v>
      </c>
      <c r="M2173">
        <f t="shared" ca="1" si="348"/>
        <v>0</v>
      </c>
      <c r="N2173">
        <f t="shared" ca="1" si="348"/>
        <v>0</v>
      </c>
      <c r="O2173" t="str">
        <f t="shared" ca="1" si="345"/>
        <v>D:AC</v>
      </c>
      <c r="P2173" t="str">
        <f t="shared" ca="1" si="346"/>
        <v>D9:AC9</v>
      </c>
    </row>
    <row r="2174" spans="1:16">
      <c r="A2174" t="str">
        <f t="shared" si="350"/>
        <v>07</v>
      </c>
      <c r="B2174" t="str">
        <f t="shared" ca="1" si="351"/>
        <v>GRP</v>
      </c>
      <c r="C2174" t="str">
        <f t="shared" si="347"/>
        <v>L7-GRP-DT</v>
      </c>
      <c r="D2174" t="s">
        <v>458</v>
      </c>
      <c r="E2174">
        <f t="shared" ca="1" si="349"/>
        <v>0</v>
      </c>
      <c r="H2174" t="str">
        <f t="shared" ca="1" si="352"/>
        <v>'LYNX GRP'!</v>
      </c>
      <c r="I2174" t="str">
        <f t="shared" ca="1" si="353"/>
        <v>'LYNX GRP'!</v>
      </c>
      <c r="J2174">
        <f t="shared" ca="1" si="348"/>
        <v>0</v>
      </c>
      <c r="K2174">
        <f t="shared" ca="1" si="348"/>
        <v>0</v>
      </c>
      <c r="L2174">
        <f t="shared" ca="1" si="348"/>
        <v>0</v>
      </c>
      <c r="M2174">
        <f t="shared" ca="1" si="348"/>
        <v>0</v>
      </c>
      <c r="N2174">
        <f t="shared" ca="1" si="348"/>
        <v>0</v>
      </c>
      <c r="O2174" t="str">
        <f t="shared" ca="1" si="345"/>
        <v>D:AC</v>
      </c>
      <c r="P2174" t="str">
        <f t="shared" ca="1" si="346"/>
        <v>D9:AC9</v>
      </c>
    </row>
    <row r="2175" spans="1:16">
      <c r="A2175" t="str">
        <f t="shared" si="350"/>
        <v>08</v>
      </c>
      <c r="B2175" t="str">
        <f t="shared" ca="1" si="351"/>
        <v>GRP</v>
      </c>
      <c r="C2175" t="str">
        <f t="shared" si="347"/>
        <v>L7-GRP-DT</v>
      </c>
      <c r="D2175" t="s">
        <v>459</v>
      </c>
      <c r="E2175">
        <f t="shared" ca="1" si="349"/>
        <v>0</v>
      </c>
      <c r="H2175" t="str">
        <f t="shared" ca="1" si="352"/>
        <v>'LYNX GRP'!</v>
      </c>
      <c r="I2175" t="str">
        <f t="shared" ca="1" si="353"/>
        <v>'LYNX GRP'!</v>
      </c>
      <c r="J2175">
        <f t="shared" ca="1" si="348"/>
        <v>0</v>
      </c>
      <c r="K2175">
        <f t="shared" ca="1" si="348"/>
        <v>0</v>
      </c>
      <c r="L2175">
        <f t="shared" ca="1" si="348"/>
        <v>0</v>
      </c>
      <c r="M2175">
        <f t="shared" ca="1" si="348"/>
        <v>0</v>
      </c>
      <c r="N2175">
        <f t="shared" ca="1" si="348"/>
        <v>0</v>
      </c>
      <c r="O2175" t="str">
        <f t="shared" ca="1" si="345"/>
        <v>D:AC</v>
      </c>
      <c r="P2175" t="str">
        <f t="shared" ca="1" si="346"/>
        <v>D9:AC9</v>
      </c>
    </row>
    <row r="2176" spans="1:16">
      <c r="A2176" t="str">
        <f t="shared" si="350"/>
        <v>09</v>
      </c>
      <c r="B2176" t="str">
        <f t="shared" ca="1" si="351"/>
        <v>GRP</v>
      </c>
      <c r="C2176" t="str">
        <f t="shared" si="347"/>
        <v>L7-GRP-DT</v>
      </c>
      <c r="D2176" t="s">
        <v>460</v>
      </c>
      <c r="E2176">
        <f t="shared" ca="1" si="349"/>
        <v>0</v>
      </c>
      <c r="H2176" t="str">
        <f t="shared" ca="1" si="352"/>
        <v>'LYNX GRP'!</v>
      </c>
      <c r="I2176" t="str">
        <f t="shared" ca="1" si="353"/>
        <v>'LYNX GRP'!</v>
      </c>
      <c r="J2176">
        <f t="shared" ca="1" si="348"/>
        <v>0</v>
      </c>
      <c r="K2176">
        <f t="shared" ca="1" si="348"/>
        <v>0</v>
      </c>
      <c r="L2176">
        <f t="shared" ca="1" si="348"/>
        <v>0</v>
      </c>
      <c r="M2176">
        <f t="shared" ca="1" si="348"/>
        <v>0</v>
      </c>
      <c r="N2176">
        <f t="shared" ca="1" si="348"/>
        <v>0</v>
      </c>
      <c r="O2176" t="str">
        <f t="shared" ca="1" si="345"/>
        <v>D:AC</v>
      </c>
      <c r="P2176" t="str">
        <f t="shared" ca="1" si="346"/>
        <v>D9:AC9</v>
      </c>
    </row>
    <row r="2177" spans="1:16">
      <c r="A2177" t="str">
        <f t="shared" si="350"/>
        <v>10</v>
      </c>
      <c r="B2177" t="str">
        <f t="shared" ca="1" si="351"/>
        <v>GRP</v>
      </c>
      <c r="C2177" t="str">
        <f t="shared" si="347"/>
        <v>L7-GRP-DT</v>
      </c>
      <c r="D2177" t="s">
        <v>461</v>
      </c>
      <c r="E2177">
        <f t="shared" ca="1" si="349"/>
        <v>0</v>
      </c>
      <c r="H2177" t="str">
        <f t="shared" ca="1" si="352"/>
        <v>'LYNX GRP'!</v>
      </c>
      <c r="I2177" t="str">
        <f t="shared" ca="1" si="353"/>
        <v>'LYNX GRP'!</v>
      </c>
      <c r="J2177">
        <f t="shared" ca="1" si="348"/>
        <v>0</v>
      </c>
      <c r="K2177">
        <f t="shared" ca="1" si="348"/>
        <v>0</v>
      </c>
      <c r="L2177">
        <f t="shared" ca="1" si="348"/>
        <v>0</v>
      </c>
      <c r="M2177">
        <f t="shared" ca="1" si="348"/>
        <v>0</v>
      </c>
      <c r="N2177">
        <f t="shared" ca="1" si="348"/>
        <v>0</v>
      </c>
      <c r="O2177" t="str">
        <f t="shared" ca="1" si="345"/>
        <v>D:AC</v>
      </c>
      <c r="P2177" t="str">
        <f t="shared" ca="1" si="346"/>
        <v>D9:AC9</v>
      </c>
    </row>
    <row r="2178" spans="1:16">
      <c r="A2178" t="str">
        <f t="shared" si="350"/>
        <v>100</v>
      </c>
      <c r="B2178" t="str">
        <f t="shared" ca="1" si="351"/>
        <v>GRP</v>
      </c>
      <c r="C2178" t="str">
        <f t="shared" si="347"/>
        <v>L7-GRP-DT</v>
      </c>
      <c r="D2178" t="s">
        <v>465</v>
      </c>
      <c r="E2178">
        <f t="shared" ca="1" si="349"/>
        <v>0</v>
      </c>
      <c r="H2178" t="str">
        <f t="shared" ca="1" si="352"/>
        <v>'LYNX GRP'!</v>
      </c>
      <c r="I2178" t="str">
        <f t="shared" ca="1" si="353"/>
        <v>'LYNX GRP'!</v>
      </c>
      <c r="J2178">
        <f t="shared" ca="1" si="348"/>
        <v>0</v>
      </c>
      <c r="K2178">
        <f t="shared" ca="1" si="348"/>
        <v>0</v>
      </c>
      <c r="L2178">
        <f t="shared" ca="1" si="348"/>
        <v>0</v>
      </c>
      <c r="M2178">
        <f t="shared" ca="1" si="348"/>
        <v>0</v>
      </c>
      <c r="N2178">
        <f t="shared" ca="1" si="348"/>
        <v>0</v>
      </c>
      <c r="O2178" t="str">
        <f t="shared" ca="1" si="345"/>
        <v>D:AC</v>
      </c>
      <c r="P2178" t="str">
        <f t="shared" ca="1" si="346"/>
        <v>D9:AC9</v>
      </c>
    </row>
    <row r="2179" spans="1:16">
      <c r="A2179" t="str">
        <f t="shared" si="350"/>
        <v>11</v>
      </c>
      <c r="B2179" t="str">
        <f t="shared" ca="1" si="351"/>
        <v>GRP</v>
      </c>
      <c r="C2179" t="str">
        <f t="shared" si="347"/>
        <v>L7-GRP-DT</v>
      </c>
      <c r="D2179" t="s">
        <v>462</v>
      </c>
      <c r="E2179">
        <f t="shared" ca="1" si="349"/>
        <v>0</v>
      </c>
      <c r="H2179" t="str">
        <f t="shared" ca="1" si="352"/>
        <v>'LYNX GRP'!</v>
      </c>
      <c r="I2179" t="str">
        <f t="shared" ca="1" si="353"/>
        <v>'LYNX GRP'!</v>
      </c>
      <c r="J2179">
        <f t="shared" ca="1" si="348"/>
        <v>0</v>
      </c>
      <c r="K2179">
        <f t="shared" ca="1" si="348"/>
        <v>0</v>
      </c>
      <c r="L2179">
        <f t="shared" ca="1" si="348"/>
        <v>0</v>
      </c>
      <c r="M2179">
        <f t="shared" ca="1" si="348"/>
        <v>0</v>
      </c>
      <c r="N2179">
        <f t="shared" ca="1" si="348"/>
        <v>0</v>
      </c>
      <c r="O2179" t="str">
        <f t="shared" ca="1" si="345"/>
        <v>D:AC</v>
      </c>
      <c r="P2179" t="str">
        <f t="shared" ca="1" si="346"/>
        <v>D9:AC9</v>
      </c>
    </row>
    <row r="2180" spans="1:16">
      <c r="A2180" t="str">
        <f t="shared" si="350"/>
        <v>12</v>
      </c>
      <c r="B2180" t="str">
        <f t="shared" ca="1" si="351"/>
        <v>GRP</v>
      </c>
      <c r="C2180" t="str">
        <f t="shared" si="347"/>
        <v>L7-GRP-DT</v>
      </c>
      <c r="D2180" t="s">
        <v>463</v>
      </c>
      <c r="E2180">
        <f t="shared" ca="1" si="349"/>
        <v>0</v>
      </c>
      <c r="H2180" t="str">
        <f t="shared" ca="1" si="352"/>
        <v>'LYNX GRP'!</v>
      </c>
      <c r="I2180" t="str">
        <f t="shared" ca="1" si="353"/>
        <v>'LYNX GRP'!</v>
      </c>
      <c r="J2180">
        <f t="shared" ca="1" si="348"/>
        <v>0</v>
      </c>
      <c r="K2180">
        <f t="shared" ca="1" si="348"/>
        <v>0</v>
      </c>
      <c r="L2180">
        <f t="shared" ca="1" si="348"/>
        <v>0</v>
      </c>
      <c r="M2180">
        <f t="shared" ca="1" si="348"/>
        <v>0</v>
      </c>
      <c r="N2180">
        <f t="shared" ca="1" si="348"/>
        <v>0</v>
      </c>
      <c r="O2180" t="str">
        <f t="shared" ca="1" si="345"/>
        <v>D:AC</v>
      </c>
      <c r="P2180" t="str">
        <f t="shared" ca="1" si="346"/>
        <v>D9:AC9</v>
      </c>
    </row>
    <row r="2181" spans="1:16">
      <c r="A2181" t="str">
        <f t="shared" si="350"/>
        <v>13</v>
      </c>
      <c r="B2181" t="str">
        <f t="shared" ca="1" si="351"/>
        <v>GRP</v>
      </c>
      <c r="C2181" t="str">
        <f t="shared" si="347"/>
        <v>L7-GRP-DT</v>
      </c>
      <c r="D2181" t="s">
        <v>464</v>
      </c>
      <c r="E2181">
        <f t="shared" ca="1" si="349"/>
        <v>0</v>
      </c>
      <c r="H2181" t="str">
        <f t="shared" ca="1" si="352"/>
        <v>'LYNX GRP'!</v>
      </c>
      <c r="I2181" t="str">
        <f t="shared" ca="1" si="353"/>
        <v>'LYNX GRP'!</v>
      </c>
      <c r="J2181">
        <f t="shared" ca="1" si="348"/>
        <v>0</v>
      </c>
      <c r="K2181">
        <f t="shared" ca="1" si="348"/>
        <v>0</v>
      </c>
      <c r="L2181">
        <f t="shared" ca="1" si="348"/>
        <v>0</v>
      </c>
      <c r="M2181">
        <f t="shared" ca="1" si="348"/>
        <v>0</v>
      </c>
      <c r="N2181">
        <f t="shared" ca="1" si="348"/>
        <v>0</v>
      </c>
      <c r="O2181" t="str">
        <f t="shared" ca="1" si="345"/>
        <v>D:AC</v>
      </c>
      <c r="P2181" t="str">
        <f t="shared" ca="1" si="346"/>
        <v>D9:AC9</v>
      </c>
    </row>
    <row r="2182" spans="1:16">
      <c r="A2182" t="str">
        <f t="shared" si="350"/>
        <v>15</v>
      </c>
      <c r="B2182" t="str">
        <f t="shared" ca="1" si="351"/>
        <v>GRP</v>
      </c>
      <c r="C2182" t="str">
        <f t="shared" si="347"/>
        <v>L7-GRP-DT</v>
      </c>
      <c r="D2182" t="s">
        <v>1517</v>
      </c>
      <c r="E2182">
        <f t="shared" ca="1" si="349"/>
        <v>0</v>
      </c>
      <c r="H2182" t="str">
        <f t="shared" ca="1" si="352"/>
        <v>'LYNX GRP'!</v>
      </c>
      <c r="I2182" t="str">
        <f t="shared" ca="1" si="353"/>
        <v>'LYNX GRP'!</v>
      </c>
      <c r="J2182">
        <f t="shared" ref="J2182:N2232" ca="1" si="354">IF(IFERROR(VLOOKUP($C2182,INDIRECT(J$14&amp;"D:D"),1,FALSE),0)&lt;&gt;0,J$14,0)</f>
        <v>0</v>
      </c>
      <c r="K2182">
        <f t="shared" ca="1" si="354"/>
        <v>0</v>
      </c>
      <c r="L2182">
        <f t="shared" ca="1" si="354"/>
        <v>0</v>
      </c>
      <c r="M2182">
        <f t="shared" ca="1" si="354"/>
        <v>0</v>
      </c>
      <c r="N2182">
        <f t="shared" ca="1" si="354"/>
        <v>0</v>
      </c>
      <c r="O2182" t="str">
        <f t="shared" ca="1" si="345"/>
        <v>D:AC</v>
      </c>
      <c r="P2182" t="str">
        <f t="shared" ca="1" si="346"/>
        <v>D9:AC9</v>
      </c>
    </row>
    <row r="2183" spans="1:16">
      <c r="A2183" t="str">
        <f t="shared" si="350"/>
        <v>19</v>
      </c>
      <c r="B2183" t="str">
        <f t="shared" ca="1" si="351"/>
        <v>GRP</v>
      </c>
      <c r="C2183" t="str">
        <f t="shared" si="347"/>
        <v>L7-GRP-DT</v>
      </c>
      <c r="D2183" t="s">
        <v>3038</v>
      </c>
      <c r="E2183">
        <f t="shared" ca="1" si="349"/>
        <v>0</v>
      </c>
      <c r="H2183" t="str">
        <f t="shared" ca="1" si="352"/>
        <v>'LYNX GRP'!</v>
      </c>
      <c r="I2183" t="str">
        <f t="shared" ca="1" si="353"/>
        <v>'LYNX GRP'!</v>
      </c>
      <c r="J2183">
        <f t="shared" ca="1" si="354"/>
        <v>0</v>
      </c>
      <c r="K2183">
        <f t="shared" ca="1" si="354"/>
        <v>0</v>
      </c>
      <c r="L2183">
        <f t="shared" ca="1" si="354"/>
        <v>0</v>
      </c>
      <c r="M2183">
        <f t="shared" ca="1" si="354"/>
        <v>0</v>
      </c>
      <c r="N2183">
        <f t="shared" ca="1" si="354"/>
        <v>0</v>
      </c>
      <c r="O2183" t="str">
        <f t="shared" ca="1" si="345"/>
        <v>D:AC</v>
      </c>
      <c r="P2183" t="str">
        <f t="shared" ca="1" si="346"/>
        <v>D9:AC9</v>
      </c>
    </row>
    <row r="2184" spans="1:16">
      <c r="A2184" t="str">
        <f t="shared" si="350"/>
        <v>34</v>
      </c>
      <c r="B2184" t="str">
        <f t="shared" ca="1" si="351"/>
        <v>GRP</v>
      </c>
      <c r="C2184" t="str">
        <f t="shared" si="347"/>
        <v>L7-GRP-DT</v>
      </c>
      <c r="D2184" t="s">
        <v>3039</v>
      </c>
      <c r="E2184">
        <f t="shared" ca="1" si="349"/>
        <v>0</v>
      </c>
      <c r="H2184" t="str">
        <f t="shared" ca="1" si="352"/>
        <v>'LYNX GRP'!</v>
      </c>
      <c r="I2184" t="str">
        <f t="shared" ca="1" si="353"/>
        <v>'LYNX GRP'!</v>
      </c>
      <c r="J2184">
        <f t="shared" ca="1" si="354"/>
        <v>0</v>
      </c>
      <c r="K2184">
        <f t="shared" ca="1" si="354"/>
        <v>0</v>
      </c>
      <c r="L2184">
        <f t="shared" ca="1" si="354"/>
        <v>0</v>
      </c>
      <c r="M2184">
        <f t="shared" ca="1" si="354"/>
        <v>0</v>
      </c>
      <c r="N2184">
        <f t="shared" ca="1" si="354"/>
        <v>0</v>
      </c>
      <c r="O2184" t="str">
        <f t="shared" ref="O2184:O2247" ca="1" si="355">VLOOKUP($H2184,$G$8:$I$13,2,FALSE)</f>
        <v>D:AC</v>
      </c>
      <c r="P2184" t="str">
        <f t="shared" ref="P2184:P2247" ca="1" si="356">VLOOKUP($H2184,$G$8:$I$13,3,FALSE)</f>
        <v>D9:AC9</v>
      </c>
    </row>
    <row r="2185" spans="1:16">
      <c r="A2185" t="str">
        <f t="shared" si="350"/>
        <v>35</v>
      </c>
      <c r="B2185" t="str">
        <f t="shared" ca="1" si="351"/>
        <v>GRP</v>
      </c>
      <c r="C2185" t="str">
        <f t="shared" si="347"/>
        <v>L7-GRP-DT</v>
      </c>
      <c r="D2185" t="s">
        <v>3040</v>
      </c>
      <c r="E2185">
        <f t="shared" ca="1" si="349"/>
        <v>0</v>
      </c>
      <c r="H2185" t="str">
        <f t="shared" ca="1" si="352"/>
        <v>'LYNX GRP'!</v>
      </c>
      <c r="I2185" t="str">
        <f t="shared" ca="1" si="353"/>
        <v>'LYNX GRP'!</v>
      </c>
      <c r="J2185">
        <f t="shared" ca="1" si="354"/>
        <v>0</v>
      </c>
      <c r="K2185">
        <f t="shared" ca="1" si="354"/>
        <v>0</v>
      </c>
      <c r="L2185">
        <f t="shared" ca="1" si="354"/>
        <v>0</v>
      </c>
      <c r="M2185">
        <f t="shared" ca="1" si="354"/>
        <v>0</v>
      </c>
      <c r="N2185">
        <f t="shared" ca="1" si="354"/>
        <v>0</v>
      </c>
      <c r="O2185" t="str">
        <f t="shared" ca="1" si="355"/>
        <v>D:AC</v>
      </c>
      <c r="P2185" t="str">
        <f t="shared" ca="1" si="356"/>
        <v>D9:AC9</v>
      </c>
    </row>
    <row r="2186" spans="1:16">
      <c r="A2186" t="str">
        <f t="shared" si="350"/>
        <v>36</v>
      </c>
      <c r="B2186" t="str">
        <f t="shared" ca="1" si="351"/>
        <v>GRP</v>
      </c>
      <c r="C2186" t="str">
        <f t="shared" si="347"/>
        <v>L7-GRP-DT</v>
      </c>
      <c r="D2186" t="s">
        <v>3041</v>
      </c>
      <c r="E2186">
        <f t="shared" ca="1" si="349"/>
        <v>0</v>
      </c>
      <c r="H2186" t="str">
        <f t="shared" ca="1" si="352"/>
        <v>'LYNX GRP'!</v>
      </c>
      <c r="I2186" t="str">
        <f t="shared" ca="1" si="353"/>
        <v>'LYNX GRP'!</v>
      </c>
      <c r="J2186">
        <f t="shared" ca="1" si="354"/>
        <v>0</v>
      </c>
      <c r="K2186">
        <f t="shared" ca="1" si="354"/>
        <v>0</v>
      </c>
      <c r="L2186">
        <f t="shared" ca="1" si="354"/>
        <v>0</v>
      </c>
      <c r="M2186">
        <f t="shared" ca="1" si="354"/>
        <v>0</v>
      </c>
      <c r="N2186">
        <f t="shared" ca="1" si="354"/>
        <v>0</v>
      </c>
      <c r="O2186" t="str">
        <f t="shared" ca="1" si="355"/>
        <v>D:AC</v>
      </c>
      <c r="P2186" t="str">
        <f t="shared" ca="1" si="356"/>
        <v>D9:AC9</v>
      </c>
    </row>
    <row r="2187" spans="1:16">
      <c r="A2187" t="str">
        <f t="shared" si="350"/>
        <v>99</v>
      </c>
      <c r="B2187" t="str">
        <f t="shared" ca="1" si="351"/>
        <v>GRP</v>
      </c>
      <c r="C2187" t="str">
        <f t="shared" si="347"/>
        <v>L7-GRP-DT</v>
      </c>
      <c r="D2187" t="s">
        <v>1434</v>
      </c>
      <c r="E2187">
        <f t="shared" ca="1" si="349"/>
        <v>0</v>
      </c>
      <c r="H2187" t="str">
        <f t="shared" ca="1" si="352"/>
        <v>'LYNX GRP'!</v>
      </c>
      <c r="I2187" t="str">
        <f t="shared" ca="1" si="353"/>
        <v>'LYNX GRP'!</v>
      </c>
      <c r="J2187">
        <f t="shared" ca="1" si="354"/>
        <v>0</v>
      </c>
      <c r="K2187">
        <f t="shared" ca="1" si="354"/>
        <v>0</v>
      </c>
      <c r="L2187">
        <f t="shared" ca="1" si="354"/>
        <v>0</v>
      </c>
      <c r="M2187">
        <f t="shared" ca="1" si="354"/>
        <v>0</v>
      </c>
      <c r="N2187">
        <f t="shared" ca="1" si="354"/>
        <v>0</v>
      </c>
      <c r="O2187" t="str">
        <f t="shared" ca="1" si="355"/>
        <v>D:AC</v>
      </c>
      <c r="P2187" t="str">
        <f t="shared" ca="1" si="356"/>
        <v>D9:AC9</v>
      </c>
    </row>
    <row r="2188" spans="1:16">
      <c r="A2188" t="str">
        <f t="shared" si="350"/>
        <v>01</v>
      </c>
      <c r="B2188" t="str">
        <f t="shared" ca="1" si="351"/>
        <v>PU</v>
      </c>
      <c r="C2188" t="str">
        <f t="shared" si="347"/>
        <v>L7-PU</v>
      </c>
      <c r="D2188" t="s">
        <v>1096</v>
      </c>
      <c r="E2188">
        <f t="shared" ca="1" si="349"/>
        <v>0</v>
      </c>
      <c r="H2188" t="str">
        <f t="shared" ca="1" si="352"/>
        <v>'LYNX PU'!</v>
      </c>
      <c r="I2188">
        <f t="shared" ca="1" si="353"/>
        <v>0</v>
      </c>
      <c r="J2188">
        <f t="shared" ca="1" si="354"/>
        <v>0</v>
      </c>
      <c r="K2188" t="str">
        <f t="shared" ca="1" si="354"/>
        <v>'LYNX PU'!</v>
      </c>
      <c r="L2188">
        <f t="shared" ca="1" si="354"/>
        <v>0</v>
      </c>
      <c r="M2188">
        <f t="shared" ca="1" si="354"/>
        <v>0</v>
      </c>
      <c r="N2188">
        <f t="shared" ca="1" si="354"/>
        <v>0</v>
      </c>
      <c r="O2188" t="str">
        <f t="shared" ca="1" si="355"/>
        <v>d:t</v>
      </c>
      <c r="P2188" t="str">
        <f t="shared" ca="1" si="356"/>
        <v>d9:t9</v>
      </c>
    </row>
    <row r="2189" spans="1:16">
      <c r="A2189" t="str">
        <f t="shared" si="350"/>
        <v>02</v>
      </c>
      <c r="B2189" t="str">
        <f t="shared" ca="1" si="351"/>
        <v>PU</v>
      </c>
      <c r="C2189" t="str">
        <f t="shared" si="347"/>
        <v>L7-PU</v>
      </c>
      <c r="D2189" t="s">
        <v>1097</v>
      </c>
      <c r="E2189">
        <f t="shared" ca="1" si="349"/>
        <v>0</v>
      </c>
      <c r="H2189" t="str">
        <f t="shared" ca="1" si="352"/>
        <v>'LYNX PU'!</v>
      </c>
      <c r="I2189">
        <f t="shared" ca="1" si="353"/>
        <v>0</v>
      </c>
      <c r="J2189">
        <f t="shared" ca="1" si="354"/>
        <v>0</v>
      </c>
      <c r="K2189" t="str">
        <f t="shared" ca="1" si="354"/>
        <v>'LYNX PU'!</v>
      </c>
      <c r="L2189">
        <f t="shared" ca="1" si="354"/>
        <v>0</v>
      </c>
      <c r="M2189">
        <f t="shared" ca="1" si="354"/>
        <v>0</v>
      </c>
      <c r="N2189">
        <f t="shared" ca="1" si="354"/>
        <v>0</v>
      </c>
      <c r="O2189" t="str">
        <f t="shared" ca="1" si="355"/>
        <v>d:t</v>
      </c>
      <c r="P2189" t="str">
        <f t="shared" ca="1" si="356"/>
        <v>d9:t9</v>
      </c>
    </row>
    <row r="2190" spans="1:16">
      <c r="A2190" t="str">
        <f t="shared" si="350"/>
        <v>03</v>
      </c>
      <c r="B2190" t="str">
        <f t="shared" ca="1" si="351"/>
        <v>PU</v>
      </c>
      <c r="C2190" t="str">
        <f t="shared" si="347"/>
        <v>L7-PU</v>
      </c>
      <c r="D2190" t="s">
        <v>1098</v>
      </c>
      <c r="E2190">
        <f t="shared" ca="1" si="349"/>
        <v>0</v>
      </c>
      <c r="H2190" t="str">
        <f t="shared" ca="1" si="352"/>
        <v>'LYNX PU'!</v>
      </c>
      <c r="I2190">
        <f t="shared" ca="1" si="353"/>
        <v>0</v>
      </c>
      <c r="J2190">
        <f t="shared" ca="1" si="354"/>
        <v>0</v>
      </c>
      <c r="K2190" t="str">
        <f t="shared" ca="1" si="354"/>
        <v>'LYNX PU'!</v>
      </c>
      <c r="L2190">
        <f t="shared" ca="1" si="354"/>
        <v>0</v>
      </c>
      <c r="M2190">
        <f t="shared" ca="1" si="354"/>
        <v>0</v>
      </c>
      <c r="N2190">
        <f t="shared" ca="1" si="354"/>
        <v>0</v>
      </c>
      <c r="O2190" t="str">
        <f t="shared" ca="1" si="355"/>
        <v>d:t</v>
      </c>
      <c r="P2190" t="str">
        <f t="shared" ca="1" si="356"/>
        <v>d9:t9</v>
      </c>
    </row>
    <row r="2191" spans="1:16">
      <c r="A2191" t="str">
        <f t="shared" si="350"/>
        <v>04</v>
      </c>
      <c r="B2191" t="str">
        <f t="shared" ca="1" si="351"/>
        <v>PU</v>
      </c>
      <c r="C2191" t="str">
        <f t="shared" si="347"/>
        <v>L7-PU</v>
      </c>
      <c r="D2191" t="s">
        <v>1099</v>
      </c>
      <c r="E2191">
        <f t="shared" ca="1" si="349"/>
        <v>0</v>
      </c>
      <c r="H2191" t="str">
        <f t="shared" ca="1" si="352"/>
        <v>'LYNX PU'!</v>
      </c>
      <c r="I2191">
        <f t="shared" ca="1" si="353"/>
        <v>0</v>
      </c>
      <c r="J2191">
        <f t="shared" ca="1" si="354"/>
        <v>0</v>
      </c>
      <c r="K2191" t="str">
        <f t="shared" ca="1" si="354"/>
        <v>'LYNX PU'!</v>
      </c>
      <c r="L2191">
        <f t="shared" ca="1" si="354"/>
        <v>0</v>
      </c>
      <c r="M2191">
        <f t="shared" ca="1" si="354"/>
        <v>0</v>
      </c>
      <c r="N2191">
        <f t="shared" ca="1" si="354"/>
        <v>0</v>
      </c>
      <c r="O2191" t="str">
        <f t="shared" ca="1" si="355"/>
        <v>d:t</v>
      </c>
      <c r="P2191" t="str">
        <f t="shared" ca="1" si="356"/>
        <v>d9:t9</v>
      </c>
    </row>
    <row r="2192" spans="1:16">
      <c r="A2192" t="str">
        <f t="shared" si="350"/>
        <v>05</v>
      </c>
      <c r="B2192" t="str">
        <f t="shared" ca="1" si="351"/>
        <v>PU</v>
      </c>
      <c r="C2192" t="str">
        <f t="shared" ref="C2192:C2255" si="357">IF(RIGHT(LEFT(D2192,LEN(D2192)-3),1)="-",LEFT(D2192,LEN(D2192)-4),LEFT(D2192,LEN(D2192)-3))</f>
        <v>L7-PU</v>
      </c>
      <c r="D2192" t="s">
        <v>1100</v>
      </c>
      <c r="E2192">
        <f t="shared" ca="1" si="349"/>
        <v>0</v>
      </c>
      <c r="H2192" t="str">
        <f t="shared" ca="1" si="352"/>
        <v>'LYNX PU'!</v>
      </c>
      <c r="I2192">
        <f t="shared" ca="1" si="353"/>
        <v>0</v>
      </c>
      <c r="J2192">
        <f t="shared" ca="1" si="354"/>
        <v>0</v>
      </c>
      <c r="K2192" t="str">
        <f t="shared" ca="1" si="354"/>
        <v>'LYNX PU'!</v>
      </c>
      <c r="L2192">
        <f t="shared" ca="1" si="354"/>
        <v>0</v>
      </c>
      <c r="M2192">
        <f t="shared" ca="1" si="354"/>
        <v>0</v>
      </c>
      <c r="N2192">
        <f t="shared" ca="1" si="354"/>
        <v>0</v>
      </c>
      <c r="O2192" t="str">
        <f t="shared" ca="1" si="355"/>
        <v>d:t</v>
      </c>
      <c r="P2192" t="str">
        <f t="shared" ca="1" si="356"/>
        <v>d9:t9</v>
      </c>
    </row>
    <row r="2193" spans="1:16">
      <c r="A2193" t="str">
        <f t="shared" si="350"/>
        <v>06</v>
      </c>
      <c r="B2193" t="str">
        <f t="shared" ca="1" si="351"/>
        <v>PU</v>
      </c>
      <c r="C2193" t="str">
        <f t="shared" si="357"/>
        <v>L7-PU</v>
      </c>
      <c r="D2193" t="s">
        <v>1101</v>
      </c>
      <c r="E2193">
        <f t="shared" ca="1" si="349"/>
        <v>0</v>
      </c>
      <c r="H2193" t="str">
        <f t="shared" ca="1" si="352"/>
        <v>'LYNX PU'!</v>
      </c>
      <c r="I2193">
        <f t="shared" ca="1" si="353"/>
        <v>0</v>
      </c>
      <c r="J2193">
        <f t="shared" ca="1" si="354"/>
        <v>0</v>
      </c>
      <c r="K2193" t="str">
        <f t="shared" ca="1" si="354"/>
        <v>'LYNX PU'!</v>
      </c>
      <c r="L2193">
        <f t="shared" ca="1" si="354"/>
        <v>0</v>
      </c>
      <c r="M2193">
        <f t="shared" ca="1" si="354"/>
        <v>0</v>
      </c>
      <c r="N2193">
        <f t="shared" ca="1" si="354"/>
        <v>0</v>
      </c>
      <c r="O2193" t="str">
        <f t="shared" ca="1" si="355"/>
        <v>d:t</v>
      </c>
      <c r="P2193" t="str">
        <f t="shared" ca="1" si="356"/>
        <v>d9:t9</v>
      </c>
    </row>
    <row r="2194" spans="1:16">
      <c r="A2194" t="str">
        <f t="shared" si="350"/>
        <v>09</v>
      </c>
      <c r="B2194" t="str">
        <f t="shared" ca="1" si="351"/>
        <v>PU</v>
      </c>
      <c r="C2194" t="str">
        <f t="shared" si="357"/>
        <v>L7-PU</v>
      </c>
      <c r="D2194" t="s">
        <v>1102</v>
      </c>
      <c r="E2194">
        <f t="shared" ca="1" si="349"/>
        <v>0</v>
      </c>
      <c r="H2194" t="str">
        <f t="shared" ca="1" si="352"/>
        <v>'LYNX PU'!</v>
      </c>
      <c r="I2194">
        <f t="shared" ca="1" si="353"/>
        <v>0</v>
      </c>
      <c r="J2194">
        <f t="shared" ca="1" si="354"/>
        <v>0</v>
      </c>
      <c r="K2194" t="str">
        <f t="shared" ca="1" si="354"/>
        <v>'LYNX PU'!</v>
      </c>
      <c r="L2194">
        <f t="shared" ca="1" si="354"/>
        <v>0</v>
      </c>
      <c r="M2194">
        <f t="shared" ca="1" si="354"/>
        <v>0</v>
      </c>
      <c r="N2194">
        <f t="shared" ca="1" si="354"/>
        <v>0</v>
      </c>
      <c r="O2194" t="str">
        <f t="shared" ca="1" si="355"/>
        <v>d:t</v>
      </c>
      <c r="P2194" t="str">
        <f t="shared" ca="1" si="356"/>
        <v>d9:t9</v>
      </c>
    </row>
    <row r="2195" spans="1:16">
      <c r="A2195" t="str">
        <f t="shared" si="350"/>
        <v>11</v>
      </c>
      <c r="B2195" t="str">
        <f t="shared" ca="1" si="351"/>
        <v>PU</v>
      </c>
      <c r="C2195" t="str">
        <f t="shared" si="357"/>
        <v>L7-PU</v>
      </c>
      <c r="D2195" t="s">
        <v>1103</v>
      </c>
      <c r="E2195">
        <f t="shared" ca="1" si="349"/>
        <v>0</v>
      </c>
      <c r="H2195" t="str">
        <f t="shared" ca="1" si="352"/>
        <v>'LYNX PU'!</v>
      </c>
      <c r="I2195">
        <f t="shared" ca="1" si="353"/>
        <v>0</v>
      </c>
      <c r="J2195">
        <f t="shared" ca="1" si="354"/>
        <v>0</v>
      </c>
      <c r="K2195" t="str">
        <f t="shared" ca="1" si="354"/>
        <v>'LYNX PU'!</v>
      </c>
      <c r="L2195">
        <f t="shared" ca="1" si="354"/>
        <v>0</v>
      </c>
      <c r="M2195">
        <f t="shared" ca="1" si="354"/>
        <v>0</v>
      </c>
      <c r="N2195">
        <f t="shared" ca="1" si="354"/>
        <v>0</v>
      </c>
      <c r="O2195" t="str">
        <f t="shared" ca="1" si="355"/>
        <v>d:t</v>
      </c>
      <c r="P2195" t="str">
        <f t="shared" ca="1" si="356"/>
        <v>d9:t9</v>
      </c>
    </row>
    <row r="2196" spans="1:16">
      <c r="A2196" t="str">
        <f t="shared" si="350"/>
        <v>12</v>
      </c>
      <c r="B2196" t="str">
        <f t="shared" ca="1" si="351"/>
        <v>PU</v>
      </c>
      <c r="C2196" t="str">
        <f t="shared" si="357"/>
        <v>L7-PU</v>
      </c>
      <c r="D2196" t="s">
        <v>1104</v>
      </c>
      <c r="E2196">
        <f t="shared" ca="1" si="349"/>
        <v>0</v>
      </c>
      <c r="H2196" t="str">
        <f t="shared" ca="1" si="352"/>
        <v>'LYNX PU'!</v>
      </c>
      <c r="I2196">
        <f t="shared" ca="1" si="353"/>
        <v>0</v>
      </c>
      <c r="J2196">
        <f t="shared" ca="1" si="354"/>
        <v>0</v>
      </c>
      <c r="K2196" t="str">
        <f t="shared" ca="1" si="354"/>
        <v>'LYNX PU'!</v>
      </c>
      <c r="L2196">
        <f t="shared" ca="1" si="354"/>
        <v>0</v>
      </c>
      <c r="M2196">
        <f t="shared" ca="1" si="354"/>
        <v>0</v>
      </c>
      <c r="N2196">
        <f t="shared" ca="1" si="354"/>
        <v>0</v>
      </c>
      <c r="O2196" t="str">
        <f t="shared" ca="1" si="355"/>
        <v>d:t</v>
      </c>
      <c r="P2196" t="str">
        <f t="shared" ca="1" si="356"/>
        <v>d9:t9</v>
      </c>
    </row>
    <row r="2197" spans="1:16">
      <c r="A2197" t="str">
        <f t="shared" si="350"/>
        <v>14</v>
      </c>
      <c r="B2197" t="str">
        <f t="shared" ca="1" si="351"/>
        <v>PU</v>
      </c>
      <c r="C2197" t="str">
        <f t="shared" si="357"/>
        <v>L7-PU</v>
      </c>
      <c r="D2197" t="s">
        <v>1105</v>
      </c>
      <c r="E2197">
        <f t="shared" ca="1" si="349"/>
        <v>0</v>
      </c>
      <c r="H2197" t="str">
        <f t="shared" ca="1" si="352"/>
        <v>'LYNX PU'!</v>
      </c>
      <c r="I2197">
        <f t="shared" ca="1" si="353"/>
        <v>0</v>
      </c>
      <c r="J2197">
        <f t="shared" ca="1" si="354"/>
        <v>0</v>
      </c>
      <c r="K2197" t="str">
        <f t="shared" ca="1" si="354"/>
        <v>'LYNX PU'!</v>
      </c>
      <c r="L2197">
        <f t="shared" ca="1" si="354"/>
        <v>0</v>
      </c>
      <c r="M2197">
        <f t="shared" ca="1" si="354"/>
        <v>0</v>
      </c>
      <c r="N2197">
        <f t="shared" ca="1" si="354"/>
        <v>0</v>
      </c>
      <c r="O2197" t="str">
        <f t="shared" ca="1" si="355"/>
        <v>d:t</v>
      </c>
      <c r="P2197" t="str">
        <f t="shared" ca="1" si="356"/>
        <v>d9:t9</v>
      </c>
    </row>
    <row r="2198" spans="1:16">
      <c r="A2198" t="str">
        <f t="shared" si="350"/>
        <v>01</v>
      </c>
      <c r="B2198" t="str">
        <f t="shared" ca="1" si="351"/>
        <v>WH</v>
      </c>
      <c r="C2198" t="str">
        <f t="shared" si="357"/>
        <v>L7-WH-N-DT</v>
      </c>
      <c r="D2198" t="s">
        <v>1677</v>
      </c>
      <c r="E2198">
        <f t="shared" ca="1" si="349"/>
        <v>0</v>
      </c>
      <c r="H2198" t="str">
        <f t="shared" ca="1" si="352"/>
        <v>'Lynx WOODEN HOLDS'!</v>
      </c>
      <c r="I2198">
        <f t="shared" ca="1" si="353"/>
        <v>0</v>
      </c>
      <c r="J2198">
        <f t="shared" ca="1" si="354"/>
        <v>0</v>
      </c>
      <c r="K2198">
        <f t="shared" ca="1" si="354"/>
        <v>0</v>
      </c>
      <c r="L2198" t="str">
        <f t="shared" ca="1" si="354"/>
        <v>'Lynx WOODEN HOLDS'!</v>
      </c>
      <c r="M2198">
        <f t="shared" ca="1" si="354"/>
        <v>0</v>
      </c>
      <c r="N2198">
        <f t="shared" ca="1" si="354"/>
        <v>0</v>
      </c>
      <c r="O2198" t="str">
        <f t="shared" ca="1" si="355"/>
        <v>D:z</v>
      </c>
      <c r="P2198" t="str">
        <f t="shared" ca="1" si="356"/>
        <v>D9:Z9</v>
      </c>
    </row>
    <row r="2199" spans="1:16">
      <c r="A2199" t="str">
        <f t="shared" si="350"/>
        <v>02</v>
      </c>
      <c r="B2199" t="str">
        <f t="shared" ca="1" si="351"/>
        <v>WH</v>
      </c>
      <c r="C2199" t="str">
        <f t="shared" si="357"/>
        <v>L7-WH-N-DT</v>
      </c>
      <c r="D2199" t="s">
        <v>1700</v>
      </c>
      <c r="E2199">
        <f t="shared" ca="1" si="349"/>
        <v>0</v>
      </c>
      <c r="H2199" t="str">
        <f t="shared" ca="1" si="352"/>
        <v>'Lynx WOODEN HOLDS'!</v>
      </c>
      <c r="I2199">
        <f t="shared" ca="1" si="353"/>
        <v>0</v>
      </c>
      <c r="J2199">
        <f t="shared" ca="1" si="354"/>
        <v>0</v>
      </c>
      <c r="K2199">
        <f t="shared" ca="1" si="354"/>
        <v>0</v>
      </c>
      <c r="L2199" t="str">
        <f t="shared" ca="1" si="354"/>
        <v>'Lynx WOODEN HOLDS'!</v>
      </c>
      <c r="M2199">
        <f t="shared" ca="1" si="354"/>
        <v>0</v>
      </c>
      <c r="N2199">
        <f t="shared" ca="1" si="354"/>
        <v>0</v>
      </c>
      <c r="O2199" t="str">
        <f t="shared" ca="1" si="355"/>
        <v>D:z</v>
      </c>
      <c r="P2199" t="str">
        <f t="shared" ca="1" si="356"/>
        <v>D9:Z9</v>
      </c>
    </row>
    <row r="2200" spans="1:16">
      <c r="A2200" t="str">
        <f t="shared" si="350"/>
        <v>03</v>
      </c>
      <c r="B2200" t="str">
        <f t="shared" ca="1" si="351"/>
        <v>WH</v>
      </c>
      <c r="C2200" t="str">
        <f t="shared" si="357"/>
        <v>L7-WH-N-DT</v>
      </c>
      <c r="D2200" t="s">
        <v>1723</v>
      </c>
      <c r="E2200">
        <f t="shared" ca="1" si="349"/>
        <v>0</v>
      </c>
      <c r="H2200" t="str">
        <f t="shared" ca="1" si="352"/>
        <v>'Lynx WOODEN HOLDS'!</v>
      </c>
      <c r="I2200">
        <f t="shared" ca="1" si="353"/>
        <v>0</v>
      </c>
      <c r="J2200">
        <f t="shared" ca="1" si="354"/>
        <v>0</v>
      </c>
      <c r="K2200">
        <f t="shared" ca="1" si="354"/>
        <v>0</v>
      </c>
      <c r="L2200" t="str">
        <f t="shared" ca="1" si="354"/>
        <v>'Lynx WOODEN HOLDS'!</v>
      </c>
      <c r="M2200">
        <f t="shared" ca="1" si="354"/>
        <v>0</v>
      </c>
      <c r="N2200">
        <f t="shared" ca="1" si="354"/>
        <v>0</v>
      </c>
      <c r="O2200" t="str">
        <f t="shared" ca="1" si="355"/>
        <v>D:z</v>
      </c>
      <c r="P2200" t="str">
        <f t="shared" ca="1" si="356"/>
        <v>D9:Z9</v>
      </c>
    </row>
    <row r="2201" spans="1:16">
      <c r="A2201" t="str">
        <f t="shared" si="350"/>
        <v>04</v>
      </c>
      <c r="B2201" t="str">
        <f t="shared" ca="1" si="351"/>
        <v>WH</v>
      </c>
      <c r="C2201" t="str">
        <f t="shared" si="357"/>
        <v>L7-WH-N-DT</v>
      </c>
      <c r="D2201" t="s">
        <v>1746</v>
      </c>
      <c r="E2201">
        <f t="shared" ca="1" si="349"/>
        <v>0</v>
      </c>
      <c r="H2201" t="str">
        <f t="shared" ca="1" si="352"/>
        <v>'Lynx WOODEN HOLDS'!</v>
      </c>
      <c r="I2201">
        <f t="shared" ca="1" si="353"/>
        <v>0</v>
      </c>
      <c r="J2201">
        <f t="shared" ca="1" si="354"/>
        <v>0</v>
      </c>
      <c r="K2201">
        <f t="shared" ca="1" si="354"/>
        <v>0</v>
      </c>
      <c r="L2201" t="str">
        <f t="shared" ca="1" si="354"/>
        <v>'Lynx WOODEN HOLDS'!</v>
      </c>
      <c r="M2201">
        <f t="shared" ca="1" si="354"/>
        <v>0</v>
      </c>
      <c r="N2201">
        <f t="shared" ca="1" si="354"/>
        <v>0</v>
      </c>
      <c r="O2201" t="str">
        <f t="shared" ca="1" si="355"/>
        <v>D:z</v>
      </c>
      <c r="P2201" t="str">
        <f t="shared" ca="1" si="356"/>
        <v>D9:Z9</v>
      </c>
    </row>
    <row r="2202" spans="1:16">
      <c r="A2202" t="str">
        <f t="shared" si="350"/>
        <v>05</v>
      </c>
      <c r="B2202" t="str">
        <f t="shared" ca="1" si="351"/>
        <v>WH</v>
      </c>
      <c r="C2202" t="str">
        <f t="shared" si="357"/>
        <v>L7-WH-N-DT</v>
      </c>
      <c r="D2202" t="s">
        <v>1769</v>
      </c>
      <c r="E2202">
        <f t="shared" ca="1" si="349"/>
        <v>0</v>
      </c>
      <c r="H2202" t="str">
        <f t="shared" ca="1" si="352"/>
        <v>'Lynx WOODEN HOLDS'!</v>
      </c>
      <c r="I2202">
        <f t="shared" ca="1" si="353"/>
        <v>0</v>
      </c>
      <c r="J2202">
        <f t="shared" ca="1" si="354"/>
        <v>0</v>
      </c>
      <c r="K2202">
        <f t="shared" ca="1" si="354"/>
        <v>0</v>
      </c>
      <c r="L2202" t="str">
        <f t="shared" ca="1" si="354"/>
        <v>'Lynx WOODEN HOLDS'!</v>
      </c>
      <c r="M2202">
        <f t="shared" ca="1" si="354"/>
        <v>0</v>
      </c>
      <c r="N2202">
        <f t="shared" ca="1" si="354"/>
        <v>0</v>
      </c>
      <c r="O2202" t="str">
        <f t="shared" ca="1" si="355"/>
        <v>D:z</v>
      </c>
      <c r="P2202" t="str">
        <f t="shared" ca="1" si="356"/>
        <v>D9:Z9</v>
      </c>
    </row>
    <row r="2203" spans="1:16">
      <c r="A2203" t="str">
        <f t="shared" si="350"/>
        <v>06</v>
      </c>
      <c r="B2203" t="str">
        <f t="shared" ca="1" si="351"/>
        <v>WH</v>
      </c>
      <c r="C2203" t="str">
        <f t="shared" si="357"/>
        <v>L7-WH-N-DT</v>
      </c>
      <c r="D2203" t="s">
        <v>1792</v>
      </c>
      <c r="E2203">
        <f t="shared" ca="1" si="349"/>
        <v>0</v>
      </c>
      <c r="H2203" t="str">
        <f t="shared" ca="1" si="352"/>
        <v>'Lynx WOODEN HOLDS'!</v>
      </c>
      <c r="I2203">
        <f t="shared" ca="1" si="353"/>
        <v>0</v>
      </c>
      <c r="J2203">
        <f t="shared" ca="1" si="354"/>
        <v>0</v>
      </c>
      <c r="K2203">
        <f t="shared" ca="1" si="354"/>
        <v>0</v>
      </c>
      <c r="L2203" t="str">
        <f t="shared" ca="1" si="354"/>
        <v>'Lynx WOODEN HOLDS'!</v>
      </c>
      <c r="M2203">
        <f t="shared" ca="1" si="354"/>
        <v>0</v>
      </c>
      <c r="N2203">
        <f t="shared" ca="1" si="354"/>
        <v>0</v>
      </c>
      <c r="O2203" t="str">
        <f t="shared" ca="1" si="355"/>
        <v>D:z</v>
      </c>
      <c r="P2203" t="str">
        <f t="shared" ca="1" si="356"/>
        <v>D9:Z9</v>
      </c>
    </row>
    <row r="2204" spans="1:16">
      <c r="A2204" t="str">
        <f t="shared" si="350"/>
        <v>07</v>
      </c>
      <c r="B2204" t="str">
        <f t="shared" ca="1" si="351"/>
        <v>WH</v>
      </c>
      <c r="C2204" t="str">
        <f t="shared" si="357"/>
        <v>L7-WH-N-DT</v>
      </c>
      <c r="D2204" t="s">
        <v>1815</v>
      </c>
      <c r="E2204">
        <f t="shared" ca="1" si="349"/>
        <v>0</v>
      </c>
      <c r="H2204" t="str">
        <f t="shared" ca="1" si="352"/>
        <v>'Lynx WOODEN HOLDS'!</v>
      </c>
      <c r="I2204">
        <f t="shared" ca="1" si="353"/>
        <v>0</v>
      </c>
      <c r="J2204">
        <f t="shared" ca="1" si="354"/>
        <v>0</v>
      </c>
      <c r="K2204">
        <f t="shared" ca="1" si="354"/>
        <v>0</v>
      </c>
      <c r="L2204" t="str">
        <f t="shared" ca="1" si="354"/>
        <v>'Lynx WOODEN HOLDS'!</v>
      </c>
      <c r="M2204">
        <f t="shared" ca="1" si="354"/>
        <v>0</v>
      </c>
      <c r="N2204">
        <f t="shared" ca="1" si="354"/>
        <v>0</v>
      </c>
      <c r="O2204" t="str">
        <f t="shared" ca="1" si="355"/>
        <v>D:z</v>
      </c>
      <c r="P2204" t="str">
        <f t="shared" ca="1" si="356"/>
        <v>D9:Z9</v>
      </c>
    </row>
    <row r="2205" spans="1:16">
      <c r="A2205" t="str">
        <f t="shared" si="350"/>
        <v>08</v>
      </c>
      <c r="B2205" t="str">
        <f t="shared" ca="1" si="351"/>
        <v>WH</v>
      </c>
      <c r="C2205" t="str">
        <f t="shared" si="357"/>
        <v>L7-WH-N-DT</v>
      </c>
      <c r="D2205" t="s">
        <v>1838</v>
      </c>
      <c r="E2205">
        <f t="shared" ca="1" si="349"/>
        <v>0</v>
      </c>
      <c r="H2205" t="str">
        <f t="shared" ca="1" si="352"/>
        <v>'Lynx WOODEN HOLDS'!</v>
      </c>
      <c r="I2205">
        <f t="shared" ca="1" si="353"/>
        <v>0</v>
      </c>
      <c r="J2205">
        <f t="shared" ca="1" si="354"/>
        <v>0</v>
      </c>
      <c r="K2205">
        <f t="shared" ca="1" si="354"/>
        <v>0</v>
      </c>
      <c r="L2205" t="str">
        <f t="shared" ca="1" si="354"/>
        <v>'Lynx WOODEN HOLDS'!</v>
      </c>
      <c r="M2205">
        <f t="shared" ca="1" si="354"/>
        <v>0</v>
      </c>
      <c r="N2205">
        <f t="shared" ca="1" si="354"/>
        <v>0</v>
      </c>
      <c r="O2205" t="str">
        <f t="shared" ca="1" si="355"/>
        <v>D:z</v>
      </c>
      <c r="P2205" t="str">
        <f t="shared" ca="1" si="356"/>
        <v>D9:Z9</v>
      </c>
    </row>
    <row r="2206" spans="1:16">
      <c r="A2206" t="str">
        <f t="shared" si="350"/>
        <v>09</v>
      </c>
      <c r="B2206" t="str">
        <f t="shared" ca="1" si="351"/>
        <v>WH</v>
      </c>
      <c r="C2206" t="str">
        <f t="shared" si="357"/>
        <v>L7-WH-N-DT</v>
      </c>
      <c r="D2206" t="s">
        <v>1861</v>
      </c>
      <c r="E2206">
        <f t="shared" ca="1" si="349"/>
        <v>0</v>
      </c>
      <c r="H2206" t="str">
        <f t="shared" ca="1" si="352"/>
        <v>'Lynx WOODEN HOLDS'!</v>
      </c>
      <c r="I2206">
        <f t="shared" ca="1" si="353"/>
        <v>0</v>
      </c>
      <c r="J2206">
        <f t="shared" ca="1" si="354"/>
        <v>0</v>
      </c>
      <c r="K2206">
        <f t="shared" ca="1" si="354"/>
        <v>0</v>
      </c>
      <c r="L2206" t="str">
        <f t="shared" ca="1" si="354"/>
        <v>'Lynx WOODEN HOLDS'!</v>
      </c>
      <c r="M2206">
        <f t="shared" ca="1" si="354"/>
        <v>0</v>
      </c>
      <c r="N2206">
        <f t="shared" ca="1" si="354"/>
        <v>0</v>
      </c>
      <c r="O2206" t="str">
        <f t="shared" ca="1" si="355"/>
        <v>D:z</v>
      </c>
      <c r="P2206" t="str">
        <f t="shared" ca="1" si="356"/>
        <v>D9:Z9</v>
      </c>
    </row>
    <row r="2207" spans="1:16">
      <c r="A2207" t="str">
        <f t="shared" si="350"/>
        <v>10</v>
      </c>
      <c r="B2207" t="str">
        <f t="shared" ca="1" si="351"/>
        <v>WH</v>
      </c>
      <c r="C2207" t="str">
        <f t="shared" si="357"/>
        <v>L7-WH-N-DT</v>
      </c>
      <c r="D2207" t="s">
        <v>1884</v>
      </c>
      <c r="E2207">
        <f t="shared" ca="1" si="349"/>
        <v>0</v>
      </c>
      <c r="H2207" t="str">
        <f t="shared" ca="1" si="352"/>
        <v>'Lynx WOODEN HOLDS'!</v>
      </c>
      <c r="I2207">
        <f t="shared" ca="1" si="353"/>
        <v>0</v>
      </c>
      <c r="J2207">
        <f t="shared" ca="1" si="354"/>
        <v>0</v>
      </c>
      <c r="K2207">
        <f t="shared" ca="1" si="354"/>
        <v>0</v>
      </c>
      <c r="L2207" t="str">
        <f t="shared" ca="1" si="354"/>
        <v>'Lynx WOODEN HOLDS'!</v>
      </c>
      <c r="M2207">
        <f t="shared" ca="1" si="354"/>
        <v>0</v>
      </c>
      <c r="N2207">
        <f t="shared" ca="1" si="354"/>
        <v>0</v>
      </c>
      <c r="O2207" t="str">
        <f t="shared" ca="1" si="355"/>
        <v>D:z</v>
      </c>
      <c r="P2207" t="str">
        <f t="shared" ca="1" si="356"/>
        <v>D9:Z9</v>
      </c>
    </row>
    <row r="2208" spans="1:16">
      <c r="A2208" t="str">
        <f t="shared" si="350"/>
        <v>11</v>
      </c>
      <c r="B2208" t="str">
        <f t="shared" ca="1" si="351"/>
        <v>WH</v>
      </c>
      <c r="C2208" t="str">
        <f t="shared" si="357"/>
        <v>L7-WH-N-DT</v>
      </c>
      <c r="D2208" t="s">
        <v>1907</v>
      </c>
      <c r="E2208">
        <f t="shared" ca="1" si="349"/>
        <v>0</v>
      </c>
      <c r="H2208" t="str">
        <f t="shared" ca="1" si="352"/>
        <v>'Lynx WOODEN HOLDS'!</v>
      </c>
      <c r="I2208">
        <f t="shared" ca="1" si="353"/>
        <v>0</v>
      </c>
      <c r="J2208">
        <f t="shared" ca="1" si="354"/>
        <v>0</v>
      </c>
      <c r="K2208">
        <f t="shared" ca="1" si="354"/>
        <v>0</v>
      </c>
      <c r="L2208" t="str">
        <f t="shared" ca="1" si="354"/>
        <v>'Lynx WOODEN HOLDS'!</v>
      </c>
      <c r="M2208">
        <f t="shared" ca="1" si="354"/>
        <v>0</v>
      </c>
      <c r="N2208">
        <f t="shared" ca="1" si="354"/>
        <v>0</v>
      </c>
      <c r="O2208" t="str">
        <f t="shared" ca="1" si="355"/>
        <v>D:z</v>
      </c>
      <c r="P2208" t="str">
        <f t="shared" ca="1" si="356"/>
        <v>D9:Z9</v>
      </c>
    </row>
    <row r="2209" spans="1:16">
      <c r="A2209" t="str">
        <f t="shared" si="350"/>
        <v>12</v>
      </c>
      <c r="B2209" t="str">
        <f t="shared" ca="1" si="351"/>
        <v>WH</v>
      </c>
      <c r="C2209" t="str">
        <f t="shared" si="357"/>
        <v>L7-WH-N-DT</v>
      </c>
      <c r="D2209" t="s">
        <v>1930</v>
      </c>
      <c r="E2209">
        <f t="shared" ca="1" si="349"/>
        <v>0</v>
      </c>
      <c r="H2209" t="str">
        <f t="shared" ca="1" si="352"/>
        <v>'Lynx WOODEN HOLDS'!</v>
      </c>
      <c r="I2209">
        <f t="shared" ca="1" si="353"/>
        <v>0</v>
      </c>
      <c r="J2209">
        <f t="shared" ca="1" si="354"/>
        <v>0</v>
      </c>
      <c r="K2209">
        <f t="shared" ca="1" si="354"/>
        <v>0</v>
      </c>
      <c r="L2209" t="str">
        <f t="shared" ca="1" si="354"/>
        <v>'Lynx WOODEN HOLDS'!</v>
      </c>
      <c r="M2209">
        <f t="shared" ca="1" si="354"/>
        <v>0</v>
      </c>
      <c r="N2209">
        <f t="shared" ca="1" si="354"/>
        <v>0</v>
      </c>
      <c r="O2209" t="str">
        <f t="shared" ca="1" si="355"/>
        <v>D:z</v>
      </c>
      <c r="P2209" t="str">
        <f t="shared" ca="1" si="356"/>
        <v>D9:Z9</v>
      </c>
    </row>
    <row r="2210" spans="1:16">
      <c r="A2210" t="str">
        <f t="shared" si="350"/>
        <v>13</v>
      </c>
      <c r="B2210" t="str">
        <f t="shared" ca="1" si="351"/>
        <v>WH</v>
      </c>
      <c r="C2210" t="str">
        <f t="shared" si="357"/>
        <v>L7-WH-N-DT</v>
      </c>
      <c r="D2210" t="s">
        <v>1953</v>
      </c>
      <c r="E2210">
        <f t="shared" ca="1" si="349"/>
        <v>0</v>
      </c>
      <c r="H2210" t="str">
        <f t="shared" ca="1" si="352"/>
        <v>'Lynx WOODEN HOLDS'!</v>
      </c>
      <c r="I2210">
        <f t="shared" ca="1" si="353"/>
        <v>0</v>
      </c>
      <c r="J2210">
        <f t="shared" ca="1" si="354"/>
        <v>0</v>
      </c>
      <c r="K2210">
        <f t="shared" ca="1" si="354"/>
        <v>0</v>
      </c>
      <c r="L2210" t="str">
        <f t="shared" ca="1" si="354"/>
        <v>'Lynx WOODEN HOLDS'!</v>
      </c>
      <c r="M2210">
        <f t="shared" ca="1" si="354"/>
        <v>0</v>
      </c>
      <c r="N2210">
        <f t="shared" ca="1" si="354"/>
        <v>0</v>
      </c>
      <c r="O2210" t="str">
        <f t="shared" ca="1" si="355"/>
        <v>D:z</v>
      </c>
      <c r="P2210" t="str">
        <f t="shared" ca="1" si="356"/>
        <v>D9:Z9</v>
      </c>
    </row>
    <row r="2211" spans="1:16">
      <c r="A2211" t="str">
        <f t="shared" si="350"/>
        <v>15</v>
      </c>
      <c r="B2211" t="str">
        <f t="shared" ca="1" si="351"/>
        <v>WH</v>
      </c>
      <c r="C2211" t="str">
        <f t="shared" si="357"/>
        <v>L7-WH-N-DT</v>
      </c>
      <c r="D2211" t="s">
        <v>1976</v>
      </c>
      <c r="E2211">
        <f t="shared" ca="1" si="349"/>
        <v>0</v>
      </c>
      <c r="H2211" t="str">
        <f t="shared" ca="1" si="352"/>
        <v>'Lynx WOODEN HOLDS'!</v>
      </c>
      <c r="I2211">
        <f t="shared" ca="1" si="353"/>
        <v>0</v>
      </c>
      <c r="J2211">
        <f t="shared" ca="1" si="354"/>
        <v>0</v>
      </c>
      <c r="K2211">
        <f t="shared" ca="1" si="354"/>
        <v>0</v>
      </c>
      <c r="L2211" t="str">
        <f t="shared" ca="1" si="354"/>
        <v>'Lynx WOODEN HOLDS'!</v>
      </c>
      <c r="M2211">
        <f t="shared" ca="1" si="354"/>
        <v>0</v>
      </c>
      <c r="N2211">
        <f t="shared" ca="1" si="354"/>
        <v>0</v>
      </c>
      <c r="O2211" t="str">
        <f t="shared" ca="1" si="355"/>
        <v>D:z</v>
      </c>
      <c r="P2211" t="str">
        <f t="shared" ca="1" si="356"/>
        <v>D9:Z9</v>
      </c>
    </row>
    <row r="2212" spans="1:16">
      <c r="A2212" t="str">
        <f t="shared" si="350"/>
        <v>01</v>
      </c>
      <c r="B2212" t="str">
        <f t="shared" ca="1" si="351"/>
        <v>WOOD</v>
      </c>
      <c r="C2212" t="str">
        <f t="shared" si="357"/>
        <v>L70-W</v>
      </c>
      <c r="D2212" t="s">
        <v>956</v>
      </c>
      <c r="E2212">
        <f t="shared" ca="1" si="349"/>
        <v>0</v>
      </c>
      <c r="H2212" t="str">
        <f t="shared" ca="1" si="352"/>
        <v>'LYNX PLYWOOD'!</v>
      </c>
      <c r="I2212">
        <f t="shared" ca="1" si="353"/>
        <v>0</v>
      </c>
      <c r="J2212" t="str">
        <f t="shared" ca="1" si="354"/>
        <v>'LYNX PLYWOOD'!</v>
      </c>
      <c r="K2212">
        <f t="shared" ca="1" si="354"/>
        <v>0</v>
      </c>
      <c r="L2212">
        <f t="shared" ca="1" si="354"/>
        <v>0</v>
      </c>
      <c r="M2212">
        <f t="shared" ca="1" si="354"/>
        <v>0</v>
      </c>
      <c r="N2212">
        <f t="shared" ca="1" si="354"/>
        <v>0</v>
      </c>
      <c r="O2212" t="str">
        <f t="shared" ca="1" si="355"/>
        <v>D:Aa</v>
      </c>
      <c r="P2212" t="str">
        <f t="shared" ca="1" si="356"/>
        <v>D9:Aa9</v>
      </c>
    </row>
    <row r="2213" spans="1:16">
      <c r="A2213" t="str">
        <f t="shared" si="350"/>
        <v>02</v>
      </c>
      <c r="B2213" t="str">
        <f t="shared" ca="1" si="351"/>
        <v>WOOD</v>
      </c>
      <c r="C2213" t="str">
        <f t="shared" si="357"/>
        <v>L70-W</v>
      </c>
      <c r="D2213" t="s">
        <v>957</v>
      </c>
      <c r="E2213">
        <f t="shared" ca="1" si="349"/>
        <v>0</v>
      </c>
      <c r="H2213" t="str">
        <f t="shared" ca="1" si="352"/>
        <v>'LYNX PLYWOOD'!</v>
      </c>
      <c r="I2213">
        <f t="shared" ca="1" si="353"/>
        <v>0</v>
      </c>
      <c r="J2213" t="str">
        <f t="shared" ca="1" si="354"/>
        <v>'LYNX PLYWOOD'!</v>
      </c>
      <c r="K2213">
        <f t="shared" ca="1" si="354"/>
        <v>0</v>
      </c>
      <c r="L2213">
        <f t="shared" ca="1" si="354"/>
        <v>0</v>
      </c>
      <c r="M2213">
        <f t="shared" ca="1" si="354"/>
        <v>0</v>
      </c>
      <c r="N2213">
        <f t="shared" ca="1" si="354"/>
        <v>0</v>
      </c>
      <c r="O2213" t="str">
        <f t="shared" ca="1" si="355"/>
        <v>D:Aa</v>
      </c>
      <c r="P2213" t="str">
        <f t="shared" ca="1" si="356"/>
        <v>D9:Aa9</v>
      </c>
    </row>
    <row r="2214" spans="1:16">
      <c r="A2214" t="str">
        <f t="shared" si="350"/>
        <v>03</v>
      </c>
      <c r="B2214" t="str">
        <f t="shared" ca="1" si="351"/>
        <v>WOOD</v>
      </c>
      <c r="C2214" t="str">
        <f t="shared" si="357"/>
        <v>L70-W</v>
      </c>
      <c r="D2214" t="s">
        <v>958</v>
      </c>
      <c r="E2214">
        <f t="shared" ca="1" si="349"/>
        <v>0</v>
      </c>
      <c r="H2214" t="str">
        <f t="shared" ca="1" si="352"/>
        <v>'LYNX PLYWOOD'!</v>
      </c>
      <c r="I2214">
        <f t="shared" ca="1" si="353"/>
        <v>0</v>
      </c>
      <c r="J2214" t="str">
        <f t="shared" ca="1" si="354"/>
        <v>'LYNX PLYWOOD'!</v>
      </c>
      <c r="K2214">
        <f t="shared" ca="1" si="354"/>
        <v>0</v>
      </c>
      <c r="L2214">
        <f t="shared" ca="1" si="354"/>
        <v>0</v>
      </c>
      <c r="M2214">
        <f t="shared" ca="1" si="354"/>
        <v>0</v>
      </c>
      <c r="N2214">
        <f t="shared" ca="1" si="354"/>
        <v>0</v>
      </c>
      <c r="O2214" t="str">
        <f t="shared" ca="1" si="355"/>
        <v>D:Aa</v>
      </c>
      <c r="P2214" t="str">
        <f t="shared" ca="1" si="356"/>
        <v>D9:Aa9</v>
      </c>
    </row>
    <row r="2215" spans="1:16">
      <c r="A2215" t="str">
        <f t="shared" si="350"/>
        <v>04</v>
      </c>
      <c r="B2215" t="str">
        <f t="shared" ca="1" si="351"/>
        <v>WOOD</v>
      </c>
      <c r="C2215" t="str">
        <f t="shared" si="357"/>
        <v>L70-W</v>
      </c>
      <c r="D2215" t="s">
        <v>959</v>
      </c>
      <c r="E2215">
        <f t="shared" ca="1" si="349"/>
        <v>0</v>
      </c>
      <c r="H2215" t="str">
        <f t="shared" ca="1" si="352"/>
        <v>'LYNX PLYWOOD'!</v>
      </c>
      <c r="I2215">
        <f t="shared" ca="1" si="353"/>
        <v>0</v>
      </c>
      <c r="J2215" t="str">
        <f t="shared" ca="1" si="354"/>
        <v>'LYNX PLYWOOD'!</v>
      </c>
      <c r="K2215">
        <f t="shared" ca="1" si="354"/>
        <v>0</v>
      </c>
      <c r="L2215">
        <f t="shared" ca="1" si="354"/>
        <v>0</v>
      </c>
      <c r="M2215">
        <f t="shared" ca="1" si="354"/>
        <v>0</v>
      </c>
      <c r="N2215">
        <f t="shared" ca="1" si="354"/>
        <v>0</v>
      </c>
      <c r="O2215" t="str">
        <f t="shared" ca="1" si="355"/>
        <v>D:Aa</v>
      </c>
      <c r="P2215" t="str">
        <f t="shared" ca="1" si="356"/>
        <v>D9:Aa9</v>
      </c>
    </row>
    <row r="2216" spans="1:16">
      <c r="A2216" t="str">
        <f t="shared" si="350"/>
        <v>05</v>
      </c>
      <c r="B2216" t="str">
        <f t="shared" ca="1" si="351"/>
        <v>WOOD</v>
      </c>
      <c r="C2216" t="str">
        <f t="shared" si="357"/>
        <v>L70-W</v>
      </c>
      <c r="D2216" t="s">
        <v>960</v>
      </c>
      <c r="E2216">
        <f t="shared" ca="1" si="349"/>
        <v>0</v>
      </c>
      <c r="H2216" t="str">
        <f t="shared" ca="1" si="352"/>
        <v>'LYNX PLYWOOD'!</v>
      </c>
      <c r="I2216">
        <f t="shared" ca="1" si="353"/>
        <v>0</v>
      </c>
      <c r="J2216" t="str">
        <f t="shared" ca="1" si="354"/>
        <v>'LYNX PLYWOOD'!</v>
      </c>
      <c r="K2216">
        <f t="shared" ca="1" si="354"/>
        <v>0</v>
      </c>
      <c r="L2216">
        <f t="shared" ca="1" si="354"/>
        <v>0</v>
      </c>
      <c r="M2216">
        <f t="shared" ca="1" si="354"/>
        <v>0</v>
      </c>
      <c r="N2216">
        <f t="shared" ca="1" si="354"/>
        <v>0</v>
      </c>
      <c r="O2216" t="str">
        <f t="shared" ca="1" si="355"/>
        <v>D:Aa</v>
      </c>
      <c r="P2216" t="str">
        <f t="shared" ca="1" si="356"/>
        <v>D9:Aa9</v>
      </c>
    </row>
    <row r="2217" spans="1:16">
      <c r="A2217" t="str">
        <f t="shared" si="350"/>
        <v>06</v>
      </c>
      <c r="B2217" t="str">
        <f t="shared" ca="1" si="351"/>
        <v>WOOD</v>
      </c>
      <c r="C2217" t="str">
        <f t="shared" si="357"/>
        <v>L70-W</v>
      </c>
      <c r="D2217" t="s">
        <v>961</v>
      </c>
      <c r="E2217">
        <f t="shared" ca="1" si="349"/>
        <v>0</v>
      </c>
      <c r="H2217" t="str">
        <f t="shared" ca="1" si="352"/>
        <v>'LYNX PLYWOOD'!</v>
      </c>
      <c r="I2217">
        <f t="shared" ca="1" si="353"/>
        <v>0</v>
      </c>
      <c r="J2217" t="str">
        <f t="shared" ca="1" si="354"/>
        <v>'LYNX PLYWOOD'!</v>
      </c>
      <c r="K2217">
        <f t="shared" ca="1" si="354"/>
        <v>0</v>
      </c>
      <c r="L2217">
        <f t="shared" ca="1" si="354"/>
        <v>0</v>
      </c>
      <c r="M2217">
        <f t="shared" ca="1" si="354"/>
        <v>0</v>
      </c>
      <c r="N2217">
        <f t="shared" ca="1" si="354"/>
        <v>0</v>
      </c>
      <c r="O2217" t="str">
        <f t="shared" ca="1" si="355"/>
        <v>D:Aa</v>
      </c>
      <c r="P2217" t="str">
        <f t="shared" ca="1" si="356"/>
        <v>D9:Aa9</v>
      </c>
    </row>
    <row r="2218" spans="1:16">
      <c r="A2218" t="str">
        <f t="shared" si="350"/>
        <v>07</v>
      </c>
      <c r="B2218" t="str">
        <f t="shared" ca="1" si="351"/>
        <v>WOOD</v>
      </c>
      <c r="C2218" t="str">
        <f t="shared" si="357"/>
        <v>L70-W</v>
      </c>
      <c r="D2218" t="s">
        <v>962</v>
      </c>
      <c r="E2218">
        <f t="shared" ca="1" si="349"/>
        <v>0</v>
      </c>
      <c r="H2218" t="str">
        <f t="shared" ca="1" si="352"/>
        <v>'LYNX PLYWOOD'!</v>
      </c>
      <c r="I2218">
        <f t="shared" ca="1" si="353"/>
        <v>0</v>
      </c>
      <c r="J2218" t="str">
        <f t="shared" ca="1" si="354"/>
        <v>'LYNX PLYWOOD'!</v>
      </c>
      <c r="K2218">
        <f t="shared" ca="1" si="354"/>
        <v>0</v>
      </c>
      <c r="L2218">
        <f t="shared" ca="1" si="354"/>
        <v>0</v>
      </c>
      <c r="M2218">
        <f t="shared" ca="1" si="354"/>
        <v>0</v>
      </c>
      <c r="N2218">
        <f t="shared" ca="1" si="354"/>
        <v>0</v>
      </c>
      <c r="O2218" t="str">
        <f t="shared" ca="1" si="355"/>
        <v>D:Aa</v>
      </c>
      <c r="P2218" t="str">
        <f t="shared" ca="1" si="356"/>
        <v>D9:Aa9</v>
      </c>
    </row>
    <row r="2219" spans="1:16">
      <c r="A2219" t="str">
        <f t="shared" si="350"/>
        <v>08</v>
      </c>
      <c r="B2219" t="str">
        <f t="shared" ca="1" si="351"/>
        <v>WOOD</v>
      </c>
      <c r="C2219" t="str">
        <f t="shared" si="357"/>
        <v>L70-W</v>
      </c>
      <c r="D2219" t="s">
        <v>963</v>
      </c>
      <c r="E2219">
        <f t="shared" ca="1" si="349"/>
        <v>0</v>
      </c>
      <c r="H2219" t="str">
        <f t="shared" ca="1" si="352"/>
        <v>'LYNX PLYWOOD'!</v>
      </c>
      <c r="I2219">
        <f t="shared" ca="1" si="353"/>
        <v>0</v>
      </c>
      <c r="J2219" t="str">
        <f t="shared" ca="1" si="354"/>
        <v>'LYNX PLYWOOD'!</v>
      </c>
      <c r="K2219">
        <f t="shared" ca="1" si="354"/>
        <v>0</v>
      </c>
      <c r="L2219">
        <f t="shared" ca="1" si="354"/>
        <v>0</v>
      </c>
      <c r="M2219">
        <f t="shared" ca="1" si="354"/>
        <v>0</v>
      </c>
      <c r="N2219">
        <f t="shared" ca="1" si="354"/>
        <v>0</v>
      </c>
      <c r="O2219" t="str">
        <f t="shared" ca="1" si="355"/>
        <v>D:Aa</v>
      </c>
      <c r="P2219" t="str">
        <f t="shared" ca="1" si="356"/>
        <v>D9:Aa9</v>
      </c>
    </row>
    <row r="2220" spans="1:16">
      <c r="A2220" t="str">
        <f t="shared" si="350"/>
        <v>09</v>
      </c>
      <c r="B2220" t="str">
        <f t="shared" ca="1" si="351"/>
        <v>WOOD</v>
      </c>
      <c r="C2220" t="str">
        <f t="shared" si="357"/>
        <v>L70-W</v>
      </c>
      <c r="D2220" t="s">
        <v>964</v>
      </c>
      <c r="E2220">
        <f t="shared" ca="1" si="349"/>
        <v>0</v>
      </c>
      <c r="H2220" t="str">
        <f t="shared" ca="1" si="352"/>
        <v>'LYNX PLYWOOD'!</v>
      </c>
      <c r="I2220">
        <f t="shared" ca="1" si="353"/>
        <v>0</v>
      </c>
      <c r="J2220" t="str">
        <f t="shared" ca="1" si="354"/>
        <v>'LYNX PLYWOOD'!</v>
      </c>
      <c r="K2220">
        <f t="shared" ca="1" si="354"/>
        <v>0</v>
      </c>
      <c r="L2220">
        <f t="shared" ca="1" si="354"/>
        <v>0</v>
      </c>
      <c r="M2220">
        <f t="shared" ca="1" si="354"/>
        <v>0</v>
      </c>
      <c r="N2220">
        <f t="shared" ca="1" si="354"/>
        <v>0</v>
      </c>
      <c r="O2220" t="str">
        <f t="shared" ca="1" si="355"/>
        <v>D:Aa</v>
      </c>
      <c r="P2220" t="str">
        <f t="shared" ca="1" si="356"/>
        <v>D9:Aa9</v>
      </c>
    </row>
    <row r="2221" spans="1:16">
      <c r="A2221" t="str">
        <f t="shared" si="350"/>
        <v>10</v>
      </c>
      <c r="B2221" t="str">
        <f t="shared" ca="1" si="351"/>
        <v>WOOD</v>
      </c>
      <c r="C2221" t="str">
        <f t="shared" si="357"/>
        <v>L70-W</v>
      </c>
      <c r="D2221" t="s">
        <v>965</v>
      </c>
      <c r="E2221">
        <f t="shared" ca="1" si="349"/>
        <v>0</v>
      </c>
      <c r="H2221" t="str">
        <f t="shared" ca="1" si="352"/>
        <v>'LYNX PLYWOOD'!</v>
      </c>
      <c r="I2221">
        <f t="shared" ca="1" si="353"/>
        <v>0</v>
      </c>
      <c r="J2221" t="str">
        <f t="shared" ca="1" si="354"/>
        <v>'LYNX PLYWOOD'!</v>
      </c>
      <c r="K2221">
        <f t="shared" ca="1" si="354"/>
        <v>0</v>
      </c>
      <c r="L2221">
        <f t="shared" ca="1" si="354"/>
        <v>0</v>
      </c>
      <c r="M2221">
        <f t="shared" ca="1" si="354"/>
        <v>0</v>
      </c>
      <c r="N2221">
        <f t="shared" ca="1" si="354"/>
        <v>0</v>
      </c>
      <c r="O2221" t="str">
        <f t="shared" ca="1" si="355"/>
        <v>D:Aa</v>
      </c>
      <c r="P2221" t="str">
        <f t="shared" ca="1" si="356"/>
        <v>D9:Aa9</v>
      </c>
    </row>
    <row r="2222" spans="1:16">
      <c r="A2222" t="str">
        <f t="shared" si="350"/>
        <v>100</v>
      </c>
      <c r="B2222" t="str">
        <f t="shared" ca="1" si="351"/>
        <v>WOOD</v>
      </c>
      <c r="C2222" t="str">
        <f t="shared" si="357"/>
        <v>L70-W</v>
      </c>
      <c r="D2222" t="s">
        <v>969</v>
      </c>
      <c r="E2222">
        <f t="shared" ca="1" si="349"/>
        <v>0</v>
      </c>
      <c r="H2222" t="str">
        <f t="shared" ca="1" si="352"/>
        <v>'LYNX PLYWOOD'!</v>
      </c>
      <c r="I2222">
        <f t="shared" ca="1" si="353"/>
        <v>0</v>
      </c>
      <c r="J2222" t="str">
        <f t="shared" ca="1" si="354"/>
        <v>'LYNX PLYWOOD'!</v>
      </c>
      <c r="K2222">
        <f t="shared" ca="1" si="354"/>
        <v>0</v>
      </c>
      <c r="L2222">
        <f t="shared" ca="1" si="354"/>
        <v>0</v>
      </c>
      <c r="M2222">
        <f t="shared" ca="1" si="354"/>
        <v>0</v>
      </c>
      <c r="N2222">
        <f t="shared" ca="1" si="354"/>
        <v>0</v>
      </c>
      <c r="O2222" t="str">
        <f t="shared" ca="1" si="355"/>
        <v>D:Aa</v>
      </c>
      <c r="P2222" t="str">
        <f t="shared" ca="1" si="356"/>
        <v>D9:Aa9</v>
      </c>
    </row>
    <row r="2223" spans="1:16">
      <c r="A2223" t="str">
        <f t="shared" si="350"/>
        <v>11</v>
      </c>
      <c r="B2223" t="str">
        <f t="shared" ca="1" si="351"/>
        <v>WOOD</v>
      </c>
      <c r="C2223" t="str">
        <f t="shared" si="357"/>
        <v>L70-W</v>
      </c>
      <c r="D2223" t="s">
        <v>966</v>
      </c>
      <c r="E2223">
        <f t="shared" ref="E2223:E2286" ca="1" si="358">IFERROR(VLOOKUP(C2223,INDIRECT($H2223&amp;$O2223),MATCH($A2223,INDIRECT($H2223&amp;$P2223),0),FALSE),0)</f>
        <v>0</v>
      </c>
      <c r="H2223" t="str">
        <f t="shared" ca="1" si="352"/>
        <v>'LYNX PLYWOOD'!</v>
      </c>
      <c r="I2223">
        <f t="shared" ca="1" si="353"/>
        <v>0</v>
      </c>
      <c r="J2223" t="str">
        <f t="shared" ca="1" si="354"/>
        <v>'LYNX PLYWOOD'!</v>
      </c>
      <c r="K2223">
        <f t="shared" ca="1" si="354"/>
        <v>0</v>
      </c>
      <c r="L2223">
        <f t="shared" ca="1" si="354"/>
        <v>0</v>
      </c>
      <c r="M2223">
        <f t="shared" ca="1" si="354"/>
        <v>0</v>
      </c>
      <c r="N2223">
        <f t="shared" ca="1" si="354"/>
        <v>0</v>
      </c>
      <c r="O2223" t="str">
        <f t="shared" ca="1" si="355"/>
        <v>D:Aa</v>
      </c>
      <c r="P2223" t="str">
        <f t="shared" ca="1" si="356"/>
        <v>D9:Aa9</v>
      </c>
    </row>
    <row r="2224" spans="1:16">
      <c r="A2224" t="str">
        <f t="shared" si="350"/>
        <v>12</v>
      </c>
      <c r="B2224" t="str">
        <f t="shared" ca="1" si="351"/>
        <v>WOOD</v>
      </c>
      <c r="C2224" t="str">
        <f t="shared" si="357"/>
        <v>L70-W</v>
      </c>
      <c r="D2224" t="s">
        <v>967</v>
      </c>
      <c r="E2224">
        <f t="shared" ca="1" si="358"/>
        <v>0</v>
      </c>
      <c r="H2224" t="str">
        <f t="shared" ca="1" si="352"/>
        <v>'LYNX PLYWOOD'!</v>
      </c>
      <c r="I2224">
        <f t="shared" ca="1" si="353"/>
        <v>0</v>
      </c>
      <c r="J2224" t="str">
        <f t="shared" ca="1" si="354"/>
        <v>'LYNX PLYWOOD'!</v>
      </c>
      <c r="K2224">
        <f t="shared" ca="1" si="354"/>
        <v>0</v>
      </c>
      <c r="L2224">
        <f t="shared" ca="1" si="354"/>
        <v>0</v>
      </c>
      <c r="M2224">
        <f t="shared" ca="1" si="354"/>
        <v>0</v>
      </c>
      <c r="N2224">
        <f t="shared" ca="1" si="354"/>
        <v>0</v>
      </c>
      <c r="O2224" t="str">
        <f t="shared" ca="1" si="355"/>
        <v>D:Aa</v>
      </c>
      <c r="P2224" t="str">
        <f t="shared" ca="1" si="356"/>
        <v>D9:Aa9</v>
      </c>
    </row>
    <row r="2225" spans="1:16">
      <c r="A2225" t="str">
        <f t="shared" si="350"/>
        <v>13</v>
      </c>
      <c r="B2225" t="str">
        <f t="shared" ca="1" si="351"/>
        <v>WOOD</v>
      </c>
      <c r="C2225" t="str">
        <f t="shared" si="357"/>
        <v>L70-W</v>
      </c>
      <c r="D2225" t="s">
        <v>968</v>
      </c>
      <c r="E2225">
        <f t="shared" ca="1" si="358"/>
        <v>0</v>
      </c>
      <c r="H2225" t="str">
        <f t="shared" ca="1" si="352"/>
        <v>'LYNX PLYWOOD'!</v>
      </c>
      <c r="I2225">
        <f t="shared" ca="1" si="353"/>
        <v>0</v>
      </c>
      <c r="J2225" t="str">
        <f t="shared" ca="1" si="354"/>
        <v>'LYNX PLYWOOD'!</v>
      </c>
      <c r="K2225">
        <f t="shared" ca="1" si="354"/>
        <v>0</v>
      </c>
      <c r="L2225">
        <f t="shared" ca="1" si="354"/>
        <v>0</v>
      </c>
      <c r="M2225">
        <f t="shared" ca="1" si="354"/>
        <v>0</v>
      </c>
      <c r="N2225">
        <f t="shared" ca="1" si="354"/>
        <v>0</v>
      </c>
      <c r="O2225" t="str">
        <f t="shared" ca="1" si="355"/>
        <v>D:Aa</v>
      </c>
      <c r="P2225" t="str">
        <f t="shared" ca="1" si="356"/>
        <v>D9:Aa9</v>
      </c>
    </row>
    <row r="2226" spans="1:16">
      <c r="A2226" t="str">
        <f t="shared" si="350"/>
        <v>15</v>
      </c>
      <c r="B2226" t="str">
        <f t="shared" ca="1" si="351"/>
        <v>WOOD</v>
      </c>
      <c r="C2226" t="str">
        <f t="shared" si="357"/>
        <v>L70-W</v>
      </c>
      <c r="D2226" t="s">
        <v>1556</v>
      </c>
      <c r="E2226">
        <f t="shared" ca="1" si="358"/>
        <v>0</v>
      </c>
      <c r="H2226" t="str">
        <f t="shared" ca="1" si="352"/>
        <v>'LYNX PLYWOOD'!</v>
      </c>
      <c r="I2226">
        <f t="shared" ca="1" si="353"/>
        <v>0</v>
      </c>
      <c r="J2226" t="str">
        <f t="shared" ca="1" si="354"/>
        <v>'LYNX PLYWOOD'!</v>
      </c>
      <c r="K2226">
        <f t="shared" ca="1" si="354"/>
        <v>0</v>
      </c>
      <c r="L2226">
        <f t="shared" ca="1" si="354"/>
        <v>0</v>
      </c>
      <c r="M2226">
        <f t="shared" ca="1" si="354"/>
        <v>0</v>
      </c>
      <c r="N2226">
        <f t="shared" ca="1" si="354"/>
        <v>0</v>
      </c>
      <c r="O2226" t="str">
        <f t="shared" ca="1" si="355"/>
        <v>D:Aa</v>
      </c>
      <c r="P2226" t="str">
        <f t="shared" ca="1" si="356"/>
        <v>D9:Aa9</v>
      </c>
    </row>
    <row r="2227" spans="1:16">
      <c r="A2227" t="str">
        <f t="shared" si="350"/>
        <v>01</v>
      </c>
      <c r="B2227" t="str">
        <f t="shared" ca="1" si="351"/>
        <v>WOOD</v>
      </c>
      <c r="C2227" t="str">
        <f t="shared" si="357"/>
        <v>L71-W</v>
      </c>
      <c r="D2227" t="s">
        <v>970</v>
      </c>
      <c r="E2227">
        <f t="shared" ca="1" si="358"/>
        <v>0</v>
      </c>
      <c r="H2227" t="str">
        <f t="shared" ca="1" si="352"/>
        <v>'LYNX PLYWOOD'!</v>
      </c>
      <c r="I2227">
        <f t="shared" ca="1" si="353"/>
        <v>0</v>
      </c>
      <c r="J2227" t="str">
        <f t="shared" ca="1" si="354"/>
        <v>'LYNX PLYWOOD'!</v>
      </c>
      <c r="K2227">
        <f t="shared" ca="1" si="354"/>
        <v>0</v>
      </c>
      <c r="L2227">
        <f t="shared" ca="1" si="354"/>
        <v>0</v>
      </c>
      <c r="M2227">
        <f t="shared" ca="1" si="354"/>
        <v>0</v>
      </c>
      <c r="N2227">
        <f t="shared" ca="1" si="354"/>
        <v>0</v>
      </c>
      <c r="O2227" t="str">
        <f t="shared" ca="1" si="355"/>
        <v>D:Aa</v>
      </c>
      <c r="P2227" t="str">
        <f t="shared" ca="1" si="356"/>
        <v>D9:Aa9</v>
      </c>
    </row>
    <row r="2228" spans="1:16">
      <c r="A2228" t="str">
        <f t="shared" si="350"/>
        <v>02</v>
      </c>
      <c r="B2228" t="str">
        <f t="shared" ca="1" si="351"/>
        <v>WOOD</v>
      </c>
      <c r="C2228" t="str">
        <f t="shared" si="357"/>
        <v>L71-W</v>
      </c>
      <c r="D2228" t="s">
        <v>971</v>
      </c>
      <c r="E2228">
        <f t="shared" ca="1" si="358"/>
        <v>0</v>
      </c>
      <c r="H2228" t="str">
        <f t="shared" ca="1" si="352"/>
        <v>'LYNX PLYWOOD'!</v>
      </c>
      <c r="I2228">
        <f t="shared" ca="1" si="353"/>
        <v>0</v>
      </c>
      <c r="J2228" t="str">
        <f t="shared" ca="1" si="354"/>
        <v>'LYNX PLYWOOD'!</v>
      </c>
      <c r="K2228">
        <f t="shared" ca="1" si="354"/>
        <v>0</v>
      </c>
      <c r="L2228">
        <f t="shared" ca="1" si="354"/>
        <v>0</v>
      </c>
      <c r="M2228">
        <f t="shared" ca="1" si="354"/>
        <v>0</v>
      </c>
      <c r="N2228">
        <f t="shared" ca="1" si="354"/>
        <v>0</v>
      </c>
      <c r="O2228" t="str">
        <f t="shared" ca="1" si="355"/>
        <v>D:Aa</v>
      </c>
      <c r="P2228" t="str">
        <f t="shared" ca="1" si="356"/>
        <v>D9:Aa9</v>
      </c>
    </row>
    <row r="2229" spans="1:16">
      <c r="A2229" t="str">
        <f t="shared" si="350"/>
        <v>03</v>
      </c>
      <c r="B2229" t="str">
        <f t="shared" ca="1" si="351"/>
        <v>WOOD</v>
      </c>
      <c r="C2229" t="str">
        <f t="shared" si="357"/>
        <v>L71-W</v>
      </c>
      <c r="D2229" t="s">
        <v>972</v>
      </c>
      <c r="E2229">
        <f t="shared" ca="1" si="358"/>
        <v>0</v>
      </c>
      <c r="H2229" t="str">
        <f t="shared" ca="1" si="352"/>
        <v>'LYNX PLYWOOD'!</v>
      </c>
      <c r="I2229">
        <f t="shared" ca="1" si="353"/>
        <v>0</v>
      </c>
      <c r="J2229" t="str">
        <f t="shared" ca="1" si="354"/>
        <v>'LYNX PLYWOOD'!</v>
      </c>
      <c r="K2229">
        <f t="shared" ca="1" si="354"/>
        <v>0</v>
      </c>
      <c r="L2229">
        <f t="shared" ca="1" si="354"/>
        <v>0</v>
      </c>
      <c r="M2229">
        <f t="shared" ca="1" si="354"/>
        <v>0</v>
      </c>
      <c r="N2229">
        <f t="shared" ca="1" si="354"/>
        <v>0</v>
      </c>
      <c r="O2229" t="str">
        <f t="shared" ca="1" si="355"/>
        <v>D:Aa</v>
      </c>
      <c r="P2229" t="str">
        <f t="shared" ca="1" si="356"/>
        <v>D9:Aa9</v>
      </c>
    </row>
    <row r="2230" spans="1:16">
      <c r="A2230" t="str">
        <f t="shared" si="350"/>
        <v>04</v>
      </c>
      <c r="B2230" t="str">
        <f t="shared" ca="1" si="351"/>
        <v>WOOD</v>
      </c>
      <c r="C2230" t="str">
        <f t="shared" si="357"/>
        <v>L71-W</v>
      </c>
      <c r="D2230" t="s">
        <v>973</v>
      </c>
      <c r="E2230">
        <f t="shared" ca="1" si="358"/>
        <v>0</v>
      </c>
      <c r="H2230" t="str">
        <f t="shared" ca="1" si="352"/>
        <v>'LYNX PLYWOOD'!</v>
      </c>
      <c r="I2230">
        <f t="shared" ca="1" si="353"/>
        <v>0</v>
      </c>
      <c r="J2230" t="str">
        <f t="shared" ca="1" si="354"/>
        <v>'LYNX PLYWOOD'!</v>
      </c>
      <c r="K2230">
        <f t="shared" ca="1" si="354"/>
        <v>0</v>
      </c>
      <c r="L2230">
        <f t="shared" ca="1" si="354"/>
        <v>0</v>
      </c>
      <c r="M2230">
        <f t="shared" ca="1" si="354"/>
        <v>0</v>
      </c>
      <c r="N2230">
        <f t="shared" ca="1" si="354"/>
        <v>0</v>
      </c>
      <c r="O2230" t="str">
        <f t="shared" ca="1" si="355"/>
        <v>D:Aa</v>
      </c>
      <c r="P2230" t="str">
        <f t="shared" ca="1" si="356"/>
        <v>D9:Aa9</v>
      </c>
    </row>
    <row r="2231" spans="1:16">
      <c r="A2231" t="str">
        <f t="shared" ref="A2231:A2294" si="359">MID(D2231,LEN(C2231)+2,LEN(D2231)-LEN(C2231))</f>
        <v>05</v>
      </c>
      <c r="B2231" t="str">
        <f t="shared" ref="B2231:B2294" ca="1" si="360">VLOOKUP(H2231,$A$1:$K$6,11,FALSE)</f>
        <v>WOOD</v>
      </c>
      <c r="C2231" t="str">
        <f t="shared" si="357"/>
        <v>L71-W</v>
      </c>
      <c r="D2231" t="s">
        <v>974</v>
      </c>
      <c r="E2231">
        <f t="shared" ca="1" si="358"/>
        <v>0</v>
      </c>
      <c r="H2231" t="str">
        <f t="shared" ca="1" si="352"/>
        <v>'LYNX PLYWOOD'!</v>
      </c>
      <c r="I2231">
        <f t="shared" ca="1" si="353"/>
        <v>0</v>
      </c>
      <c r="J2231" t="str">
        <f t="shared" ca="1" si="354"/>
        <v>'LYNX PLYWOOD'!</v>
      </c>
      <c r="K2231">
        <f t="shared" ca="1" si="354"/>
        <v>0</v>
      </c>
      <c r="L2231">
        <f t="shared" ca="1" si="354"/>
        <v>0</v>
      </c>
      <c r="M2231">
        <f t="shared" ca="1" si="354"/>
        <v>0</v>
      </c>
      <c r="N2231">
        <f t="shared" ca="1" si="354"/>
        <v>0</v>
      </c>
      <c r="O2231" t="str">
        <f t="shared" ca="1" si="355"/>
        <v>D:Aa</v>
      </c>
      <c r="P2231" t="str">
        <f t="shared" ca="1" si="356"/>
        <v>D9:Aa9</v>
      </c>
    </row>
    <row r="2232" spans="1:16">
      <c r="A2232" t="str">
        <f t="shared" si="359"/>
        <v>06</v>
      </c>
      <c r="B2232" t="str">
        <f t="shared" ca="1" si="360"/>
        <v>WOOD</v>
      </c>
      <c r="C2232" t="str">
        <f t="shared" si="357"/>
        <v>L71-W</v>
      </c>
      <c r="D2232" t="s">
        <v>975</v>
      </c>
      <c r="E2232">
        <f t="shared" ca="1" si="358"/>
        <v>0</v>
      </c>
      <c r="H2232" t="str">
        <f t="shared" ca="1" si="352"/>
        <v>'LYNX PLYWOOD'!</v>
      </c>
      <c r="I2232">
        <f t="shared" ca="1" si="353"/>
        <v>0</v>
      </c>
      <c r="J2232" t="str">
        <f t="shared" ca="1" si="354"/>
        <v>'LYNX PLYWOOD'!</v>
      </c>
      <c r="K2232">
        <f t="shared" ca="1" si="354"/>
        <v>0</v>
      </c>
      <c r="L2232">
        <f t="shared" ca="1" si="354"/>
        <v>0</v>
      </c>
      <c r="M2232">
        <f t="shared" ca="1" si="354"/>
        <v>0</v>
      </c>
      <c r="N2232">
        <f t="shared" ca="1" si="354"/>
        <v>0</v>
      </c>
      <c r="O2232" t="str">
        <f t="shared" ca="1" si="355"/>
        <v>D:Aa</v>
      </c>
      <c r="P2232" t="str">
        <f t="shared" ca="1" si="356"/>
        <v>D9:Aa9</v>
      </c>
    </row>
    <row r="2233" spans="1:16">
      <c r="A2233" t="str">
        <f t="shared" si="359"/>
        <v>07</v>
      </c>
      <c r="B2233" t="str">
        <f t="shared" ca="1" si="360"/>
        <v>WOOD</v>
      </c>
      <c r="C2233" t="str">
        <f t="shared" si="357"/>
        <v>L71-W</v>
      </c>
      <c r="D2233" t="s">
        <v>976</v>
      </c>
      <c r="E2233">
        <f t="shared" ca="1" si="358"/>
        <v>0</v>
      </c>
      <c r="H2233" t="str">
        <f t="shared" ref="H2233:H2296" ca="1" si="361">IF(I2233&lt;&gt;0,I2233,IF(J2233&lt;&gt;0,J2233,IF(K2233&lt;&gt;0,K2233,IF(L2233&lt;&gt;0,L2233,IF(M2233&lt;&gt;0,M2233,N2233)))))</f>
        <v>'LYNX PLYWOOD'!</v>
      </c>
      <c r="I2233">
        <f t="shared" ref="I2233:I2296" ca="1" si="362">IF(IFERROR(VLOOKUP(C2233,INDIRECT($I$14&amp;"D:D"),1,FALSE),0)&lt;&gt;0,I$14,0)</f>
        <v>0</v>
      </c>
      <c r="J2233" t="str">
        <f t="shared" ref="J2233:N2283" ca="1" si="363">IF(IFERROR(VLOOKUP($C2233,INDIRECT(J$14&amp;"D:D"),1,FALSE),0)&lt;&gt;0,J$14,0)</f>
        <v>'LYNX PLYWOOD'!</v>
      </c>
      <c r="K2233">
        <f t="shared" ca="1" si="363"/>
        <v>0</v>
      </c>
      <c r="L2233">
        <f t="shared" ca="1" si="363"/>
        <v>0</v>
      </c>
      <c r="M2233">
        <f t="shared" ca="1" si="363"/>
        <v>0</v>
      </c>
      <c r="N2233">
        <f t="shared" ca="1" si="363"/>
        <v>0</v>
      </c>
      <c r="O2233" t="str">
        <f t="shared" ca="1" si="355"/>
        <v>D:Aa</v>
      </c>
      <c r="P2233" t="str">
        <f t="shared" ca="1" si="356"/>
        <v>D9:Aa9</v>
      </c>
    </row>
    <row r="2234" spans="1:16">
      <c r="A2234" t="str">
        <f t="shared" si="359"/>
        <v>08</v>
      </c>
      <c r="B2234" t="str">
        <f t="shared" ca="1" si="360"/>
        <v>WOOD</v>
      </c>
      <c r="C2234" t="str">
        <f t="shared" si="357"/>
        <v>L71-W</v>
      </c>
      <c r="D2234" t="s">
        <v>977</v>
      </c>
      <c r="E2234">
        <f t="shared" ca="1" si="358"/>
        <v>0</v>
      </c>
      <c r="H2234" t="str">
        <f t="shared" ca="1" si="361"/>
        <v>'LYNX PLYWOOD'!</v>
      </c>
      <c r="I2234">
        <f t="shared" ca="1" si="362"/>
        <v>0</v>
      </c>
      <c r="J2234" t="str">
        <f t="shared" ca="1" si="363"/>
        <v>'LYNX PLYWOOD'!</v>
      </c>
      <c r="K2234">
        <f t="shared" ca="1" si="363"/>
        <v>0</v>
      </c>
      <c r="L2234">
        <f t="shared" ca="1" si="363"/>
        <v>0</v>
      </c>
      <c r="M2234">
        <f t="shared" ca="1" si="363"/>
        <v>0</v>
      </c>
      <c r="N2234">
        <f t="shared" ca="1" si="363"/>
        <v>0</v>
      </c>
      <c r="O2234" t="str">
        <f t="shared" ca="1" si="355"/>
        <v>D:Aa</v>
      </c>
      <c r="P2234" t="str">
        <f t="shared" ca="1" si="356"/>
        <v>D9:Aa9</v>
      </c>
    </row>
    <row r="2235" spans="1:16">
      <c r="A2235" t="str">
        <f t="shared" si="359"/>
        <v>09</v>
      </c>
      <c r="B2235" t="str">
        <f t="shared" ca="1" si="360"/>
        <v>WOOD</v>
      </c>
      <c r="C2235" t="str">
        <f t="shared" si="357"/>
        <v>L71-W</v>
      </c>
      <c r="D2235" t="s">
        <v>978</v>
      </c>
      <c r="E2235">
        <f t="shared" ca="1" si="358"/>
        <v>0</v>
      </c>
      <c r="H2235" t="str">
        <f t="shared" ca="1" si="361"/>
        <v>'LYNX PLYWOOD'!</v>
      </c>
      <c r="I2235">
        <f t="shared" ca="1" si="362"/>
        <v>0</v>
      </c>
      <c r="J2235" t="str">
        <f t="shared" ca="1" si="363"/>
        <v>'LYNX PLYWOOD'!</v>
      </c>
      <c r="K2235">
        <f t="shared" ca="1" si="363"/>
        <v>0</v>
      </c>
      <c r="L2235">
        <f t="shared" ca="1" si="363"/>
        <v>0</v>
      </c>
      <c r="M2235">
        <f t="shared" ca="1" si="363"/>
        <v>0</v>
      </c>
      <c r="N2235">
        <f t="shared" ca="1" si="363"/>
        <v>0</v>
      </c>
      <c r="O2235" t="str">
        <f t="shared" ca="1" si="355"/>
        <v>D:Aa</v>
      </c>
      <c r="P2235" t="str">
        <f t="shared" ca="1" si="356"/>
        <v>D9:Aa9</v>
      </c>
    </row>
    <row r="2236" spans="1:16">
      <c r="A2236" t="str">
        <f t="shared" si="359"/>
        <v>10</v>
      </c>
      <c r="B2236" t="str">
        <f t="shared" ca="1" si="360"/>
        <v>WOOD</v>
      </c>
      <c r="C2236" t="str">
        <f t="shared" si="357"/>
        <v>L71-W</v>
      </c>
      <c r="D2236" t="s">
        <v>979</v>
      </c>
      <c r="E2236">
        <f t="shared" ca="1" si="358"/>
        <v>0</v>
      </c>
      <c r="H2236" t="str">
        <f t="shared" ca="1" si="361"/>
        <v>'LYNX PLYWOOD'!</v>
      </c>
      <c r="I2236">
        <f t="shared" ca="1" si="362"/>
        <v>0</v>
      </c>
      <c r="J2236" t="str">
        <f t="shared" ca="1" si="363"/>
        <v>'LYNX PLYWOOD'!</v>
      </c>
      <c r="K2236">
        <f t="shared" ca="1" si="363"/>
        <v>0</v>
      </c>
      <c r="L2236">
        <f t="shared" ca="1" si="363"/>
        <v>0</v>
      </c>
      <c r="M2236">
        <f t="shared" ca="1" si="363"/>
        <v>0</v>
      </c>
      <c r="N2236">
        <f t="shared" ca="1" si="363"/>
        <v>0</v>
      </c>
      <c r="O2236" t="str">
        <f t="shared" ca="1" si="355"/>
        <v>D:Aa</v>
      </c>
      <c r="P2236" t="str">
        <f t="shared" ca="1" si="356"/>
        <v>D9:Aa9</v>
      </c>
    </row>
    <row r="2237" spans="1:16">
      <c r="A2237" t="str">
        <f t="shared" si="359"/>
        <v>100</v>
      </c>
      <c r="B2237" t="str">
        <f t="shared" ca="1" si="360"/>
        <v>WOOD</v>
      </c>
      <c r="C2237" t="str">
        <f t="shared" si="357"/>
        <v>L71-W</v>
      </c>
      <c r="D2237" t="s">
        <v>983</v>
      </c>
      <c r="E2237">
        <f t="shared" ca="1" si="358"/>
        <v>0</v>
      </c>
      <c r="H2237" t="str">
        <f t="shared" ca="1" si="361"/>
        <v>'LYNX PLYWOOD'!</v>
      </c>
      <c r="I2237">
        <f t="shared" ca="1" si="362"/>
        <v>0</v>
      </c>
      <c r="J2237" t="str">
        <f t="shared" ca="1" si="363"/>
        <v>'LYNX PLYWOOD'!</v>
      </c>
      <c r="K2237">
        <f t="shared" ca="1" si="363"/>
        <v>0</v>
      </c>
      <c r="L2237">
        <f t="shared" ca="1" si="363"/>
        <v>0</v>
      </c>
      <c r="M2237">
        <f t="shared" ca="1" si="363"/>
        <v>0</v>
      </c>
      <c r="N2237">
        <f t="shared" ca="1" si="363"/>
        <v>0</v>
      </c>
      <c r="O2237" t="str">
        <f t="shared" ca="1" si="355"/>
        <v>D:Aa</v>
      </c>
      <c r="P2237" t="str">
        <f t="shared" ca="1" si="356"/>
        <v>D9:Aa9</v>
      </c>
    </row>
    <row r="2238" spans="1:16">
      <c r="A2238" t="str">
        <f t="shared" si="359"/>
        <v>11</v>
      </c>
      <c r="B2238" t="str">
        <f t="shared" ca="1" si="360"/>
        <v>WOOD</v>
      </c>
      <c r="C2238" t="str">
        <f t="shared" si="357"/>
        <v>L71-W</v>
      </c>
      <c r="D2238" t="s">
        <v>980</v>
      </c>
      <c r="E2238">
        <f t="shared" ca="1" si="358"/>
        <v>0</v>
      </c>
      <c r="H2238" t="str">
        <f t="shared" ca="1" si="361"/>
        <v>'LYNX PLYWOOD'!</v>
      </c>
      <c r="I2238">
        <f t="shared" ca="1" si="362"/>
        <v>0</v>
      </c>
      <c r="J2238" t="str">
        <f t="shared" ca="1" si="363"/>
        <v>'LYNX PLYWOOD'!</v>
      </c>
      <c r="K2238">
        <f t="shared" ca="1" si="363"/>
        <v>0</v>
      </c>
      <c r="L2238">
        <f t="shared" ca="1" si="363"/>
        <v>0</v>
      </c>
      <c r="M2238">
        <f t="shared" ca="1" si="363"/>
        <v>0</v>
      </c>
      <c r="N2238">
        <f t="shared" ca="1" si="363"/>
        <v>0</v>
      </c>
      <c r="O2238" t="str">
        <f t="shared" ca="1" si="355"/>
        <v>D:Aa</v>
      </c>
      <c r="P2238" t="str">
        <f t="shared" ca="1" si="356"/>
        <v>D9:Aa9</v>
      </c>
    </row>
    <row r="2239" spans="1:16">
      <c r="A2239" t="str">
        <f t="shared" si="359"/>
        <v>12</v>
      </c>
      <c r="B2239" t="str">
        <f t="shared" ca="1" si="360"/>
        <v>WOOD</v>
      </c>
      <c r="C2239" t="str">
        <f t="shared" si="357"/>
        <v>L71-W</v>
      </c>
      <c r="D2239" t="s">
        <v>981</v>
      </c>
      <c r="E2239">
        <f t="shared" ca="1" si="358"/>
        <v>0</v>
      </c>
      <c r="H2239" t="str">
        <f t="shared" ca="1" si="361"/>
        <v>'LYNX PLYWOOD'!</v>
      </c>
      <c r="I2239">
        <f t="shared" ca="1" si="362"/>
        <v>0</v>
      </c>
      <c r="J2239" t="str">
        <f t="shared" ca="1" si="363"/>
        <v>'LYNX PLYWOOD'!</v>
      </c>
      <c r="K2239">
        <f t="shared" ca="1" si="363"/>
        <v>0</v>
      </c>
      <c r="L2239">
        <f t="shared" ca="1" si="363"/>
        <v>0</v>
      </c>
      <c r="M2239">
        <f t="shared" ca="1" si="363"/>
        <v>0</v>
      </c>
      <c r="N2239">
        <f t="shared" ca="1" si="363"/>
        <v>0</v>
      </c>
      <c r="O2239" t="str">
        <f t="shared" ca="1" si="355"/>
        <v>D:Aa</v>
      </c>
      <c r="P2239" t="str">
        <f t="shared" ca="1" si="356"/>
        <v>D9:Aa9</v>
      </c>
    </row>
    <row r="2240" spans="1:16">
      <c r="A2240" t="str">
        <f t="shared" si="359"/>
        <v>13</v>
      </c>
      <c r="B2240" t="str">
        <f t="shared" ca="1" si="360"/>
        <v>WOOD</v>
      </c>
      <c r="C2240" t="str">
        <f t="shared" si="357"/>
        <v>L71-W</v>
      </c>
      <c r="D2240" t="s">
        <v>982</v>
      </c>
      <c r="E2240">
        <f t="shared" ca="1" si="358"/>
        <v>0</v>
      </c>
      <c r="H2240" t="str">
        <f t="shared" ca="1" si="361"/>
        <v>'LYNX PLYWOOD'!</v>
      </c>
      <c r="I2240">
        <f t="shared" ca="1" si="362"/>
        <v>0</v>
      </c>
      <c r="J2240" t="str">
        <f t="shared" ca="1" si="363"/>
        <v>'LYNX PLYWOOD'!</v>
      </c>
      <c r="K2240">
        <f t="shared" ca="1" si="363"/>
        <v>0</v>
      </c>
      <c r="L2240">
        <f t="shared" ca="1" si="363"/>
        <v>0</v>
      </c>
      <c r="M2240">
        <f t="shared" ca="1" si="363"/>
        <v>0</v>
      </c>
      <c r="N2240">
        <f t="shared" ca="1" si="363"/>
        <v>0</v>
      </c>
      <c r="O2240" t="str">
        <f t="shared" ca="1" si="355"/>
        <v>D:Aa</v>
      </c>
      <c r="P2240" t="str">
        <f t="shared" ca="1" si="356"/>
        <v>D9:Aa9</v>
      </c>
    </row>
    <row r="2241" spans="1:16">
      <c r="A2241" t="str">
        <f t="shared" si="359"/>
        <v>15</v>
      </c>
      <c r="B2241" t="str">
        <f t="shared" ca="1" si="360"/>
        <v>WOOD</v>
      </c>
      <c r="C2241" t="str">
        <f t="shared" si="357"/>
        <v>L71-W</v>
      </c>
      <c r="D2241" t="s">
        <v>1557</v>
      </c>
      <c r="E2241">
        <f t="shared" ca="1" si="358"/>
        <v>0</v>
      </c>
      <c r="H2241" t="str">
        <f t="shared" ca="1" si="361"/>
        <v>'LYNX PLYWOOD'!</v>
      </c>
      <c r="I2241">
        <f t="shared" ca="1" si="362"/>
        <v>0</v>
      </c>
      <c r="J2241" t="str">
        <f t="shared" ca="1" si="363"/>
        <v>'LYNX PLYWOOD'!</v>
      </c>
      <c r="K2241">
        <f t="shared" ca="1" si="363"/>
        <v>0</v>
      </c>
      <c r="L2241">
        <f t="shared" ca="1" si="363"/>
        <v>0</v>
      </c>
      <c r="M2241">
        <f t="shared" ca="1" si="363"/>
        <v>0</v>
      </c>
      <c r="N2241">
        <f t="shared" ca="1" si="363"/>
        <v>0</v>
      </c>
      <c r="O2241" t="str">
        <f t="shared" ca="1" si="355"/>
        <v>D:Aa</v>
      </c>
      <c r="P2241" t="str">
        <f t="shared" ca="1" si="356"/>
        <v>D9:Aa9</v>
      </c>
    </row>
    <row r="2242" spans="1:16">
      <c r="A2242" t="str">
        <f t="shared" si="359"/>
        <v>01</v>
      </c>
      <c r="B2242" t="str">
        <f t="shared" ca="1" si="360"/>
        <v>WOOD</v>
      </c>
      <c r="C2242" t="str">
        <f t="shared" si="357"/>
        <v>L72-W</v>
      </c>
      <c r="D2242" t="s">
        <v>984</v>
      </c>
      <c r="E2242">
        <f t="shared" ca="1" si="358"/>
        <v>0</v>
      </c>
      <c r="H2242" t="str">
        <f t="shared" ca="1" si="361"/>
        <v>'LYNX PLYWOOD'!</v>
      </c>
      <c r="I2242">
        <f t="shared" ca="1" si="362"/>
        <v>0</v>
      </c>
      <c r="J2242" t="str">
        <f t="shared" ca="1" si="363"/>
        <v>'LYNX PLYWOOD'!</v>
      </c>
      <c r="K2242">
        <f t="shared" ca="1" si="363"/>
        <v>0</v>
      </c>
      <c r="L2242">
        <f t="shared" ca="1" si="363"/>
        <v>0</v>
      </c>
      <c r="M2242">
        <f t="shared" ca="1" si="363"/>
        <v>0</v>
      </c>
      <c r="N2242">
        <f t="shared" ca="1" si="363"/>
        <v>0</v>
      </c>
      <c r="O2242" t="str">
        <f t="shared" ca="1" si="355"/>
        <v>D:Aa</v>
      </c>
      <c r="P2242" t="str">
        <f t="shared" ca="1" si="356"/>
        <v>D9:Aa9</v>
      </c>
    </row>
    <row r="2243" spans="1:16">
      <c r="A2243" t="str">
        <f t="shared" si="359"/>
        <v>02</v>
      </c>
      <c r="B2243" t="str">
        <f t="shared" ca="1" si="360"/>
        <v>WOOD</v>
      </c>
      <c r="C2243" t="str">
        <f t="shared" si="357"/>
        <v>L72-W</v>
      </c>
      <c r="D2243" t="s">
        <v>985</v>
      </c>
      <c r="E2243">
        <f t="shared" ca="1" si="358"/>
        <v>0</v>
      </c>
      <c r="H2243" t="str">
        <f t="shared" ca="1" si="361"/>
        <v>'LYNX PLYWOOD'!</v>
      </c>
      <c r="I2243">
        <f t="shared" ca="1" si="362"/>
        <v>0</v>
      </c>
      <c r="J2243" t="str">
        <f t="shared" ca="1" si="363"/>
        <v>'LYNX PLYWOOD'!</v>
      </c>
      <c r="K2243">
        <f t="shared" ca="1" si="363"/>
        <v>0</v>
      </c>
      <c r="L2243">
        <f t="shared" ca="1" si="363"/>
        <v>0</v>
      </c>
      <c r="M2243">
        <f t="shared" ca="1" si="363"/>
        <v>0</v>
      </c>
      <c r="N2243">
        <f t="shared" ca="1" si="363"/>
        <v>0</v>
      </c>
      <c r="O2243" t="str">
        <f t="shared" ca="1" si="355"/>
        <v>D:Aa</v>
      </c>
      <c r="P2243" t="str">
        <f t="shared" ca="1" si="356"/>
        <v>D9:Aa9</v>
      </c>
    </row>
    <row r="2244" spans="1:16">
      <c r="A2244" t="str">
        <f t="shared" si="359"/>
        <v>03</v>
      </c>
      <c r="B2244" t="str">
        <f t="shared" ca="1" si="360"/>
        <v>WOOD</v>
      </c>
      <c r="C2244" t="str">
        <f t="shared" si="357"/>
        <v>L72-W</v>
      </c>
      <c r="D2244" t="s">
        <v>986</v>
      </c>
      <c r="E2244">
        <f t="shared" ca="1" si="358"/>
        <v>0</v>
      </c>
      <c r="H2244" t="str">
        <f t="shared" ca="1" si="361"/>
        <v>'LYNX PLYWOOD'!</v>
      </c>
      <c r="I2244">
        <f t="shared" ca="1" si="362"/>
        <v>0</v>
      </c>
      <c r="J2244" t="str">
        <f t="shared" ca="1" si="363"/>
        <v>'LYNX PLYWOOD'!</v>
      </c>
      <c r="K2244">
        <f t="shared" ca="1" si="363"/>
        <v>0</v>
      </c>
      <c r="L2244">
        <f t="shared" ca="1" si="363"/>
        <v>0</v>
      </c>
      <c r="M2244">
        <f t="shared" ca="1" si="363"/>
        <v>0</v>
      </c>
      <c r="N2244">
        <f t="shared" ca="1" si="363"/>
        <v>0</v>
      </c>
      <c r="O2244" t="str">
        <f t="shared" ca="1" si="355"/>
        <v>D:Aa</v>
      </c>
      <c r="P2244" t="str">
        <f t="shared" ca="1" si="356"/>
        <v>D9:Aa9</v>
      </c>
    </row>
    <row r="2245" spans="1:16">
      <c r="A2245" t="str">
        <f t="shared" si="359"/>
        <v>04</v>
      </c>
      <c r="B2245" t="str">
        <f t="shared" ca="1" si="360"/>
        <v>WOOD</v>
      </c>
      <c r="C2245" t="str">
        <f t="shared" si="357"/>
        <v>L72-W</v>
      </c>
      <c r="D2245" t="s">
        <v>987</v>
      </c>
      <c r="E2245">
        <f t="shared" ca="1" si="358"/>
        <v>0</v>
      </c>
      <c r="H2245" t="str">
        <f t="shared" ca="1" si="361"/>
        <v>'LYNX PLYWOOD'!</v>
      </c>
      <c r="I2245">
        <f t="shared" ca="1" si="362"/>
        <v>0</v>
      </c>
      <c r="J2245" t="str">
        <f t="shared" ca="1" si="363"/>
        <v>'LYNX PLYWOOD'!</v>
      </c>
      <c r="K2245">
        <f t="shared" ca="1" si="363"/>
        <v>0</v>
      </c>
      <c r="L2245">
        <f t="shared" ca="1" si="363"/>
        <v>0</v>
      </c>
      <c r="M2245">
        <f t="shared" ca="1" si="363"/>
        <v>0</v>
      </c>
      <c r="N2245">
        <f t="shared" ca="1" si="363"/>
        <v>0</v>
      </c>
      <c r="O2245" t="str">
        <f t="shared" ca="1" si="355"/>
        <v>D:Aa</v>
      </c>
      <c r="P2245" t="str">
        <f t="shared" ca="1" si="356"/>
        <v>D9:Aa9</v>
      </c>
    </row>
    <row r="2246" spans="1:16">
      <c r="A2246" t="str">
        <f t="shared" si="359"/>
        <v>05</v>
      </c>
      <c r="B2246" t="str">
        <f t="shared" ca="1" si="360"/>
        <v>WOOD</v>
      </c>
      <c r="C2246" t="str">
        <f t="shared" si="357"/>
        <v>L72-W</v>
      </c>
      <c r="D2246" t="s">
        <v>988</v>
      </c>
      <c r="E2246">
        <f t="shared" ca="1" si="358"/>
        <v>0</v>
      </c>
      <c r="H2246" t="str">
        <f t="shared" ca="1" si="361"/>
        <v>'LYNX PLYWOOD'!</v>
      </c>
      <c r="I2246">
        <f t="shared" ca="1" si="362"/>
        <v>0</v>
      </c>
      <c r="J2246" t="str">
        <f t="shared" ca="1" si="363"/>
        <v>'LYNX PLYWOOD'!</v>
      </c>
      <c r="K2246">
        <f t="shared" ca="1" si="363"/>
        <v>0</v>
      </c>
      <c r="L2246">
        <f t="shared" ca="1" si="363"/>
        <v>0</v>
      </c>
      <c r="M2246">
        <f t="shared" ca="1" si="363"/>
        <v>0</v>
      </c>
      <c r="N2246">
        <f t="shared" ca="1" si="363"/>
        <v>0</v>
      </c>
      <c r="O2246" t="str">
        <f t="shared" ca="1" si="355"/>
        <v>D:Aa</v>
      </c>
      <c r="P2246" t="str">
        <f t="shared" ca="1" si="356"/>
        <v>D9:Aa9</v>
      </c>
    </row>
    <row r="2247" spans="1:16">
      <c r="A2247" t="str">
        <f t="shared" si="359"/>
        <v>06</v>
      </c>
      <c r="B2247" t="str">
        <f t="shared" ca="1" si="360"/>
        <v>WOOD</v>
      </c>
      <c r="C2247" t="str">
        <f t="shared" si="357"/>
        <v>L72-W</v>
      </c>
      <c r="D2247" t="s">
        <v>989</v>
      </c>
      <c r="E2247">
        <f t="shared" ca="1" si="358"/>
        <v>0</v>
      </c>
      <c r="H2247" t="str">
        <f t="shared" ca="1" si="361"/>
        <v>'LYNX PLYWOOD'!</v>
      </c>
      <c r="I2247">
        <f t="shared" ca="1" si="362"/>
        <v>0</v>
      </c>
      <c r="J2247" t="str">
        <f t="shared" ca="1" si="363"/>
        <v>'LYNX PLYWOOD'!</v>
      </c>
      <c r="K2247">
        <f t="shared" ca="1" si="363"/>
        <v>0</v>
      </c>
      <c r="L2247">
        <f t="shared" ca="1" si="363"/>
        <v>0</v>
      </c>
      <c r="M2247">
        <f t="shared" ca="1" si="363"/>
        <v>0</v>
      </c>
      <c r="N2247">
        <f t="shared" ca="1" si="363"/>
        <v>0</v>
      </c>
      <c r="O2247" t="str">
        <f t="shared" ca="1" si="355"/>
        <v>D:Aa</v>
      </c>
      <c r="P2247" t="str">
        <f t="shared" ca="1" si="356"/>
        <v>D9:Aa9</v>
      </c>
    </row>
    <row r="2248" spans="1:16">
      <c r="A2248" t="str">
        <f t="shared" si="359"/>
        <v>07</v>
      </c>
      <c r="B2248" t="str">
        <f t="shared" ca="1" si="360"/>
        <v>WOOD</v>
      </c>
      <c r="C2248" t="str">
        <f t="shared" si="357"/>
        <v>L72-W</v>
      </c>
      <c r="D2248" t="s">
        <v>990</v>
      </c>
      <c r="E2248">
        <f t="shared" ca="1" si="358"/>
        <v>0</v>
      </c>
      <c r="H2248" t="str">
        <f t="shared" ca="1" si="361"/>
        <v>'LYNX PLYWOOD'!</v>
      </c>
      <c r="I2248">
        <f t="shared" ca="1" si="362"/>
        <v>0</v>
      </c>
      <c r="J2248" t="str">
        <f t="shared" ca="1" si="363"/>
        <v>'LYNX PLYWOOD'!</v>
      </c>
      <c r="K2248">
        <f t="shared" ca="1" si="363"/>
        <v>0</v>
      </c>
      <c r="L2248">
        <f t="shared" ca="1" si="363"/>
        <v>0</v>
      </c>
      <c r="M2248">
        <f t="shared" ca="1" si="363"/>
        <v>0</v>
      </c>
      <c r="N2248">
        <f t="shared" ca="1" si="363"/>
        <v>0</v>
      </c>
      <c r="O2248" t="str">
        <f t="shared" ref="O2248:O2311" ca="1" si="364">VLOOKUP($H2248,$G$8:$I$13,2,FALSE)</f>
        <v>D:Aa</v>
      </c>
      <c r="P2248" t="str">
        <f t="shared" ref="P2248:P2311" ca="1" si="365">VLOOKUP($H2248,$G$8:$I$13,3,FALSE)</f>
        <v>D9:Aa9</v>
      </c>
    </row>
    <row r="2249" spans="1:16">
      <c r="A2249" t="str">
        <f t="shared" si="359"/>
        <v>08</v>
      </c>
      <c r="B2249" t="str">
        <f t="shared" ca="1" si="360"/>
        <v>WOOD</v>
      </c>
      <c r="C2249" t="str">
        <f t="shared" si="357"/>
        <v>L72-W</v>
      </c>
      <c r="D2249" t="s">
        <v>991</v>
      </c>
      <c r="E2249">
        <f t="shared" ca="1" si="358"/>
        <v>0</v>
      </c>
      <c r="H2249" t="str">
        <f t="shared" ca="1" si="361"/>
        <v>'LYNX PLYWOOD'!</v>
      </c>
      <c r="I2249">
        <f t="shared" ca="1" si="362"/>
        <v>0</v>
      </c>
      <c r="J2249" t="str">
        <f t="shared" ca="1" si="363"/>
        <v>'LYNX PLYWOOD'!</v>
      </c>
      <c r="K2249">
        <f t="shared" ca="1" si="363"/>
        <v>0</v>
      </c>
      <c r="L2249">
        <f t="shared" ca="1" si="363"/>
        <v>0</v>
      </c>
      <c r="M2249">
        <f t="shared" ca="1" si="363"/>
        <v>0</v>
      </c>
      <c r="N2249">
        <f t="shared" ca="1" si="363"/>
        <v>0</v>
      </c>
      <c r="O2249" t="str">
        <f t="shared" ca="1" si="364"/>
        <v>D:Aa</v>
      </c>
      <c r="P2249" t="str">
        <f t="shared" ca="1" si="365"/>
        <v>D9:Aa9</v>
      </c>
    </row>
    <row r="2250" spans="1:16">
      <c r="A2250" t="str">
        <f t="shared" si="359"/>
        <v>09</v>
      </c>
      <c r="B2250" t="str">
        <f t="shared" ca="1" si="360"/>
        <v>WOOD</v>
      </c>
      <c r="C2250" t="str">
        <f t="shared" si="357"/>
        <v>L72-W</v>
      </c>
      <c r="D2250" t="s">
        <v>992</v>
      </c>
      <c r="E2250">
        <f t="shared" ca="1" si="358"/>
        <v>0</v>
      </c>
      <c r="H2250" t="str">
        <f t="shared" ca="1" si="361"/>
        <v>'LYNX PLYWOOD'!</v>
      </c>
      <c r="I2250">
        <f t="shared" ca="1" si="362"/>
        <v>0</v>
      </c>
      <c r="J2250" t="str">
        <f t="shared" ca="1" si="363"/>
        <v>'LYNX PLYWOOD'!</v>
      </c>
      <c r="K2250">
        <f t="shared" ca="1" si="363"/>
        <v>0</v>
      </c>
      <c r="L2250">
        <f t="shared" ca="1" si="363"/>
        <v>0</v>
      </c>
      <c r="M2250">
        <f t="shared" ca="1" si="363"/>
        <v>0</v>
      </c>
      <c r="N2250">
        <f t="shared" ca="1" si="363"/>
        <v>0</v>
      </c>
      <c r="O2250" t="str">
        <f t="shared" ca="1" si="364"/>
        <v>D:Aa</v>
      </c>
      <c r="P2250" t="str">
        <f t="shared" ca="1" si="365"/>
        <v>D9:Aa9</v>
      </c>
    </row>
    <row r="2251" spans="1:16">
      <c r="A2251" t="str">
        <f t="shared" si="359"/>
        <v>10</v>
      </c>
      <c r="B2251" t="str">
        <f t="shared" ca="1" si="360"/>
        <v>WOOD</v>
      </c>
      <c r="C2251" t="str">
        <f t="shared" si="357"/>
        <v>L72-W</v>
      </c>
      <c r="D2251" t="s">
        <v>993</v>
      </c>
      <c r="E2251">
        <f t="shared" ca="1" si="358"/>
        <v>0</v>
      </c>
      <c r="H2251" t="str">
        <f t="shared" ca="1" si="361"/>
        <v>'LYNX PLYWOOD'!</v>
      </c>
      <c r="I2251">
        <f t="shared" ca="1" si="362"/>
        <v>0</v>
      </c>
      <c r="J2251" t="str">
        <f t="shared" ca="1" si="363"/>
        <v>'LYNX PLYWOOD'!</v>
      </c>
      <c r="K2251">
        <f t="shared" ca="1" si="363"/>
        <v>0</v>
      </c>
      <c r="L2251">
        <f t="shared" ca="1" si="363"/>
        <v>0</v>
      </c>
      <c r="M2251">
        <f t="shared" ca="1" si="363"/>
        <v>0</v>
      </c>
      <c r="N2251">
        <f t="shared" ca="1" si="363"/>
        <v>0</v>
      </c>
      <c r="O2251" t="str">
        <f t="shared" ca="1" si="364"/>
        <v>D:Aa</v>
      </c>
      <c r="P2251" t="str">
        <f t="shared" ca="1" si="365"/>
        <v>D9:Aa9</v>
      </c>
    </row>
    <row r="2252" spans="1:16">
      <c r="A2252" t="str">
        <f t="shared" si="359"/>
        <v>100</v>
      </c>
      <c r="B2252" t="str">
        <f t="shared" ca="1" si="360"/>
        <v>WOOD</v>
      </c>
      <c r="C2252" t="str">
        <f t="shared" si="357"/>
        <v>L72-W</v>
      </c>
      <c r="D2252" t="s">
        <v>997</v>
      </c>
      <c r="E2252">
        <f t="shared" ca="1" si="358"/>
        <v>0</v>
      </c>
      <c r="H2252" t="str">
        <f t="shared" ca="1" si="361"/>
        <v>'LYNX PLYWOOD'!</v>
      </c>
      <c r="I2252">
        <f t="shared" ca="1" si="362"/>
        <v>0</v>
      </c>
      <c r="J2252" t="str">
        <f t="shared" ca="1" si="363"/>
        <v>'LYNX PLYWOOD'!</v>
      </c>
      <c r="K2252">
        <f t="shared" ca="1" si="363"/>
        <v>0</v>
      </c>
      <c r="L2252">
        <f t="shared" ca="1" si="363"/>
        <v>0</v>
      </c>
      <c r="M2252">
        <f t="shared" ca="1" si="363"/>
        <v>0</v>
      </c>
      <c r="N2252">
        <f t="shared" ca="1" si="363"/>
        <v>0</v>
      </c>
      <c r="O2252" t="str">
        <f t="shared" ca="1" si="364"/>
        <v>D:Aa</v>
      </c>
      <c r="P2252" t="str">
        <f t="shared" ca="1" si="365"/>
        <v>D9:Aa9</v>
      </c>
    </row>
    <row r="2253" spans="1:16">
      <c r="A2253" t="str">
        <f t="shared" si="359"/>
        <v>11</v>
      </c>
      <c r="B2253" t="str">
        <f t="shared" ca="1" si="360"/>
        <v>WOOD</v>
      </c>
      <c r="C2253" t="str">
        <f t="shared" si="357"/>
        <v>L72-W</v>
      </c>
      <c r="D2253" t="s">
        <v>994</v>
      </c>
      <c r="E2253">
        <f t="shared" ca="1" si="358"/>
        <v>0</v>
      </c>
      <c r="H2253" t="str">
        <f t="shared" ca="1" si="361"/>
        <v>'LYNX PLYWOOD'!</v>
      </c>
      <c r="I2253">
        <f t="shared" ca="1" si="362"/>
        <v>0</v>
      </c>
      <c r="J2253" t="str">
        <f t="shared" ca="1" si="363"/>
        <v>'LYNX PLYWOOD'!</v>
      </c>
      <c r="K2253">
        <f t="shared" ca="1" si="363"/>
        <v>0</v>
      </c>
      <c r="L2253">
        <f t="shared" ca="1" si="363"/>
        <v>0</v>
      </c>
      <c r="M2253">
        <f t="shared" ca="1" si="363"/>
        <v>0</v>
      </c>
      <c r="N2253">
        <f t="shared" ca="1" si="363"/>
        <v>0</v>
      </c>
      <c r="O2253" t="str">
        <f t="shared" ca="1" si="364"/>
        <v>D:Aa</v>
      </c>
      <c r="P2253" t="str">
        <f t="shared" ca="1" si="365"/>
        <v>D9:Aa9</v>
      </c>
    </row>
    <row r="2254" spans="1:16">
      <c r="A2254" t="str">
        <f t="shared" si="359"/>
        <v>12</v>
      </c>
      <c r="B2254" t="str">
        <f t="shared" ca="1" si="360"/>
        <v>WOOD</v>
      </c>
      <c r="C2254" t="str">
        <f t="shared" si="357"/>
        <v>L72-W</v>
      </c>
      <c r="D2254" t="s">
        <v>995</v>
      </c>
      <c r="E2254">
        <f t="shared" ca="1" si="358"/>
        <v>0</v>
      </c>
      <c r="H2254" t="str">
        <f t="shared" ca="1" si="361"/>
        <v>'LYNX PLYWOOD'!</v>
      </c>
      <c r="I2254">
        <f t="shared" ca="1" si="362"/>
        <v>0</v>
      </c>
      <c r="J2254" t="str">
        <f t="shared" ca="1" si="363"/>
        <v>'LYNX PLYWOOD'!</v>
      </c>
      <c r="K2254">
        <f t="shared" ca="1" si="363"/>
        <v>0</v>
      </c>
      <c r="L2254">
        <f t="shared" ca="1" si="363"/>
        <v>0</v>
      </c>
      <c r="M2254">
        <f t="shared" ca="1" si="363"/>
        <v>0</v>
      </c>
      <c r="N2254">
        <f t="shared" ca="1" si="363"/>
        <v>0</v>
      </c>
      <c r="O2254" t="str">
        <f t="shared" ca="1" si="364"/>
        <v>D:Aa</v>
      </c>
      <c r="P2254" t="str">
        <f t="shared" ca="1" si="365"/>
        <v>D9:Aa9</v>
      </c>
    </row>
    <row r="2255" spans="1:16">
      <c r="A2255" t="str">
        <f t="shared" si="359"/>
        <v>13</v>
      </c>
      <c r="B2255" t="str">
        <f t="shared" ca="1" si="360"/>
        <v>WOOD</v>
      </c>
      <c r="C2255" t="str">
        <f t="shared" si="357"/>
        <v>L72-W</v>
      </c>
      <c r="D2255" t="s">
        <v>996</v>
      </c>
      <c r="E2255">
        <f t="shared" ca="1" si="358"/>
        <v>0</v>
      </c>
      <c r="H2255" t="str">
        <f t="shared" ca="1" si="361"/>
        <v>'LYNX PLYWOOD'!</v>
      </c>
      <c r="I2255">
        <f t="shared" ca="1" si="362"/>
        <v>0</v>
      </c>
      <c r="J2255" t="str">
        <f t="shared" ca="1" si="363"/>
        <v>'LYNX PLYWOOD'!</v>
      </c>
      <c r="K2255">
        <f t="shared" ca="1" si="363"/>
        <v>0</v>
      </c>
      <c r="L2255">
        <f t="shared" ca="1" si="363"/>
        <v>0</v>
      </c>
      <c r="M2255">
        <f t="shared" ca="1" si="363"/>
        <v>0</v>
      </c>
      <c r="N2255">
        <f t="shared" ca="1" si="363"/>
        <v>0</v>
      </c>
      <c r="O2255" t="str">
        <f t="shared" ca="1" si="364"/>
        <v>D:Aa</v>
      </c>
      <c r="P2255" t="str">
        <f t="shared" ca="1" si="365"/>
        <v>D9:Aa9</v>
      </c>
    </row>
    <row r="2256" spans="1:16">
      <c r="A2256" t="str">
        <f t="shared" si="359"/>
        <v>15</v>
      </c>
      <c r="B2256" t="str">
        <f t="shared" ca="1" si="360"/>
        <v>WOOD</v>
      </c>
      <c r="C2256" t="str">
        <f t="shared" ref="C2256:C2319" si="366">IF(RIGHT(LEFT(D2256,LEN(D2256)-3),1)="-",LEFT(D2256,LEN(D2256)-4),LEFT(D2256,LEN(D2256)-3))</f>
        <v>L72-W</v>
      </c>
      <c r="D2256" t="s">
        <v>1558</v>
      </c>
      <c r="E2256">
        <f t="shared" ca="1" si="358"/>
        <v>0</v>
      </c>
      <c r="H2256" t="str">
        <f t="shared" ca="1" si="361"/>
        <v>'LYNX PLYWOOD'!</v>
      </c>
      <c r="I2256">
        <f t="shared" ca="1" si="362"/>
        <v>0</v>
      </c>
      <c r="J2256" t="str">
        <f t="shared" ca="1" si="363"/>
        <v>'LYNX PLYWOOD'!</v>
      </c>
      <c r="K2256">
        <f t="shared" ca="1" si="363"/>
        <v>0</v>
      </c>
      <c r="L2256">
        <f t="shared" ca="1" si="363"/>
        <v>0</v>
      </c>
      <c r="M2256">
        <f t="shared" ca="1" si="363"/>
        <v>0</v>
      </c>
      <c r="N2256">
        <f t="shared" ca="1" si="363"/>
        <v>0</v>
      </c>
      <c r="O2256" t="str">
        <f t="shared" ca="1" si="364"/>
        <v>D:Aa</v>
      </c>
      <c r="P2256" t="str">
        <f t="shared" ca="1" si="365"/>
        <v>D9:Aa9</v>
      </c>
    </row>
    <row r="2257" spans="1:16">
      <c r="A2257" t="str">
        <f t="shared" si="359"/>
        <v>01</v>
      </c>
      <c r="B2257" t="str">
        <f t="shared" ca="1" si="360"/>
        <v>WOOD</v>
      </c>
      <c r="C2257" t="str">
        <f t="shared" si="366"/>
        <v>L73-W</v>
      </c>
      <c r="D2257" t="s">
        <v>998</v>
      </c>
      <c r="E2257">
        <f t="shared" ca="1" si="358"/>
        <v>0</v>
      </c>
      <c r="H2257" t="str">
        <f t="shared" ca="1" si="361"/>
        <v>'LYNX PLYWOOD'!</v>
      </c>
      <c r="I2257">
        <f t="shared" ca="1" si="362"/>
        <v>0</v>
      </c>
      <c r="J2257" t="str">
        <f t="shared" ca="1" si="363"/>
        <v>'LYNX PLYWOOD'!</v>
      </c>
      <c r="K2257">
        <f t="shared" ca="1" si="363"/>
        <v>0</v>
      </c>
      <c r="L2257">
        <f t="shared" ca="1" si="363"/>
        <v>0</v>
      </c>
      <c r="M2257">
        <f t="shared" ca="1" si="363"/>
        <v>0</v>
      </c>
      <c r="N2257">
        <f t="shared" ca="1" si="363"/>
        <v>0</v>
      </c>
      <c r="O2257" t="str">
        <f t="shared" ca="1" si="364"/>
        <v>D:Aa</v>
      </c>
      <c r="P2257" t="str">
        <f t="shared" ca="1" si="365"/>
        <v>D9:Aa9</v>
      </c>
    </row>
    <row r="2258" spans="1:16">
      <c r="A2258" t="str">
        <f t="shared" si="359"/>
        <v>02</v>
      </c>
      <c r="B2258" t="str">
        <f t="shared" ca="1" si="360"/>
        <v>WOOD</v>
      </c>
      <c r="C2258" t="str">
        <f t="shared" si="366"/>
        <v>L73-W</v>
      </c>
      <c r="D2258" t="s">
        <v>999</v>
      </c>
      <c r="E2258">
        <f t="shared" ca="1" si="358"/>
        <v>0</v>
      </c>
      <c r="H2258" t="str">
        <f t="shared" ca="1" si="361"/>
        <v>'LYNX PLYWOOD'!</v>
      </c>
      <c r="I2258">
        <f t="shared" ca="1" si="362"/>
        <v>0</v>
      </c>
      <c r="J2258" t="str">
        <f t="shared" ca="1" si="363"/>
        <v>'LYNX PLYWOOD'!</v>
      </c>
      <c r="K2258">
        <f t="shared" ca="1" si="363"/>
        <v>0</v>
      </c>
      <c r="L2258">
        <f t="shared" ca="1" si="363"/>
        <v>0</v>
      </c>
      <c r="M2258">
        <f t="shared" ca="1" si="363"/>
        <v>0</v>
      </c>
      <c r="N2258">
        <f t="shared" ca="1" si="363"/>
        <v>0</v>
      </c>
      <c r="O2258" t="str">
        <f t="shared" ca="1" si="364"/>
        <v>D:Aa</v>
      </c>
      <c r="P2258" t="str">
        <f t="shared" ca="1" si="365"/>
        <v>D9:Aa9</v>
      </c>
    </row>
    <row r="2259" spans="1:16">
      <c r="A2259" t="str">
        <f t="shared" si="359"/>
        <v>03</v>
      </c>
      <c r="B2259" t="str">
        <f t="shared" ca="1" si="360"/>
        <v>WOOD</v>
      </c>
      <c r="C2259" t="str">
        <f t="shared" si="366"/>
        <v>L73-W</v>
      </c>
      <c r="D2259" t="s">
        <v>1000</v>
      </c>
      <c r="E2259">
        <f t="shared" ca="1" si="358"/>
        <v>0</v>
      </c>
      <c r="H2259" t="str">
        <f t="shared" ca="1" si="361"/>
        <v>'LYNX PLYWOOD'!</v>
      </c>
      <c r="I2259">
        <f t="shared" ca="1" si="362"/>
        <v>0</v>
      </c>
      <c r="J2259" t="str">
        <f t="shared" ca="1" si="363"/>
        <v>'LYNX PLYWOOD'!</v>
      </c>
      <c r="K2259">
        <f t="shared" ca="1" si="363"/>
        <v>0</v>
      </c>
      <c r="L2259">
        <f t="shared" ca="1" si="363"/>
        <v>0</v>
      </c>
      <c r="M2259">
        <f t="shared" ca="1" si="363"/>
        <v>0</v>
      </c>
      <c r="N2259">
        <f t="shared" ca="1" si="363"/>
        <v>0</v>
      </c>
      <c r="O2259" t="str">
        <f t="shared" ca="1" si="364"/>
        <v>D:Aa</v>
      </c>
      <c r="P2259" t="str">
        <f t="shared" ca="1" si="365"/>
        <v>D9:Aa9</v>
      </c>
    </row>
    <row r="2260" spans="1:16">
      <c r="A2260" t="str">
        <f t="shared" si="359"/>
        <v>04</v>
      </c>
      <c r="B2260" t="str">
        <f t="shared" ca="1" si="360"/>
        <v>WOOD</v>
      </c>
      <c r="C2260" t="str">
        <f t="shared" si="366"/>
        <v>L73-W</v>
      </c>
      <c r="D2260" t="s">
        <v>1001</v>
      </c>
      <c r="E2260">
        <f t="shared" ca="1" si="358"/>
        <v>0</v>
      </c>
      <c r="H2260" t="str">
        <f t="shared" ca="1" si="361"/>
        <v>'LYNX PLYWOOD'!</v>
      </c>
      <c r="I2260">
        <f t="shared" ca="1" si="362"/>
        <v>0</v>
      </c>
      <c r="J2260" t="str">
        <f t="shared" ca="1" si="363"/>
        <v>'LYNX PLYWOOD'!</v>
      </c>
      <c r="K2260">
        <f t="shared" ca="1" si="363"/>
        <v>0</v>
      </c>
      <c r="L2260">
        <f t="shared" ca="1" si="363"/>
        <v>0</v>
      </c>
      <c r="M2260">
        <f t="shared" ca="1" si="363"/>
        <v>0</v>
      </c>
      <c r="N2260">
        <f t="shared" ca="1" si="363"/>
        <v>0</v>
      </c>
      <c r="O2260" t="str">
        <f t="shared" ca="1" si="364"/>
        <v>D:Aa</v>
      </c>
      <c r="P2260" t="str">
        <f t="shared" ca="1" si="365"/>
        <v>D9:Aa9</v>
      </c>
    </row>
    <row r="2261" spans="1:16">
      <c r="A2261" t="str">
        <f t="shared" si="359"/>
        <v>05</v>
      </c>
      <c r="B2261" t="str">
        <f t="shared" ca="1" si="360"/>
        <v>WOOD</v>
      </c>
      <c r="C2261" t="str">
        <f t="shared" si="366"/>
        <v>L73-W</v>
      </c>
      <c r="D2261" t="s">
        <v>1002</v>
      </c>
      <c r="E2261">
        <f t="shared" ca="1" si="358"/>
        <v>0</v>
      </c>
      <c r="H2261" t="str">
        <f t="shared" ca="1" si="361"/>
        <v>'LYNX PLYWOOD'!</v>
      </c>
      <c r="I2261">
        <f t="shared" ca="1" si="362"/>
        <v>0</v>
      </c>
      <c r="J2261" t="str">
        <f t="shared" ca="1" si="363"/>
        <v>'LYNX PLYWOOD'!</v>
      </c>
      <c r="K2261">
        <f t="shared" ca="1" si="363"/>
        <v>0</v>
      </c>
      <c r="L2261">
        <f t="shared" ca="1" si="363"/>
        <v>0</v>
      </c>
      <c r="M2261">
        <f t="shared" ca="1" si="363"/>
        <v>0</v>
      </c>
      <c r="N2261">
        <f t="shared" ca="1" si="363"/>
        <v>0</v>
      </c>
      <c r="O2261" t="str">
        <f t="shared" ca="1" si="364"/>
        <v>D:Aa</v>
      </c>
      <c r="P2261" t="str">
        <f t="shared" ca="1" si="365"/>
        <v>D9:Aa9</v>
      </c>
    </row>
    <row r="2262" spans="1:16">
      <c r="A2262" t="str">
        <f t="shared" si="359"/>
        <v>06</v>
      </c>
      <c r="B2262" t="str">
        <f t="shared" ca="1" si="360"/>
        <v>WOOD</v>
      </c>
      <c r="C2262" t="str">
        <f t="shared" si="366"/>
        <v>L73-W</v>
      </c>
      <c r="D2262" t="s">
        <v>1003</v>
      </c>
      <c r="E2262">
        <f t="shared" ca="1" si="358"/>
        <v>0</v>
      </c>
      <c r="H2262" t="str">
        <f t="shared" ca="1" si="361"/>
        <v>'LYNX PLYWOOD'!</v>
      </c>
      <c r="I2262">
        <f t="shared" ca="1" si="362"/>
        <v>0</v>
      </c>
      <c r="J2262" t="str">
        <f t="shared" ca="1" si="363"/>
        <v>'LYNX PLYWOOD'!</v>
      </c>
      <c r="K2262">
        <f t="shared" ca="1" si="363"/>
        <v>0</v>
      </c>
      <c r="L2262">
        <f t="shared" ca="1" si="363"/>
        <v>0</v>
      </c>
      <c r="M2262">
        <f t="shared" ca="1" si="363"/>
        <v>0</v>
      </c>
      <c r="N2262">
        <f t="shared" ca="1" si="363"/>
        <v>0</v>
      </c>
      <c r="O2262" t="str">
        <f t="shared" ca="1" si="364"/>
        <v>D:Aa</v>
      </c>
      <c r="P2262" t="str">
        <f t="shared" ca="1" si="365"/>
        <v>D9:Aa9</v>
      </c>
    </row>
    <row r="2263" spans="1:16">
      <c r="A2263" t="str">
        <f t="shared" si="359"/>
        <v>07</v>
      </c>
      <c r="B2263" t="str">
        <f t="shared" ca="1" si="360"/>
        <v>WOOD</v>
      </c>
      <c r="C2263" t="str">
        <f t="shared" si="366"/>
        <v>L73-W</v>
      </c>
      <c r="D2263" t="s">
        <v>1004</v>
      </c>
      <c r="E2263">
        <f t="shared" ca="1" si="358"/>
        <v>0</v>
      </c>
      <c r="H2263" t="str">
        <f t="shared" ca="1" si="361"/>
        <v>'LYNX PLYWOOD'!</v>
      </c>
      <c r="I2263">
        <f t="shared" ca="1" si="362"/>
        <v>0</v>
      </c>
      <c r="J2263" t="str">
        <f t="shared" ca="1" si="363"/>
        <v>'LYNX PLYWOOD'!</v>
      </c>
      <c r="K2263">
        <f t="shared" ca="1" si="363"/>
        <v>0</v>
      </c>
      <c r="L2263">
        <f t="shared" ca="1" si="363"/>
        <v>0</v>
      </c>
      <c r="M2263">
        <f t="shared" ca="1" si="363"/>
        <v>0</v>
      </c>
      <c r="N2263">
        <f t="shared" ca="1" si="363"/>
        <v>0</v>
      </c>
      <c r="O2263" t="str">
        <f t="shared" ca="1" si="364"/>
        <v>D:Aa</v>
      </c>
      <c r="P2263" t="str">
        <f t="shared" ca="1" si="365"/>
        <v>D9:Aa9</v>
      </c>
    </row>
    <row r="2264" spans="1:16">
      <c r="A2264" t="str">
        <f t="shared" si="359"/>
        <v>08</v>
      </c>
      <c r="B2264" t="str">
        <f t="shared" ca="1" si="360"/>
        <v>WOOD</v>
      </c>
      <c r="C2264" t="str">
        <f t="shared" si="366"/>
        <v>L73-W</v>
      </c>
      <c r="D2264" t="s">
        <v>1005</v>
      </c>
      <c r="E2264">
        <f t="shared" ca="1" si="358"/>
        <v>0</v>
      </c>
      <c r="H2264" t="str">
        <f t="shared" ca="1" si="361"/>
        <v>'LYNX PLYWOOD'!</v>
      </c>
      <c r="I2264">
        <f t="shared" ca="1" si="362"/>
        <v>0</v>
      </c>
      <c r="J2264" t="str">
        <f t="shared" ca="1" si="363"/>
        <v>'LYNX PLYWOOD'!</v>
      </c>
      <c r="K2264">
        <f t="shared" ca="1" si="363"/>
        <v>0</v>
      </c>
      <c r="L2264">
        <f t="shared" ca="1" si="363"/>
        <v>0</v>
      </c>
      <c r="M2264">
        <f t="shared" ca="1" si="363"/>
        <v>0</v>
      </c>
      <c r="N2264">
        <f t="shared" ca="1" si="363"/>
        <v>0</v>
      </c>
      <c r="O2264" t="str">
        <f t="shared" ca="1" si="364"/>
        <v>D:Aa</v>
      </c>
      <c r="P2264" t="str">
        <f t="shared" ca="1" si="365"/>
        <v>D9:Aa9</v>
      </c>
    </row>
    <row r="2265" spans="1:16">
      <c r="A2265" t="str">
        <f t="shared" si="359"/>
        <v>09</v>
      </c>
      <c r="B2265" t="str">
        <f t="shared" ca="1" si="360"/>
        <v>WOOD</v>
      </c>
      <c r="C2265" t="str">
        <f t="shared" si="366"/>
        <v>L73-W</v>
      </c>
      <c r="D2265" t="s">
        <v>1006</v>
      </c>
      <c r="E2265">
        <f t="shared" ca="1" si="358"/>
        <v>0</v>
      </c>
      <c r="H2265" t="str">
        <f t="shared" ca="1" si="361"/>
        <v>'LYNX PLYWOOD'!</v>
      </c>
      <c r="I2265">
        <f t="shared" ca="1" si="362"/>
        <v>0</v>
      </c>
      <c r="J2265" t="str">
        <f t="shared" ca="1" si="363"/>
        <v>'LYNX PLYWOOD'!</v>
      </c>
      <c r="K2265">
        <f t="shared" ca="1" si="363"/>
        <v>0</v>
      </c>
      <c r="L2265">
        <f t="shared" ca="1" si="363"/>
        <v>0</v>
      </c>
      <c r="M2265">
        <f t="shared" ca="1" si="363"/>
        <v>0</v>
      </c>
      <c r="N2265">
        <f t="shared" ca="1" si="363"/>
        <v>0</v>
      </c>
      <c r="O2265" t="str">
        <f t="shared" ca="1" si="364"/>
        <v>D:Aa</v>
      </c>
      <c r="P2265" t="str">
        <f t="shared" ca="1" si="365"/>
        <v>D9:Aa9</v>
      </c>
    </row>
    <row r="2266" spans="1:16">
      <c r="A2266" t="str">
        <f t="shared" si="359"/>
        <v>10</v>
      </c>
      <c r="B2266" t="str">
        <f t="shared" ca="1" si="360"/>
        <v>WOOD</v>
      </c>
      <c r="C2266" t="str">
        <f t="shared" si="366"/>
        <v>L73-W</v>
      </c>
      <c r="D2266" t="s">
        <v>1007</v>
      </c>
      <c r="E2266">
        <f t="shared" ca="1" si="358"/>
        <v>0</v>
      </c>
      <c r="H2266" t="str">
        <f t="shared" ca="1" si="361"/>
        <v>'LYNX PLYWOOD'!</v>
      </c>
      <c r="I2266">
        <f t="shared" ca="1" si="362"/>
        <v>0</v>
      </c>
      <c r="J2266" t="str">
        <f t="shared" ca="1" si="363"/>
        <v>'LYNX PLYWOOD'!</v>
      </c>
      <c r="K2266">
        <f t="shared" ca="1" si="363"/>
        <v>0</v>
      </c>
      <c r="L2266">
        <f t="shared" ca="1" si="363"/>
        <v>0</v>
      </c>
      <c r="M2266">
        <f t="shared" ca="1" si="363"/>
        <v>0</v>
      </c>
      <c r="N2266">
        <f t="shared" ca="1" si="363"/>
        <v>0</v>
      </c>
      <c r="O2266" t="str">
        <f t="shared" ca="1" si="364"/>
        <v>D:Aa</v>
      </c>
      <c r="P2266" t="str">
        <f t="shared" ca="1" si="365"/>
        <v>D9:Aa9</v>
      </c>
    </row>
    <row r="2267" spans="1:16">
      <c r="A2267" t="str">
        <f t="shared" si="359"/>
        <v>100</v>
      </c>
      <c r="B2267" t="str">
        <f t="shared" ca="1" si="360"/>
        <v>WOOD</v>
      </c>
      <c r="C2267" t="str">
        <f t="shared" si="366"/>
        <v>L73-W</v>
      </c>
      <c r="D2267" t="s">
        <v>1011</v>
      </c>
      <c r="E2267">
        <f t="shared" ca="1" si="358"/>
        <v>0</v>
      </c>
      <c r="H2267" t="str">
        <f t="shared" ca="1" si="361"/>
        <v>'LYNX PLYWOOD'!</v>
      </c>
      <c r="I2267">
        <f t="shared" ca="1" si="362"/>
        <v>0</v>
      </c>
      <c r="J2267" t="str">
        <f t="shared" ca="1" si="363"/>
        <v>'LYNX PLYWOOD'!</v>
      </c>
      <c r="K2267">
        <f t="shared" ca="1" si="363"/>
        <v>0</v>
      </c>
      <c r="L2267">
        <f t="shared" ca="1" si="363"/>
        <v>0</v>
      </c>
      <c r="M2267">
        <f t="shared" ca="1" si="363"/>
        <v>0</v>
      </c>
      <c r="N2267">
        <f t="shared" ca="1" si="363"/>
        <v>0</v>
      </c>
      <c r="O2267" t="str">
        <f t="shared" ca="1" si="364"/>
        <v>D:Aa</v>
      </c>
      <c r="P2267" t="str">
        <f t="shared" ca="1" si="365"/>
        <v>D9:Aa9</v>
      </c>
    </row>
    <row r="2268" spans="1:16">
      <c r="A2268" t="str">
        <f t="shared" si="359"/>
        <v>11</v>
      </c>
      <c r="B2268" t="str">
        <f t="shared" ca="1" si="360"/>
        <v>WOOD</v>
      </c>
      <c r="C2268" t="str">
        <f t="shared" si="366"/>
        <v>L73-W</v>
      </c>
      <c r="D2268" t="s">
        <v>1008</v>
      </c>
      <c r="E2268">
        <f t="shared" ca="1" si="358"/>
        <v>0</v>
      </c>
      <c r="H2268" t="str">
        <f t="shared" ca="1" si="361"/>
        <v>'LYNX PLYWOOD'!</v>
      </c>
      <c r="I2268">
        <f t="shared" ca="1" si="362"/>
        <v>0</v>
      </c>
      <c r="J2268" t="str">
        <f t="shared" ca="1" si="363"/>
        <v>'LYNX PLYWOOD'!</v>
      </c>
      <c r="K2268">
        <f t="shared" ca="1" si="363"/>
        <v>0</v>
      </c>
      <c r="L2268">
        <f t="shared" ca="1" si="363"/>
        <v>0</v>
      </c>
      <c r="M2268">
        <f t="shared" ca="1" si="363"/>
        <v>0</v>
      </c>
      <c r="N2268">
        <f t="shared" ca="1" si="363"/>
        <v>0</v>
      </c>
      <c r="O2268" t="str">
        <f t="shared" ca="1" si="364"/>
        <v>D:Aa</v>
      </c>
      <c r="P2268" t="str">
        <f t="shared" ca="1" si="365"/>
        <v>D9:Aa9</v>
      </c>
    </row>
    <row r="2269" spans="1:16">
      <c r="A2269" t="str">
        <f t="shared" si="359"/>
        <v>12</v>
      </c>
      <c r="B2269" t="str">
        <f t="shared" ca="1" si="360"/>
        <v>WOOD</v>
      </c>
      <c r="C2269" t="str">
        <f t="shared" si="366"/>
        <v>L73-W</v>
      </c>
      <c r="D2269" t="s">
        <v>1009</v>
      </c>
      <c r="E2269">
        <f t="shared" ca="1" si="358"/>
        <v>0</v>
      </c>
      <c r="H2269" t="str">
        <f t="shared" ca="1" si="361"/>
        <v>'LYNX PLYWOOD'!</v>
      </c>
      <c r="I2269">
        <f t="shared" ca="1" si="362"/>
        <v>0</v>
      </c>
      <c r="J2269" t="str">
        <f t="shared" ca="1" si="363"/>
        <v>'LYNX PLYWOOD'!</v>
      </c>
      <c r="K2269">
        <f t="shared" ca="1" si="363"/>
        <v>0</v>
      </c>
      <c r="L2269">
        <f t="shared" ca="1" si="363"/>
        <v>0</v>
      </c>
      <c r="M2269">
        <f t="shared" ca="1" si="363"/>
        <v>0</v>
      </c>
      <c r="N2269">
        <f t="shared" ca="1" si="363"/>
        <v>0</v>
      </c>
      <c r="O2269" t="str">
        <f t="shared" ca="1" si="364"/>
        <v>D:Aa</v>
      </c>
      <c r="P2269" t="str">
        <f t="shared" ca="1" si="365"/>
        <v>D9:Aa9</v>
      </c>
    </row>
    <row r="2270" spans="1:16">
      <c r="A2270" t="str">
        <f t="shared" si="359"/>
        <v>13</v>
      </c>
      <c r="B2270" t="str">
        <f t="shared" ca="1" si="360"/>
        <v>WOOD</v>
      </c>
      <c r="C2270" t="str">
        <f t="shared" si="366"/>
        <v>L73-W</v>
      </c>
      <c r="D2270" t="s">
        <v>1010</v>
      </c>
      <c r="E2270">
        <f t="shared" ca="1" si="358"/>
        <v>0</v>
      </c>
      <c r="H2270" t="str">
        <f t="shared" ca="1" si="361"/>
        <v>'LYNX PLYWOOD'!</v>
      </c>
      <c r="I2270">
        <f t="shared" ca="1" si="362"/>
        <v>0</v>
      </c>
      <c r="J2270" t="str">
        <f t="shared" ca="1" si="363"/>
        <v>'LYNX PLYWOOD'!</v>
      </c>
      <c r="K2270">
        <f t="shared" ca="1" si="363"/>
        <v>0</v>
      </c>
      <c r="L2270">
        <f t="shared" ca="1" si="363"/>
        <v>0</v>
      </c>
      <c r="M2270">
        <f t="shared" ca="1" si="363"/>
        <v>0</v>
      </c>
      <c r="N2270">
        <f t="shared" ca="1" si="363"/>
        <v>0</v>
      </c>
      <c r="O2270" t="str">
        <f t="shared" ca="1" si="364"/>
        <v>D:Aa</v>
      </c>
      <c r="P2270" t="str">
        <f t="shared" ca="1" si="365"/>
        <v>D9:Aa9</v>
      </c>
    </row>
    <row r="2271" spans="1:16">
      <c r="A2271" t="str">
        <f t="shared" si="359"/>
        <v>15</v>
      </c>
      <c r="B2271" t="str">
        <f t="shared" ca="1" si="360"/>
        <v>WOOD</v>
      </c>
      <c r="C2271" t="str">
        <f t="shared" si="366"/>
        <v>L73-W</v>
      </c>
      <c r="D2271" t="s">
        <v>1559</v>
      </c>
      <c r="E2271">
        <f t="shared" ca="1" si="358"/>
        <v>0</v>
      </c>
      <c r="H2271" t="str">
        <f t="shared" ca="1" si="361"/>
        <v>'LYNX PLYWOOD'!</v>
      </c>
      <c r="I2271">
        <f t="shared" ca="1" si="362"/>
        <v>0</v>
      </c>
      <c r="J2271" t="str">
        <f t="shared" ca="1" si="363"/>
        <v>'LYNX PLYWOOD'!</v>
      </c>
      <c r="K2271">
        <f t="shared" ca="1" si="363"/>
        <v>0</v>
      </c>
      <c r="L2271">
        <f t="shared" ca="1" si="363"/>
        <v>0</v>
      </c>
      <c r="M2271">
        <f t="shared" ca="1" si="363"/>
        <v>0</v>
      </c>
      <c r="N2271">
        <f t="shared" ca="1" si="363"/>
        <v>0</v>
      </c>
      <c r="O2271" t="str">
        <f t="shared" ca="1" si="364"/>
        <v>D:Aa</v>
      </c>
      <c r="P2271" t="str">
        <f t="shared" ca="1" si="365"/>
        <v>D9:Aa9</v>
      </c>
    </row>
    <row r="2272" spans="1:16">
      <c r="A2272" t="str">
        <f t="shared" si="359"/>
        <v>01</v>
      </c>
      <c r="B2272" t="str">
        <f t="shared" ca="1" si="360"/>
        <v>WOOD</v>
      </c>
      <c r="C2272" t="str">
        <f t="shared" si="366"/>
        <v>L74-W</v>
      </c>
      <c r="D2272" t="s">
        <v>1012</v>
      </c>
      <c r="E2272">
        <f t="shared" ca="1" si="358"/>
        <v>0</v>
      </c>
      <c r="H2272" t="str">
        <f t="shared" ca="1" si="361"/>
        <v>'LYNX PLYWOOD'!</v>
      </c>
      <c r="I2272">
        <f t="shared" ca="1" si="362"/>
        <v>0</v>
      </c>
      <c r="J2272" t="str">
        <f t="shared" ca="1" si="363"/>
        <v>'LYNX PLYWOOD'!</v>
      </c>
      <c r="K2272">
        <f t="shared" ca="1" si="363"/>
        <v>0</v>
      </c>
      <c r="L2272">
        <f t="shared" ca="1" si="363"/>
        <v>0</v>
      </c>
      <c r="M2272">
        <f t="shared" ca="1" si="363"/>
        <v>0</v>
      </c>
      <c r="N2272">
        <f t="shared" ca="1" si="363"/>
        <v>0</v>
      </c>
      <c r="O2272" t="str">
        <f t="shared" ca="1" si="364"/>
        <v>D:Aa</v>
      </c>
      <c r="P2272" t="str">
        <f t="shared" ca="1" si="365"/>
        <v>D9:Aa9</v>
      </c>
    </row>
    <row r="2273" spans="1:16">
      <c r="A2273" t="str">
        <f t="shared" si="359"/>
        <v>02</v>
      </c>
      <c r="B2273" t="str">
        <f t="shared" ca="1" si="360"/>
        <v>WOOD</v>
      </c>
      <c r="C2273" t="str">
        <f t="shared" si="366"/>
        <v>L74-W</v>
      </c>
      <c r="D2273" t="s">
        <v>1013</v>
      </c>
      <c r="E2273">
        <f t="shared" ca="1" si="358"/>
        <v>0</v>
      </c>
      <c r="H2273" t="str">
        <f t="shared" ca="1" si="361"/>
        <v>'LYNX PLYWOOD'!</v>
      </c>
      <c r="I2273">
        <f t="shared" ca="1" si="362"/>
        <v>0</v>
      </c>
      <c r="J2273" t="str">
        <f t="shared" ca="1" si="363"/>
        <v>'LYNX PLYWOOD'!</v>
      </c>
      <c r="K2273">
        <f t="shared" ca="1" si="363"/>
        <v>0</v>
      </c>
      <c r="L2273">
        <f t="shared" ca="1" si="363"/>
        <v>0</v>
      </c>
      <c r="M2273">
        <f t="shared" ca="1" si="363"/>
        <v>0</v>
      </c>
      <c r="N2273">
        <f t="shared" ca="1" si="363"/>
        <v>0</v>
      </c>
      <c r="O2273" t="str">
        <f t="shared" ca="1" si="364"/>
        <v>D:Aa</v>
      </c>
      <c r="P2273" t="str">
        <f t="shared" ca="1" si="365"/>
        <v>D9:Aa9</v>
      </c>
    </row>
    <row r="2274" spans="1:16">
      <c r="A2274" t="str">
        <f t="shared" si="359"/>
        <v>03</v>
      </c>
      <c r="B2274" t="str">
        <f t="shared" ca="1" si="360"/>
        <v>WOOD</v>
      </c>
      <c r="C2274" t="str">
        <f t="shared" si="366"/>
        <v>L74-W</v>
      </c>
      <c r="D2274" t="s">
        <v>1014</v>
      </c>
      <c r="E2274">
        <f t="shared" ca="1" si="358"/>
        <v>0</v>
      </c>
      <c r="H2274" t="str">
        <f t="shared" ca="1" si="361"/>
        <v>'LYNX PLYWOOD'!</v>
      </c>
      <c r="I2274">
        <f t="shared" ca="1" si="362"/>
        <v>0</v>
      </c>
      <c r="J2274" t="str">
        <f t="shared" ca="1" si="363"/>
        <v>'LYNX PLYWOOD'!</v>
      </c>
      <c r="K2274">
        <f t="shared" ca="1" si="363"/>
        <v>0</v>
      </c>
      <c r="L2274">
        <f t="shared" ca="1" si="363"/>
        <v>0</v>
      </c>
      <c r="M2274">
        <f t="shared" ca="1" si="363"/>
        <v>0</v>
      </c>
      <c r="N2274">
        <f t="shared" ca="1" si="363"/>
        <v>0</v>
      </c>
      <c r="O2274" t="str">
        <f t="shared" ca="1" si="364"/>
        <v>D:Aa</v>
      </c>
      <c r="P2274" t="str">
        <f t="shared" ca="1" si="365"/>
        <v>D9:Aa9</v>
      </c>
    </row>
    <row r="2275" spans="1:16">
      <c r="A2275" t="str">
        <f t="shared" si="359"/>
        <v>04</v>
      </c>
      <c r="B2275" t="str">
        <f t="shared" ca="1" si="360"/>
        <v>WOOD</v>
      </c>
      <c r="C2275" t="str">
        <f t="shared" si="366"/>
        <v>L74-W</v>
      </c>
      <c r="D2275" t="s">
        <v>1015</v>
      </c>
      <c r="E2275">
        <f t="shared" ca="1" si="358"/>
        <v>0</v>
      </c>
      <c r="H2275" t="str">
        <f t="shared" ca="1" si="361"/>
        <v>'LYNX PLYWOOD'!</v>
      </c>
      <c r="I2275">
        <f t="shared" ca="1" si="362"/>
        <v>0</v>
      </c>
      <c r="J2275" t="str">
        <f t="shared" ca="1" si="363"/>
        <v>'LYNX PLYWOOD'!</v>
      </c>
      <c r="K2275">
        <f t="shared" ca="1" si="363"/>
        <v>0</v>
      </c>
      <c r="L2275">
        <f t="shared" ca="1" si="363"/>
        <v>0</v>
      </c>
      <c r="M2275">
        <f t="shared" ca="1" si="363"/>
        <v>0</v>
      </c>
      <c r="N2275">
        <f t="shared" ca="1" si="363"/>
        <v>0</v>
      </c>
      <c r="O2275" t="str">
        <f t="shared" ca="1" si="364"/>
        <v>D:Aa</v>
      </c>
      <c r="P2275" t="str">
        <f t="shared" ca="1" si="365"/>
        <v>D9:Aa9</v>
      </c>
    </row>
    <row r="2276" spans="1:16">
      <c r="A2276" t="str">
        <f t="shared" si="359"/>
        <v>05</v>
      </c>
      <c r="B2276" t="str">
        <f t="shared" ca="1" si="360"/>
        <v>WOOD</v>
      </c>
      <c r="C2276" t="str">
        <f t="shared" si="366"/>
        <v>L74-W</v>
      </c>
      <c r="D2276" t="s">
        <v>1016</v>
      </c>
      <c r="E2276">
        <f t="shared" ca="1" si="358"/>
        <v>0</v>
      </c>
      <c r="H2276" t="str">
        <f t="shared" ca="1" si="361"/>
        <v>'LYNX PLYWOOD'!</v>
      </c>
      <c r="I2276">
        <f t="shared" ca="1" si="362"/>
        <v>0</v>
      </c>
      <c r="J2276" t="str">
        <f t="shared" ca="1" si="363"/>
        <v>'LYNX PLYWOOD'!</v>
      </c>
      <c r="K2276">
        <f t="shared" ca="1" si="363"/>
        <v>0</v>
      </c>
      <c r="L2276">
        <f t="shared" ca="1" si="363"/>
        <v>0</v>
      </c>
      <c r="M2276">
        <f t="shared" ca="1" si="363"/>
        <v>0</v>
      </c>
      <c r="N2276">
        <f t="shared" ca="1" si="363"/>
        <v>0</v>
      </c>
      <c r="O2276" t="str">
        <f t="shared" ca="1" si="364"/>
        <v>D:Aa</v>
      </c>
      <c r="P2276" t="str">
        <f t="shared" ca="1" si="365"/>
        <v>D9:Aa9</v>
      </c>
    </row>
    <row r="2277" spans="1:16">
      <c r="A2277" t="str">
        <f t="shared" si="359"/>
        <v>06</v>
      </c>
      <c r="B2277" t="str">
        <f t="shared" ca="1" si="360"/>
        <v>WOOD</v>
      </c>
      <c r="C2277" t="str">
        <f t="shared" si="366"/>
        <v>L74-W</v>
      </c>
      <c r="D2277" t="s">
        <v>1017</v>
      </c>
      <c r="E2277">
        <f t="shared" ca="1" si="358"/>
        <v>0</v>
      </c>
      <c r="H2277" t="str">
        <f t="shared" ca="1" si="361"/>
        <v>'LYNX PLYWOOD'!</v>
      </c>
      <c r="I2277">
        <f t="shared" ca="1" si="362"/>
        <v>0</v>
      </c>
      <c r="J2277" t="str">
        <f t="shared" ca="1" si="363"/>
        <v>'LYNX PLYWOOD'!</v>
      </c>
      <c r="K2277">
        <f t="shared" ca="1" si="363"/>
        <v>0</v>
      </c>
      <c r="L2277">
        <f t="shared" ca="1" si="363"/>
        <v>0</v>
      </c>
      <c r="M2277">
        <f t="shared" ca="1" si="363"/>
        <v>0</v>
      </c>
      <c r="N2277">
        <f t="shared" ca="1" si="363"/>
        <v>0</v>
      </c>
      <c r="O2277" t="str">
        <f t="shared" ca="1" si="364"/>
        <v>D:Aa</v>
      </c>
      <c r="P2277" t="str">
        <f t="shared" ca="1" si="365"/>
        <v>D9:Aa9</v>
      </c>
    </row>
    <row r="2278" spans="1:16">
      <c r="A2278" t="str">
        <f t="shared" si="359"/>
        <v>07</v>
      </c>
      <c r="B2278" t="str">
        <f t="shared" ca="1" si="360"/>
        <v>WOOD</v>
      </c>
      <c r="C2278" t="str">
        <f t="shared" si="366"/>
        <v>L74-W</v>
      </c>
      <c r="D2278" t="s">
        <v>1018</v>
      </c>
      <c r="E2278">
        <f t="shared" ca="1" si="358"/>
        <v>0</v>
      </c>
      <c r="H2278" t="str">
        <f t="shared" ca="1" si="361"/>
        <v>'LYNX PLYWOOD'!</v>
      </c>
      <c r="I2278">
        <f t="shared" ca="1" si="362"/>
        <v>0</v>
      </c>
      <c r="J2278" t="str">
        <f t="shared" ca="1" si="363"/>
        <v>'LYNX PLYWOOD'!</v>
      </c>
      <c r="K2278">
        <f t="shared" ca="1" si="363"/>
        <v>0</v>
      </c>
      <c r="L2278">
        <f t="shared" ca="1" si="363"/>
        <v>0</v>
      </c>
      <c r="M2278">
        <f t="shared" ca="1" si="363"/>
        <v>0</v>
      </c>
      <c r="N2278">
        <f t="shared" ca="1" si="363"/>
        <v>0</v>
      </c>
      <c r="O2278" t="str">
        <f t="shared" ca="1" si="364"/>
        <v>D:Aa</v>
      </c>
      <c r="P2278" t="str">
        <f t="shared" ca="1" si="365"/>
        <v>D9:Aa9</v>
      </c>
    </row>
    <row r="2279" spans="1:16">
      <c r="A2279" t="str">
        <f t="shared" si="359"/>
        <v>08</v>
      </c>
      <c r="B2279" t="str">
        <f t="shared" ca="1" si="360"/>
        <v>WOOD</v>
      </c>
      <c r="C2279" t="str">
        <f t="shared" si="366"/>
        <v>L74-W</v>
      </c>
      <c r="D2279" t="s">
        <v>1019</v>
      </c>
      <c r="E2279">
        <f t="shared" ca="1" si="358"/>
        <v>0</v>
      </c>
      <c r="H2279" t="str">
        <f t="shared" ca="1" si="361"/>
        <v>'LYNX PLYWOOD'!</v>
      </c>
      <c r="I2279">
        <f t="shared" ca="1" si="362"/>
        <v>0</v>
      </c>
      <c r="J2279" t="str">
        <f t="shared" ca="1" si="363"/>
        <v>'LYNX PLYWOOD'!</v>
      </c>
      <c r="K2279">
        <f t="shared" ca="1" si="363"/>
        <v>0</v>
      </c>
      <c r="L2279">
        <f t="shared" ca="1" si="363"/>
        <v>0</v>
      </c>
      <c r="M2279">
        <f t="shared" ca="1" si="363"/>
        <v>0</v>
      </c>
      <c r="N2279">
        <f t="shared" ca="1" si="363"/>
        <v>0</v>
      </c>
      <c r="O2279" t="str">
        <f t="shared" ca="1" si="364"/>
        <v>D:Aa</v>
      </c>
      <c r="P2279" t="str">
        <f t="shared" ca="1" si="365"/>
        <v>D9:Aa9</v>
      </c>
    </row>
    <row r="2280" spans="1:16">
      <c r="A2280" t="str">
        <f t="shared" si="359"/>
        <v>09</v>
      </c>
      <c r="B2280" t="str">
        <f t="shared" ca="1" si="360"/>
        <v>WOOD</v>
      </c>
      <c r="C2280" t="str">
        <f t="shared" si="366"/>
        <v>L74-W</v>
      </c>
      <c r="D2280" t="s">
        <v>1020</v>
      </c>
      <c r="E2280">
        <f t="shared" ca="1" si="358"/>
        <v>0</v>
      </c>
      <c r="H2280" t="str">
        <f t="shared" ca="1" si="361"/>
        <v>'LYNX PLYWOOD'!</v>
      </c>
      <c r="I2280">
        <f t="shared" ca="1" si="362"/>
        <v>0</v>
      </c>
      <c r="J2280" t="str">
        <f t="shared" ca="1" si="363"/>
        <v>'LYNX PLYWOOD'!</v>
      </c>
      <c r="K2280">
        <f t="shared" ca="1" si="363"/>
        <v>0</v>
      </c>
      <c r="L2280">
        <f t="shared" ca="1" si="363"/>
        <v>0</v>
      </c>
      <c r="M2280">
        <f t="shared" ca="1" si="363"/>
        <v>0</v>
      </c>
      <c r="N2280">
        <f t="shared" ca="1" si="363"/>
        <v>0</v>
      </c>
      <c r="O2280" t="str">
        <f t="shared" ca="1" si="364"/>
        <v>D:Aa</v>
      </c>
      <c r="P2280" t="str">
        <f t="shared" ca="1" si="365"/>
        <v>D9:Aa9</v>
      </c>
    </row>
    <row r="2281" spans="1:16">
      <c r="A2281" t="str">
        <f t="shared" si="359"/>
        <v>10</v>
      </c>
      <c r="B2281" t="str">
        <f t="shared" ca="1" si="360"/>
        <v>WOOD</v>
      </c>
      <c r="C2281" t="str">
        <f t="shared" si="366"/>
        <v>L74-W</v>
      </c>
      <c r="D2281" t="s">
        <v>1021</v>
      </c>
      <c r="E2281">
        <f t="shared" ca="1" si="358"/>
        <v>0</v>
      </c>
      <c r="H2281" t="str">
        <f t="shared" ca="1" si="361"/>
        <v>'LYNX PLYWOOD'!</v>
      </c>
      <c r="I2281">
        <f t="shared" ca="1" si="362"/>
        <v>0</v>
      </c>
      <c r="J2281" t="str">
        <f t="shared" ca="1" si="363"/>
        <v>'LYNX PLYWOOD'!</v>
      </c>
      <c r="K2281">
        <f t="shared" ca="1" si="363"/>
        <v>0</v>
      </c>
      <c r="L2281">
        <f t="shared" ca="1" si="363"/>
        <v>0</v>
      </c>
      <c r="M2281">
        <f t="shared" ca="1" si="363"/>
        <v>0</v>
      </c>
      <c r="N2281">
        <f t="shared" ca="1" si="363"/>
        <v>0</v>
      </c>
      <c r="O2281" t="str">
        <f t="shared" ca="1" si="364"/>
        <v>D:Aa</v>
      </c>
      <c r="P2281" t="str">
        <f t="shared" ca="1" si="365"/>
        <v>D9:Aa9</v>
      </c>
    </row>
    <row r="2282" spans="1:16">
      <c r="A2282" t="str">
        <f t="shared" si="359"/>
        <v>100</v>
      </c>
      <c r="B2282" t="str">
        <f t="shared" ca="1" si="360"/>
        <v>WOOD</v>
      </c>
      <c r="C2282" t="str">
        <f t="shared" si="366"/>
        <v>L74-W</v>
      </c>
      <c r="D2282" t="s">
        <v>1025</v>
      </c>
      <c r="E2282">
        <f t="shared" ca="1" si="358"/>
        <v>0</v>
      </c>
      <c r="H2282" t="str">
        <f t="shared" ca="1" si="361"/>
        <v>'LYNX PLYWOOD'!</v>
      </c>
      <c r="I2282">
        <f t="shared" ca="1" si="362"/>
        <v>0</v>
      </c>
      <c r="J2282" t="str">
        <f t="shared" ca="1" si="363"/>
        <v>'LYNX PLYWOOD'!</v>
      </c>
      <c r="K2282">
        <f t="shared" ca="1" si="363"/>
        <v>0</v>
      </c>
      <c r="L2282">
        <f t="shared" ca="1" si="363"/>
        <v>0</v>
      </c>
      <c r="M2282">
        <f t="shared" ca="1" si="363"/>
        <v>0</v>
      </c>
      <c r="N2282">
        <f t="shared" ca="1" si="363"/>
        <v>0</v>
      </c>
      <c r="O2282" t="str">
        <f t="shared" ca="1" si="364"/>
        <v>D:Aa</v>
      </c>
      <c r="P2282" t="str">
        <f t="shared" ca="1" si="365"/>
        <v>D9:Aa9</v>
      </c>
    </row>
    <row r="2283" spans="1:16">
      <c r="A2283" t="str">
        <f t="shared" si="359"/>
        <v>11</v>
      </c>
      <c r="B2283" t="str">
        <f t="shared" ca="1" si="360"/>
        <v>WOOD</v>
      </c>
      <c r="C2283" t="str">
        <f t="shared" si="366"/>
        <v>L74-W</v>
      </c>
      <c r="D2283" t="s">
        <v>1022</v>
      </c>
      <c r="E2283">
        <f t="shared" ca="1" si="358"/>
        <v>0</v>
      </c>
      <c r="H2283" t="str">
        <f t="shared" ca="1" si="361"/>
        <v>'LYNX PLYWOOD'!</v>
      </c>
      <c r="I2283">
        <f t="shared" ca="1" si="362"/>
        <v>0</v>
      </c>
      <c r="J2283" t="str">
        <f t="shared" ca="1" si="363"/>
        <v>'LYNX PLYWOOD'!</v>
      </c>
      <c r="K2283">
        <f t="shared" ca="1" si="363"/>
        <v>0</v>
      </c>
      <c r="L2283">
        <f t="shared" ca="1" si="363"/>
        <v>0</v>
      </c>
      <c r="M2283">
        <f t="shared" ca="1" si="363"/>
        <v>0</v>
      </c>
      <c r="N2283">
        <f t="shared" ca="1" si="363"/>
        <v>0</v>
      </c>
      <c r="O2283" t="str">
        <f t="shared" ca="1" si="364"/>
        <v>D:Aa</v>
      </c>
      <c r="P2283" t="str">
        <f t="shared" ca="1" si="365"/>
        <v>D9:Aa9</v>
      </c>
    </row>
    <row r="2284" spans="1:16">
      <c r="A2284" t="str">
        <f t="shared" si="359"/>
        <v>12</v>
      </c>
      <c r="B2284" t="str">
        <f t="shared" ca="1" si="360"/>
        <v>WOOD</v>
      </c>
      <c r="C2284" t="str">
        <f t="shared" si="366"/>
        <v>L74-W</v>
      </c>
      <c r="D2284" t="s">
        <v>1023</v>
      </c>
      <c r="E2284">
        <f t="shared" ca="1" si="358"/>
        <v>0</v>
      </c>
      <c r="H2284" t="str">
        <f t="shared" ca="1" si="361"/>
        <v>'LYNX PLYWOOD'!</v>
      </c>
      <c r="I2284">
        <f t="shared" ca="1" si="362"/>
        <v>0</v>
      </c>
      <c r="J2284" t="str">
        <f t="shared" ref="J2284:N2334" ca="1" si="367">IF(IFERROR(VLOOKUP($C2284,INDIRECT(J$14&amp;"D:D"),1,FALSE),0)&lt;&gt;0,J$14,0)</f>
        <v>'LYNX PLYWOOD'!</v>
      </c>
      <c r="K2284">
        <f t="shared" ca="1" si="367"/>
        <v>0</v>
      </c>
      <c r="L2284">
        <f t="shared" ca="1" si="367"/>
        <v>0</v>
      </c>
      <c r="M2284">
        <f t="shared" ca="1" si="367"/>
        <v>0</v>
      </c>
      <c r="N2284">
        <f t="shared" ca="1" si="367"/>
        <v>0</v>
      </c>
      <c r="O2284" t="str">
        <f t="shared" ca="1" si="364"/>
        <v>D:Aa</v>
      </c>
      <c r="P2284" t="str">
        <f t="shared" ca="1" si="365"/>
        <v>D9:Aa9</v>
      </c>
    </row>
    <row r="2285" spans="1:16">
      <c r="A2285" t="str">
        <f t="shared" si="359"/>
        <v>13</v>
      </c>
      <c r="B2285" t="str">
        <f t="shared" ca="1" si="360"/>
        <v>WOOD</v>
      </c>
      <c r="C2285" t="str">
        <f t="shared" si="366"/>
        <v>L74-W</v>
      </c>
      <c r="D2285" t="s">
        <v>1024</v>
      </c>
      <c r="E2285">
        <f t="shared" ca="1" si="358"/>
        <v>0</v>
      </c>
      <c r="H2285" t="str">
        <f t="shared" ca="1" si="361"/>
        <v>'LYNX PLYWOOD'!</v>
      </c>
      <c r="I2285">
        <f t="shared" ca="1" si="362"/>
        <v>0</v>
      </c>
      <c r="J2285" t="str">
        <f t="shared" ca="1" si="367"/>
        <v>'LYNX PLYWOOD'!</v>
      </c>
      <c r="K2285">
        <f t="shared" ca="1" si="367"/>
        <v>0</v>
      </c>
      <c r="L2285">
        <f t="shared" ca="1" si="367"/>
        <v>0</v>
      </c>
      <c r="M2285">
        <f t="shared" ca="1" si="367"/>
        <v>0</v>
      </c>
      <c r="N2285">
        <f t="shared" ca="1" si="367"/>
        <v>0</v>
      </c>
      <c r="O2285" t="str">
        <f t="shared" ca="1" si="364"/>
        <v>D:Aa</v>
      </c>
      <c r="P2285" t="str">
        <f t="shared" ca="1" si="365"/>
        <v>D9:Aa9</v>
      </c>
    </row>
    <row r="2286" spans="1:16">
      <c r="A2286" t="str">
        <f t="shared" si="359"/>
        <v>15</v>
      </c>
      <c r="B2286" t="str">
        <f t="shared" ca="1" si="360"/>
        <v>WOOD</v>
      </c>
      <c r="C2286" t="str">
        <f t="shared" si="366"/>
        <v>L74-W</v>
      </c>
      <c r="D2286" t="s">
        <v>1560</v>
      </c>
      <c r="E2286">
        <f t="shared" ca="1" si="358"/>
        <v>0</v>
      </c>
      <c r="H2286" t="str">
        <f t="shared" ca="1" si="361"/>
        <v>'LYNX PLYWOOD'!</v>
      </c>
      <c r="I2286">
        <f t="shared" ca="1" si="362"/>
        <v>0</v>
      </c>
      <c r="J2286" t="str">
        <f t="shared" ca="1" si="367"/>
        <v>'LYNX PLYWOOD'!</v>
      </c>
      <c r="K2286">
        <f t="shared" ca="1" si="367"/>
        <v>0</v>
      </c>
      <c r="L2286">
        <f t="shared" ca="1" si="367"/>
        <v>0</v>
      </c>
      <c r="M2286">
        <f t="shared" ca="1" si="367"/>
        <v>0</v>
      </c>
      <c r="N2286">
        <f t="shared" ca="1" si="367"/>
        <v>0</v>
      </c>
      <c r="O2286" t="str">
        <f t="shared" ca="1" si="364"/>
        <v>D:Aa</v>
      </c>
      <c r="P2286" t="str">
        <f t="shared" ca="1" si="365"/>
        <v>D9:Aa9</v>
      </c>
    </row>
    <row r="2287" spans="1:16">
      <c r="A2287" t="str">
        <f t="shared" si="359"/>
        <v>01</v>
      </c>
      <c r="B2287" t="str">
        <f t="shared" ca="1" si="360"/>
        <v>GRP</v>
      </c>
      <c r="C2287" t="str">
        <f t="shared" si="366"/>
        <v>L8-GRP-DT</v>
      </c>
      <c r="D2287" t="s">
        <v>466</v>
      </c>
      <c r="E2287">
        <f t="shared" ref="E2287:E2350" ca="1" si="368">IFERROR(VLOOKUP(C2287,INDIRECT($H2287&amp;$O2287),MATCH($A2287,INDIRECT($H2287&amp;$P2287),0),FALSE),0)</f>
        <v>0</v>
      </c>
      <c r="H2287" t="str">
        <f t="shared" ca="1" si="361"/>
        <v>'LYNX GRP'!</v>
      </c>
      <c r="I2287" t="str">
        <f t="shared" ca="1" si="362"/>
        <v>'LYNX GRP'!</v>
      </c>
      <c r="J2287">
        <f t="shared" ca="1" si="367"/>
        <v>0</v>
      </c>
      <c r="K2287">
        <f t="shared" ca="1" si="367"/>
        <v>0</v>
      </c>
      <c r="L2287">
        <f t="shared" ca="1" si="367"/>
        <v>0</v>
      </c>
      <c r="M2287">
        <f t="shared" ca="1" si="367"/>
        <v>0</v>
      </c>
      <c r="N2287">
        <f t="shared" ca="1" si="367"/>
        <v>0</v>
      </c>
      <c r="O2287" t="str">
        <f t="shared" ca="1" si="364"/>
        <v>D:AC</v>
      </c>
      <c r="P2287" t="str">
        <f t="shared" ca="1" si="365"/>
        <v>D9:AC9</v>
      </c>
    </row>
    <row r="2288" spans="1:16">
      <c r="A2288" t="str">
        <f t="shared" si="359"/>
        <v>02</v>
      </c>
      <c r="B2288" t="str">
        <f t="shared" ca="1" si="360"/>
        <v>GRP</v>
      </c>
      <c r="C2288" t="str">
        <f t="shared" si="366"/>
        <v>L8-GRP-DT</v>
      </c>
      <c r="D2288" t="s">
        <v>467</v>
      </c>
      <c r="E2288">
        <f t="shared" ca="1" si="368"/>
        <v>0</v>
      </c>
      <c r="H2288" t="str">
        <f t="shared" ca="1" si="361"/>
        <v>'LYNX GRP'!</v>
      </c>
      <c r="I2288" t="str">
        <f t="shared" ca="1" si="362"/>
        <v>'LYNX GRP'!</v>
      </c>
      <c r="J2288">
        <f t="shared" ca="1" si="367"/>
        <v>0</v>
      </c>
      <c r="K2288">
        <f t="shared" ca="1" si="367"/>
        <v>0</v>
      </c>
      <c r="L2288">
        <f t="shared" ca="1" si="367"/>
        <v>0</v>
      </c>
      <c r="M2288">
        <f t="shared" ca="1" si="367"/>
        <v>0</v>
      </c>
      <c r="N2288">
        <f t="shared" ca="1" si="367"/>
        <v>0</v>
      </c>
      <c r="O2288" t="str">
        <f t="shared" ca="1" si="364"/>
        <v>D:AC</v>
      </c>
      <c r="P2288" t="str">
        <f t="shared" ca="1" si="365"/>
        <v>D9:AC9</v>
      </c>
    </row>
    <row r="2289" spans="1:16">
      <c r="A2289" t="str">
        <f t="shared" si="359"/>
        <v>03</v>
      </c>
      <c r="B2289" t="str">
        <f t="shared" ca="1" si="360"/>
        <v>GRP</v>
      </c>
      <c r="C2289" t="str">
        <f t="shared" si="366"/>
        <v>L8-GRP-DT</v>
      </c>
      <c r="D2289" t="s">
        <v>468</v>
      </c>
      <c r="E2289">
        <f t="shared" ca="1" si="368"/>
        <v>0</v>
      </c>
      <c r="H2289" t="str">
        <f t="shared" ca="1" si="361"/>
        <v>'LYNX GRP'!</v>
      </c>
      <c r="I2289" t="str">
        <f t="shared" ca="1" si="362"/>
        <v>'LYNX GRP'!</v>
      </c>
      <c r="J2289">
        <f t="shared" ca="1" si="367"/>
        <v>0</v>
      </c>
      <c r="K2289">
        <f t="shared" ca="1" si="367"/>
        <v>0</v>
      </c>
      <c r="L2289">
        <f t="shared" ca="1" si="367"/>
        <v>0</v>
      </c>
      <c r="M2289">
        <f t="shared" ca="1" si="367"/>
        <v>0</v>
      </c>
      <c r="N2289">
        <f t="shared" ca="1" si="367"/>
        <v>0</v>
      </c>
      <c r="O2289" t="str">
        <f t="shared" ca="1" si="364"/>
        <v>D:AC</v>
      </c>
      <c r="P2289" t="str">
        <f t="shared" ca="1" si="365"/>
        <v>D9:AC9</v>
      </c>
    </row>
    <row r="2290" spans="1:16">
      <c r="A2290" t="str">
        <f t="shared" si="359"/>
        <v>04</v>
      </c>
      <c r="B2290" t="str">
        <f t="shared" ca="1" si="360"/>
        <v>GRP</v>
      </c>
      <c r="C2290" t="str">
        <f t="shared" si="366"/>
        <v>L8-GRP-DT</v>
      </c>
      <c r="D2290" t="s">
        <v>469</v>
      </c>
      <c r="E2290">
        <f t="shared" ca="1" si="368"/>
        <v>0</v>
      </c>
      <c r="H2290" t="str">
        <f t="shared" ca="1" si="361"/>
        <v>'LYNX GRP'!</v>
      </c>
      <c r="I2290" t="str">
        <f t="shared" ca="1" si="362"/>
        <v>'LYNX GRP'!</v>
      </c>
      <c r="J2290">
        <f t="shared" ca="1" si="367"/>
        <v>0</v>
      </c>
      <c r="K2290">
        <f t="shared" ca="1" si="367"/>
        <v>0</v>
      </c>
      <c r="L2290">
        <f t="shared" ca="1" si="367"/>
        <v>0</v>
      </c>
      <c r="M2290">
        <f t="shared" ca="1" si="367"/>
        <v>0</v>
      </c>
      <c r="N2290">
        <f t="shared" ca="1" si="367"/>
        <v>0</v>
      </c>
      <c r="O2290" t="str">
        <f t="shared" ca="1" si="364"/>
        <v>D:AC</v>
      </c>
      <c r="P2290" t="str">
        <f t="shared" ca="1" si="365"/>
        <v>D9:AC9</v>
      </c>
    </row>
    <row r="2291" spans="1:16">
      <c r="A2291" t="str">
        <f t="shared" si="359"/>
        <v>05</v>
      </c>
      <c r="B2291" t="str">
        <f t="shared" ca="1" si="360"/>
        <v>GRP</v>
      </c>
      <c r="C2291" t="str">
        <f t="shared" si="366"/>
        <v>L8-GRP-DT</v>
      </c>
      <c r="D2291" t="s">
        <v>470</v>
      </c>
      <c r="E2291">
        <f t="shared" ca="1" si="368"/>
        <v>0</v>
      </c>
      <c r="H2291" t="str">
        <f t="shared" ca="1" si="361"/>
        <v>'LYNX GRP'!</v>
      </c>
      <c r="I2291" t="str">
        <f t="shared" ca="1" si="362"/>
        <v>'LYNX GRP'!</v>
      </c>
      <c r="J2291">
        <f t="shared" ca="1" si="367"/>
        <v>0</v>
      </c>
      <c r="K2291">
        <f t="shared" ca="1" si="367"/>
        <v>0</v>
      </c>
      <c r="L2291">
        <f t="shared" ca="1" si="367"/>
        <v>0</v>
      </c>
      <c r="M2291">
        <f t="shared" ca="1" si="367"/>
        <v>0</v>
      </c>
      <c r="N2291">
        <f t="shared" ca="1" si="367"/>
        <v>0</v>
      </c>
      <c r="O2291" t="str">
        <f t="shared" ca="1" si="364"/>
        <v>D:AC</v>
      </c>
      <c r="P2291" t="str">
        <f t="shared" ca="1" si="365"/>
        <v>D9:AC9</v>
      </c>
    </row>
    <row r="2292" spans="1:16">
      <c r="A2292" t="str">
        <f t="shared" si="359"/>
        <v>06</v>
      </c>
      <c r="B2292" t="str">
        <f t="shared" ca="1" si="360"/>
        <v>GRP</v>
      </c>
      <c r="C2292" t="str">
        <f t="shared" si="366"/>
        <v>L8-GRP-DT</v>
      </c>
      <c r="D2292" t="s">
        <v>471</v>
      </c>
      <c r="E2292">
        <f t="shared" ca="1" si="368"/>
        <v>0</v>
      </c>
      <c r="H2292" t="str">
        <f t="shared" ca="1" si="361"/>
        <v>'LYNX GRP'!</v>
      </c>
      <c r="I2292" t="str">
        <f t="shared" ca="1" si="362"/>
        <v>'LYNX GRP'!</v>
      </c>
      <c r="J2292">
        <f t="shared" ca="1" si="367"/>
        <v>0</v>
      </c>
      <c r="K2292">
        <f t="shared" ca="1" si="367"/>
        <v>0</v>
      </c>
      <c r="L2292">
        <f t="shared" ca="1" si="367"/>
        <v>0</v>
      </c>
      <c r="M2292">
        <f t="shared" ca="1" si="367"/>
        <v>0</v>
      </c>
      <c r="N2292">
        <f t="shared" ca="1" si="367"/>
        <v>0</v>
      </c>
      <c r="O2292" t="str">
        <f t="shared" ca="1" si="364"/>
        <v>D:AC</v>
      </c>
      <c r="P2292" t="str">
        <f t="shared" ca="1" si="365"/>
        <v>D9:AC9</v>
      </c>
    </row>
    <row r="2293" spans="1:16">
      <c r="A2293" t="str">
        <f t="shared" si="359"/>
        <v>07</v>
      </c>
      <c r="B2293" t="str">
        <f t="shared" ca="1" si="360"/>
        <v>GRP</v>
      </c>
      <c r="C2293" t="str">
        <f t="shared" si="366"/>
        <v>L8-GRP-DT</v>
      </c>
      <c r="D2293" t="s">
        <v>472</v>
      </c>
      <c r="E2293">
        <f t="shared" ca="1" si="368"/>
        <v>0</v>
      </c>
      <c r="H2293" t="str">
        <f t="shared" ca="1" si="361"/>
        <v>'LYNX GRP'!</v>
      </c>
      <c r="I2293" t="str">
        <f t="shared" ca="1" si="362"/>
        <v>'LYNX GRP'!</v>
      </c>
      <c r="J2293">
        <f t="shared" ca="1" si="367"/>
        <v>0</v>
      </c>
      <c r="K2293">
        <f t="shared" ca="1" si="367"/>
        <v>0</v>
      </c>
      <c r="L2293">
        <f t="shared" ca="1" si="367"/>
        <v>0</v>
      </c>
      <c r="M2293">
        <f t="shared" ca="1" si="367"/>
        <v>0</v>
      </c>
      <c r="N2293">
        <f t="shared" ca="1" si="367"/>
        <v>0</v>
      </c>
      <c r="O2293" t="str">
        <f t="shared" ca="1" si="364"/>
        <v>D:AC</v>
      </c>
      <c r="P2293" t="str">
        <f t="shared" ca="1" si="365"/>
        <v>D9:AC9</v>
      </c>
    </row>
    <row r="2294" spans="1:16">
      <c r="A2294" t="str">
        <f t="shared" si="359"/>
        <v>08</v>
      </c>
      <c r="B2294" t="str">
        <f t="shared" ca="1" si="360"/>
        <v>GRP</v>
      </c>
      <c r="C2294" t="str">
        <f t="shared" si="366"/>
        <v>L8-GRP-DT</v>
      </c>
      <c r="D2294" t="s">
        <v>473</v>
      </c>
      <c r="E2294">
        <f t="shared" ca="1" si="368"/>
        <v>0</v>
      </c>
      <c r="H2294" t="str">
        <f t="shared" ca="1" si="361"/>
        <v>'LYNX GRP'!</v>
      </c>
      <c r="I2294" t="str">
        <f t="shared" ca="1" si="362"/>
        <v>'LYNX GRP'!</v>
      </c>
      <c r="J2294">
        <f t="shared" ca="1" si="367"/>
        <v>0</v>
      </c>
      <c r="K2294">
        <f t="shared" ca="1" si="367"/>
        <v>0</v>
      </c>
      <c r="L2294">
        <f t="shared" ca="1" si="367"/>
        <v>0</v>
      </c>
      <c r="M2294">
        <f t="shared" ca="1" si="367"/>
        <v>0</v>
      </c>
      <c r="N2294">
        <f t="shared" ca="1" si="367"/>
        <v>0</v>
      </c>
      <c r="O2294" t="str">
        <f t="shared" ca="1" si="364"/>
        <v>D:AC</v>
      </c>
      <c r="P2294" t="str">
        <f t="shared" ca="1" si="365"/>
        <v>D9:AC9</v>
      </c>
    </row>
    <row r="2295" spans="1:16">
      <c r="A2295" t="str">
        <f t="shared" ref="A2295:A2358" si="369">MID(D2295,LEN(C2295)+2,LEN(D2295)-LEN(C2295))</f>
        <v>09</v>
      </c>
      <c r="B2295" t="str">
        <f t="shared" ref="B2295:B2358" ca="1" si="370">VLOOKUP(H2295,$A$1:$K$6,11,FALSE)</f>
        <v>GRP</v>
      </c>
      <c r="C2295" t="str">
        <f t="shared" si="366"/>
        <v>L8-GRP-DT</v>
      </c>
      <c r="D2295" t="s">
        <v>474</v>
      </c>
      <c r="E2295">
        <f t="shared" ca="1" si="368"/>
        <v>0</v>
      </c>
      <c r="H2295" t="str">
        <f t="shared" ca="1" si="361"/>
        <v>'LYNX GRP'!</v>
      </c>
      <c r="I2295" t="str">
        <f t="shared" ca="1" si="362"/>
        <v>'LYNX GRP'!</v>
      </c>
      <c r="J2295">
        <f t="shared" ca="1" si="367"/>
        <v>0</v>
      </c>
      <c r="K2295">
        <f t="shared" ca="1" si="367"/>
        <v>0</v>
      </c>
      <c r="L2295">
        <f t="shared" ca="1" si="367"/>
        <v>0</v>
      </c>
      <c r="M2295">
        <f t="shared" ca="1" si="367"/>
        <v>0</v>
      </c>
      <c r="N2295">
        <f t="shared" ca="1" si="367"/>
        <v>0</v>
      </c>
      <c r="O2295" t="str">
        <f t="shared" ca="1" si="364"/>
        <v>D:AC</v>
      </c>
      <c r="P2295" t="str">
        <f t="shared" ca="1" si="365"/>
        <v>D9:AC9</v>
      </c>
    </row>
    <row r="2296" spans="1:16">
      <c r="A2296" t="str">
        <f t="shared" si="369"/>
        <v>10</v>
      </c>
      <c r="B2296" t="str">
        <f t="shared" ca="1" si="370"/>
        <v>GRP</v>
      </c>
      <c r="C2296" t="str">
        <f t="shared" si="366"/>
        <v>L8-GRP-DT</v>
      </c>
      <c r="D2296" t="s">
        <v>475</v>
      </c>
      <c r="E2296">
        <f t="shared" ca="1" si="368"/>
        <v>0</v>
      </c>
      <c r="H2296" t="str">
        <f t="shared" ca="1" si="361"/>
        <v>'LYNX GRP'!</v>
      </c>
      <c r="I2296" t="str">
        <f t="shared" ca="1" si="362"/>
        <v>'LYNX GRP'!</v>
      </c>
      <c r="J2296">
        <f t="shared" ca="1" si="367"/>
        <v>0</v>
      </c>
      <c r="K2296">
        <f t="shared" ca="1" si="367"/>
        <v>0</v>
      </c>
      <c r="L2296">
        <f t="shared" ca="1" si="367"/>
        <v>0</v>
      </c>
      <c r="M2296">
        <f t="shared" ca="1" si="367"/>
        <v>0</v>
      </c>
      <c r="N2296">
        <f t="shared" ca="1" si="367"/>
        <v>0</v>
      </c>
      <c r="O2296" t="str">
        <f t="shared" ca="1" si="364"/>
        <v>D:AC</v>
      </c>
      <c r="P2296" t="str">
        <f t="shared" ca="1" si="365"/>
        <v>D9:AC9</v>
      </c>
    </row>
    <row r="2297" spans="1:16">
      <c r="A2297" t="str">
        <f t="shared" si="369"/>
        <v>100</v>
      </c>
      <c r="B2297" t="str">
        <f t="shared" ca="1" si="370"/>
        <v>GRP</v>
      </c>
      <c r="C2297" t="str">
        <f t="shared" si="366"/>
        <v>L8-GRP-DT</v>
      </c>
      <c r="D2297" t="s">
        <v>479</v>
      </c>
      <c r="E2297">
        <f t="shared" ca="1" si="368"/>
        <v>0</v>
      </c>
      <c r="H2297" t="str">
        <f t="shared" ref="H2297:H2360" ca="1" si="371">IF(I2297&lt;&gt;0,I2297,IF(J2297&lt;&gt;0,J2297,IF(K2297&lt;&gt;0,K2297,IF(L2297&lt;&gt;0,L2297,IF(M2297&lt;&gt;0,M2297,N2297)))))</f>
        <v>'LYNX GRP'!</v>
      </c>
      <c r="I2297" t="str">
        <f t="shared" ref="I2297:I2360" ca="1" si="372">IF(IFERROR(VLOOKUP(C2297,INDIRECT($I$14&amp;"D:D"),1,FALSE),0)&lt;&gt;0,I$14,0)</f>
        <v>'LYNX GRP'!</v>
      </c>
      <c r="J2297">
        <f t="shared" ca="1" si="367"/>
        <v>0</v>
      </c>
      <c r="K2297">
        <f t="shared" ca="1" si="367"/>
        <v>0</v>
      </c>
      <c r="L2297">
        <f t="shared" ca="1" si="367"/>
        <v>0</v>
      </c>
      <c r="M2297">
        <f t="shared" ca="1" si="367"/>
        <v>0</v>
      </c>
      <c r="N2297">
        <f t="shared" ca="1" si="367"/>
        <v>0</v>
      </c>
      <c r="O2297" t="str">
        <f t="shared" ca="1" si="364"/>
        <v>D:AC</v>
      </c>
      <c r="P2297" t="str">
        <f t="shared" ca="1" si="365"/>
        <v>D9:AC9</v>
      </c>
    </row>
    <row r="2298" spans="1:16">
      <c r="A2298" t="str">
        <f t="shared" si="369"/>
        <v>11</v>
      </c>
      <c r="B2298" t="str">
        <f t="shared" ca="1" si="370"/>
        <v>GRP</v>
      </c>
      <c r="C2298" t="str">
        <f t="shared" si="366"/>
        <v>L8-GRP-DT</v>
      </c>
      <c r="D2298" t="s">
        <v>476</v>
      </c>
      <c r="E2298">
        <f t="shared" ca="1" si="368"/>
        <v>0</v>
      </c>
      <c r="H2298" t="str">
        <f t="shared" ca="1" si="371"/>
        <v>'LYNX GRP'!</v>
      </c>
      <c r="I2298" t="str">
        <f t="shared" ca="1" si="372"/>
        <v>'LYNX GRP'!</v>
      </c>
      <c r="J2298">
        <f t="shared" ca="1" si="367"/>
        <v>0</v>
      </c>
      <c r="K2298">
        <f t="shared" ca="1" si="367"/>
        <v>0</v>
      </c>
      <c r="L2298">
        <f t="shared" ca="1" si="367"/>
        <v>0</v>
      </c>
      <c r="M2298">
        <f t="shared" ca="1" si="367"/>
        <v>0</v>
      </c>
      <c r="N2298">
        <f t="shared" ca="1" si="367"/>
        <v>0</v>
      </c>
      <c r="O2298" t="str">
        <f t="shared" ca="1" si="364"/>
        <v>D:AC</v>
      </c>
      <c r="P2298" t="str">
        <f t="shared" ca="1" si="365"/>
        <v>D9:AC9</v>
      </c>
    </row>
    <row r="2299" spans="1:16">
      <c r="A2299" t="str">
        <f t="shared" si="369"/>
        <v>12</v>
      </c>
      <c r="B2299" t="str">
        <f t="shared" ca="1" si="370"/>
        <v>GRP</v>
      </c>
      <c r="C2299" t="str">
        <f t="shared" si="366"/>
        <v>L8-GRP-DT</v>
      </c>
      <c r="D2299" t="s">
        <v>477</v>
      </c>
      <c r="E2299">
        <f t="shared" ca="1" si="368"/>
        <v>0</v>
      </c>
      <c r="H2299" t="str">
        <f t="shared" ca="1" si="371"/>
        <v>'LYNX GRP'!</v>
      </c>
      <c r="I2299" t="str">
        <f t="shared" ca="1" si="372"/>
        <v>'LYNX GRP'!</v>
      </c>
      <c r="J2299">
        <f t="shared" ca="1" si="367"/>
        <v>0</v>
      </c>
      <c r="K2299">
        <f t="shared" ca="1" si="367"/>
        <v>0</v>
      </c>
      <c r="L2299">
        <f t="shared" ca="1" si="367"/>
        <v>0</v>
      </c>
      <c r="M2299">
        <f t="shared" ca="1" si="367"/>
        <v>0</v>
      </c>
      <c r="N2299">
        <f t="shared" ca="1" si="367"/>
        <v>0</v>
      </c>
      <c r="O2299" t="str">
        <f t="shared" ca="1" si="364"/>
        <v>D:AC</v>
      </c>
      <c r="P2299" t="str">
        <f t="shared" ca="1" si="365"/>
        <v>D9:AC9</v>
      </c>
    </row>
    <row r="2300" spans="1:16">
      <c r="A2300" t="str">
        <f t="shared" si="369"/>
        <v>13</v>
      </c>
      <c r="B2300" t="str">
        <f t="shared" ca="1" si="370"/>
        <v>GRP</v>
      </c>
      <c r="C2300" t="str">
        <f t="shared" si="366"/>
        <v>L8-GRP-DT</v>
      </c>
      <c r="D2300" t="s">
        <v>478</v>
      </c>
      <c r="E2300">
        <f t="shared" ca="1" si="368"/>
        <v>0</v>
      </c>
      <c r="H2300" t="str">
        <f t="shared" ca="1" si="371"/>
        <v>'LYNX GRP'!</v>
      </c>
      <c r="I2300" t="str">
        <f t="shared" ca="1" si="372"/>
        <v>'LYNX GRP'!</v>
      </c>
      <c r="J2300">
        <f t="shared" ca="1" si="367"/>
        <v>0</v>
      </c>
      <c r="K2300">
        <f t="shared" ca="1" si="367"/>
        <v>0</v>
      </c>
      <c r="L2300">
        <f t="shared" ca="1" si="367"/>
        <v>0</v>
      </c>
      <c r="M2300">
        <f t="shared" ca="1" si="367"/>
        <v>0</v>
      </c>
      <c r="N2300">
        <f t="shared" ca="1" si="367"/>
        <v>0</v>
      </c>
      <c r="O2300" t="str">
        <f t="shared" ca="1" si="364"/>
        <v>D:AC</v>
      </c>
      <c r="P2300" t="str">
        <f t="shared" ca="1" si="365"/>
        <v>D9:AC9</v>
      </c>
    </row>
    <row r="2301" spans="1:16">
      <c r="A2301" t="str">
        <f t="shared" si="369"/>
        <v>15</v>
      </c>
      <c r="B2301" t="str">
        <f t="shared" ca="1" si="370"/>
        <v>GRP</v>
      </c>
      <c r="C2301" t="str">
        <f t="shared" si="366"/>
        <v>L8-GRP-DT</v>
      </c>
      <c r="D2301" t="s">
        <v>1518</v>
      </c>
      <c r="E2301">
        <f t="shared" ca="1" si="368"/>
        <v>0</v>
      </c>
      <c r="H2301" t="str">
        <f t="shared" ca="1" si="371"/>
        <v>'LYNX GRP'!</v>
      </c>
      <c r="I2301" t="str">
        <f t="shared" ca="1" si="372"/>
        <v>'LYNX GRP'!</v>
      </c>
      <c r="J2301">
        <f t="shared" ca="1" si="367"/>
        <v>0</v>
      </c>
      <c r="K2301">
        <f t="shared" ca="1" si="367"/>
        <v>0</v>
      </c>
      <c r="L2301">
        <f t="shared" ca="1" si="367"/>
        <v>0</v>
      </c>
      <c r="M2301">
        <f t="shared" ca="1" si="367"/>
        <v>0</v>
      </c>
      <c r="N2301">
        <f t="shared" ca="1" si="367"/>
        <v>0</v>
      </c>
      <c r="O2301" t="str">
        <f t="shared" ca="1" si="364"/>
        <v>D:AC</v>
      </c>
      <c r="P2301" t="str">
        <f t="shared" ca="1" si="365"/>
        <v>D9:AC9</v>
      </c>
    </row>
    <row r="2302" spans="1:16">
      <c r="A2302" t="str">
        <f t="shared" si="369"/>
        <v>19</v>
      </c>
      <c r="B2302" t="str">
        <f t="shared" ca="1" si="370"/>
        <v>GRP</v>
      </c>
      <c r="C2302" t="str">
        <f t="shared" si="366"/>
        <v>L8-GRP-DT</v>
      </c>
      <c r="D2302" t="s">
        <v>3042</v>
      </c>
      <c r="E2302">
        <f t="shared" ca="1" si="368"/>
        <v>0</v>
      </c>
      <c r="H2302" t="str">
        <f t="shared" ca="1" si="371"/>
        <v>'LYNX GRP'!</v>
      </c>
      <c r="I2302" t="str">
        <f t="shared" ca="1" si="372"/>
        <v>'LYNX GRP'!</v>
      </c>
      <c r="J2302">
        <f t="shared" ca="1" si="367"/>
        <v>0</v>
      </c>
      <c r="K2302">
        <f t="shared" ca="1" si="367"/>
        <v>0</v>
      </c>
      <c r="L2302">
        <f t="shared" ca="1" si="367"/>
        <v>0</v>
      </c>
      <c r="M2302">
        <f t="shared" ca="1" si="367"/>
        <v>0</v>
      </c>
      <c r="N2302">
        <f t="shared" ca="1" si="367"/>
        <v>0</v>
      </c>
      <c r="O2302" t="str">
        <f t="shared" ca="1" si="364"/>
        <v>D:AC</v>
      </c>
      <c r="P2302" t="str">
        <f t="shared" ca="1" si="365"/>
        <v>D9:AC9</v>
      </c>
    </row>
    <row r="2303" spans="1:16">
      <c r="A2303" t="str">
        <f t="shared" si="369"/>
        <v>34</v>
      </c>
      <c r="B2303" t="str">
        <f t="shared" ca="1" si="370"/>
        <v>GRP</v>
      </c>
      <c r="C2303" t="str">
        <f t="shared" si="366"/>
        <v>L8-GRP-DT</v>
      </c>
      <c r="D2303" t="s">
        <v>3043</v>
      </c>
      <c r="E2303">
        <f t="shared" ca="1" si="368"/>
        <v>0</v>
      </c>
      <c r="H2303" t="str">
        <f t="shared" ca="1" si="371"/>
        <v>'LYNX GRP'!</v>
      </c>
      <c r="I2303" t="str">
        <f t="shared" ca="1" si="372"/>
        <v>'LYNX GRP'!</v>
      </c>
      <c r="J2303">
        <f t="shared" ca="1" si="367"/>
        <v>0</v>
      </c>
      <c r="K2303">
        <f t="shared" ca="1" si="367"/>
        <v>0</v>
      </c>
      <c r="L2303">
        <f t="shared" ca="1" si="367"/>
        <v>0</v>
      </c>
      <c r="M2303">
        <f t="shared" ca="1" si="367"/>
        <v>0</v>
      </c>
      <c r="N2303">
        <f t="shared" ca="1" si="367"/>
        <v>0</v>
      </c>
      <c r="O2303" t="str">
        <f t="shared" ca="1" si="364"/>
        <v>D:AC</v>
      </c>
      <c r="P2303" t="str">
        <f t="shared" ca="1" si="365"/>
        <v>D9:AC9</v>
      </c>
    </row>
    <row r="2304" spans="1:16">
      <c r="A2304" t="str">
        <f t="shared" si="369"/>
        <v>35</v>
      </c>
      <c r="B2304" t="str">
        <f t="shared" ca="1" si="370"/>
        <v>GRP</v>
      </c>
      <c r="C2304" t="str">
        <f t="shared" si="366"/>
        <v>L8-GRP-DT</v>
      </c>
      <c r="D2304" t="s">
        <v>3044</v>
      </c>
      <c r="E2304">
        <f t="shared" ca="1" si="368"/>
        <v>0</v>
      </c>
      <c r="H2304" t="str">
        <f t="shared" ca="1" si="371"/>
        <v>'LYNX GRP'!</v>
      </c>
      <c r="I2304" t="str">
        <f t="shared" ca="1" si="372"/>
        <v>'LYNX GRP'!</v>
      </c>
      <c r="J2304">
        <f t="shared" ca="1" si="367"/>
        <v>0</v>
      </c>
      <c r="K2304">
        <f t="shared" ca="1" si="367"/>
        <v>0</v>
      </c>
      <c r="L2304">
        <f t="shared" ca="1" si="367"/>
        <v>0</v>
      </c>
      <c r="M2304">
        <f t="shared" ca="1" si="367"/>
        <v>0</v>
      </c>
      <c r="N2304">
        <f t="shared" ca="1" si="367"/>
        <v>0</v>
      </c>
      <c r="O2304" t="str">
        <f t="shared" ca="1" si="364"/>
        <v>D:AC</v>
      </c>
      <c r="P2304" t="str">
        <f t="shared" ca="1" si="365"/>
        <v>D9:AC9</v>
      </c>
    </row>
    <row r="2305" spans="1:16">
      <c r="A2305" t="str">
        <f t="shared" si="369"/>
        <v>36</v>
      </c>
      <c r="B2305" t="str">
        <f t="shared" ca="1" si="370"/>
        <v>GRP</v>
      </c>
      <c r="C2305" t="str">
        <f t="shared" si="366"/>
        <v>L8-GRP-DT</v>
      </c>
      <c r="D2305" t="s">
        <v>3045</v>
      </c>
      <c r="E2305">
        <f t="shared" ca="1" si="368"/>
        <v>0</v>
      </c>
      <c r="H2305" t="str">
        <f t="shared" ca="1" si="371"/>
        <v>'LYNX GRP'!</v>
      </c>
      <c r="I2305" t="str">
        <f t="shared" ca="1" si="372"/>
        <v>'LYNX GRP'!</v>
      </c>
      <c r="J2305">
        <f t="shared" ca="1" si="367"/>
        <v>0</v>
      </c>
      <c r="K2305">
        <f t="shared" ca="1" si="367"/>
        <v>0</v>
      </c>
      <c r="L2305">
        <f t="shared" ca="1" si="367"/>
        <v>0</v>
      </c>
      <c r="M2305">
        <f t="shared" ca="1" si="367"/>
        <v>0</v>
      </c>
      <c r="N2305">
        <f t="shared" ca="1" si="367"/>
        <v>0</v>
      </c>
      <c r="O2305" t="str">
        <f t="shared" ca="1" si="364"/>
        <v>D:AC</v>
      </c>
      <c r="P2305" t="str">
        <f t="shared" ca="1" si="365"/>
        <v>D9:AC9</v>
      </c>
    </row>
    <row r="2306" spans="1:16">
      <c r="A2306" t="str">
        <f t="shared" si="369"/>
        <v>99</v>
      </c>
      <c r="B2306" t="str">
        <f t="shared" ca="1" si="370"/>
        <v>GRP</v>
      </c>
      <c r="C2306" t="str">
        <f t="shared" si="366"/>
        <v>L8-GRP-DT</v>
      </c>
      <c r="D2306" t="s">
        <v>1435</v>
      </c>
      <c r="E2306">
        <f t="shared" ca="1" si="368"/>
        <v>0</v>
      </c>
      <c r="H2306" t="str">
        <f t="shared" ca="1" si="371"/>
        <v>'LYNX GRP'!</v>
      </c>
      <c r="I2306" t="str">
        <f t="shared" ca="1" si="372"/>
        <v>'LYNX GRP'!</v>
      </c>
      <c r="J2306">
        <f t="shared" ca="1" si="367"/>
        <v>0</v>
      </c>
      <c r="K2306">
        <f t="shared" ca="1" si="367"/>
        <v>0</v>
      </c>
      <c r="L2306">
        <f t="shared" ca="1" si="367"/>
        <v>0</v>
      </c>
      <c r="M2306">
        <f t="shared" ca="1" si="367"/>
        <v>0</v>
      </c>
      <c r="N2306">
        <f t="shared" ca="1" si="367"/>
        <v>0</v>
      </c>
      <c r="O2306" t="str">
        <f t="shared" ca="1" si="364"/>
        <v>D:AC</v>
      </c>
      <c r="P2306" t="str">
        <f t="shared" ca="1" si="365"/>
        <v>D9:AC9</v>
      </c>
    </row>
    <row r="2307" spans="1:16">
      <c r="A2307" t="str">
        <f t="shared" si="369"/>
        <v>01</v>
      </c>
      <c r="B2307" t="str">
        <f t="shared" ca="1" si="370"/>
        <v>PU</v>
      </c>
      <c r="C2307" t="str">
        <f t="shared" si="366"/>
        <v>L8-PU</v>
      </c>
      <c r="D2307" t="s">
        <v>1106</v>
      </c>
      <c r="E2307">
        <f t="shared" ca="1" si="368"/>
        <v>0</v>
      </c>
      <c r="H2307" t="str">
        <f t="shared" ca="1" si="371"/>
        <v>'LYNX PU'!</v>
      </c>
      <c r="I2307">
        <f t="shared" ca="1" si="372"/>
        <v>0</v>
      </c>
      <c r="J2307">
        <f t="shared" ca="1" si="367"/>
        <v>0</v>
      </c>
      <c r="K2307" t="str">
        <f t="shared" ca="1" si="367"/>
        <v>'LYNX PU'!</v>
      </c>
      <c r="L2307">
        <f t="shared" ca="1" si="367"/>
        <v>0</v>
      </c>
      <c r="M2307">
        <f t="shared" ca="1" si="367"/>
        <v>0</v>
      </c>
      <c r="N2307">
        <f t="shared" ca="1" si="367"/>
        <v>0</v>
      </c>
      <c r="O2307" t="str">
        <f t="shared" ca="1" si="364"/>
        <v>d:t</v>
      </c>
      <c r="P2307" t="str">
        <f t="shared" ca="1" si="365"/>
        <v>d9:t9</v>
      </c>
    </row>
    <row r="2308" spans="1:16">
      <c r="A2308" t="str">
        <f t="shared" si="369"/>
        <v>02</v>
      </c>
      <c r="B2308" t="str">
        <f t="shared" ca="1" si="370"/>
        <v>PU</v>
      </c>
      <c r="C2308" t="str">
        <f t="shared" si="366"/>
        <v>L8-PU</v>
      </c>
      <c r="D2308" t="s">
        <v>1107</v>
      </c>
      <c r="E2308">
        <f t="shared" ca="1" si="368"/>
        <v>0</v>
      </c>
      <c r="H2308" t="str">
        <f t="shared" ca="1" si="371"/>
        <v>'LYNX PU'!</v>
      </c>
      <c r="I2308">
        <f t="shared" ca="1" si="372"/>
        <v>0</v>
      </c>
      <c r="J2308">
        <f t="shared" ca="1" si="367"/>
        <v>0</v>
      </c>
      <c r="K2308" t="str">
        <f t="shared" ca="1" si="367"/>
        <v>'LYNX PU'!</v>
      </c>
      <c r="L2308">
        <f t="shared" ca="1" si="367"/>
        <v>0</v>
      </c>
      <c r="M2308">
        <f t="shared" ca="1" si="367"/>
        <v>0</v>
      </c>
      <c r="N2308">
        <f t="shared" ca="1" si="367"/>
        <v>0</v>
      </c>
      <c r="O2308" t="str">
        <f t="shared" ca="1" si="364"/>
        <v>d:t</v>
      </c>
      <c r="P2308" t="str">
        <f t="shared" ca="1" si="365"/>
        <v>d9:t9</v>
      </c>
    </row>
    <row r="2309" spans="1:16">
      <c r="A2309" t="str">
        <f t="shared" si="369"/>
        <v>03</v>
      </c>
      <c r="B2309" t="str">
        <f t="shared" ca="1" si="370"/>
        <v>PU</v>
      </c>
      <c r="C2309" t="str">
        <f t="shared" si="366"/>
        <v>L8-PU</v>
      </c>
      <c r="D2309" t="s">
        <v>1108</v>
      </c>
      <c r="E2309">
        <f t="shared" ca="1" si="368"/>
        <v>0</v>
      </c>
      <c r="H2309" t="str">
        <f t="shared" ca="1" si="371"/>
        <v>'LYNX PU'!</v>
      </c>
      <c r="I2309">
        <f t="shared" ca="1" si="372"/>
        <v>0</v>
      </c>
      <c r="J2309">
        <f t="shared" ca="1" si="367"/>
        <v>0</v>
      </c>
      <c r="K2309" t="str">
        <f t="shared" ca="1" si="367"/>
        <v>'LYNX PU'!</v>
      </c>
      <c r="L2309">
        <f t="shared" ca="1" si="367"/>
        <v>0</v>
      </c>
      <c r="M2309">
        <f t="shared" ca="1" si="367"/>
        <v>0</v>
      </c>
      <c r="N2309">
        <f t="shared" ca="1" si="367"/>
        <v>0</v>
      </c>
      <c r="O2309" t="str">
        <f t="shared" ca="1" si="364"/>
        <v>d:t</v>
      </c>
      <c r="P2309" t="str">
        <f t="shared" ca="1" si="365"/>
        <v>d9:t9</v>
      </c>
    </row>
    <row r="2310" spans="1:16">
      <c r="A2310" t="str">
        <f t="shared" si="369"/>
        <v>04</v>
      </c>
      <c r="B2310" t="str">
        <f t="shared" ca="1" si="370"/>
        <v>PU</v>
      </c>
      <c r="C2310" t="str">
        <f t="shared" si="366"/>
        <v>L8-PU</v>
      </c>
      <c r="D2310" t="s">
        <v>1109</v>
      </c>
      <c r="E2310">
        <f t="shared" ca="1" si="368"/>
        <v>0</v>
      </c>
      <c r="H2310" t="str">
        <f t="shared" ca="1" si="371"/>
        <v>'LYNX PU'!</v>
      </c>
      <c r="I2310">
        <f t="shared" ca="1" si="372"/>
        <v>0</v>
      </c>
      <c r="J2310">
        <f t="shared" ca="1" si="367"/>
        <v>0</v>
      </c>
      <c r="K2310" t="str">
        <f t="shared" ca="1" si="367"/>
        <v>'LYNX PU'!</v>
      </c>
      <c r="L2310">
        <f t="shared" ca="1" si="367"/>
        <v>0</v>
      </c>
      <c r="M2310">
        <f t="shared" ca="1" si="367"/>
        <v>0</v>
      </c>
      <c r="N2310">
        <f t="shared" ca="1" si="367"/>
        <v>0</v>
      </c>
      <c r="O2310" t="str">
        <f t="shared" ca="1" si="364"/>
        <v>d:t</v>
      </c>
      <c r="P2310" t="str">
        <f t="shared" ca="1" si="365"/>
        <v>d9:t9</v>
      </c>
    </row>
    <row r="2311" spans="1:16">
      <c r="A2311" t="str">
        <f t="shared" si="369"/>
        <v>05</v>
      </c>
      <c r="B2311" t="str">
        <f t="shared" ca="1" si="370"/>
        <v>PU</v>
      </c>
      <c r="C2311" t="str">
        <f t="shared" si="366"/>
        <v>L8-PU</v>
      </c>
      <c r="D2311" t="s">
        <v>1110</v>
      </c>
      <c r="E2311">
        <f t="shared" ca="1" si="368"/>
        <v>0</v>
      </c>
      <c r="H2311" t="str">
        <f t="shared" ca="1" si="371"/>
        <v>'LYNX PU'!</v>
      </c>
      <c r="I2311">
        <f t="shared" ca="1" si="372"/>
        <v>0</v>
      </c>
      <c r="J2311">
        <f t="shared" ca="1" si="367"/>
        <v>0</v>
      </c>
      <c r="K2311" t="str">
        <f t="shared" ca="1" si="367"/>
        <v>'LYNX PU'!</v>
      </c>
      <c r="L2311">
        <f t="shared" ca="1" si="367"/>
        <v>0</v>
      </c>
      <c r="M2311">
        <f t="shared" ca="1" si="367"/>
        <v>0</v>
      </c>
      <c r="N2311">
        <f t="shared" ca="1" si="367"/>
        <v>0</v>
      </c>
      <c r="O2311" t="str">
        <f t="shared" ca="1" si="364"/>
        <v>d:t</v>
      </c>
      <c r="P2311" t="str">
        <f t="shared" ca="1" si="365"/>
        <v>d9:t9</v>
      </c>
    </row>
    <row r="2312" spans="1:16">
      <c r="A2312" t="str">
        <f t="shared" si="369"/>
        <v>06</v>
      </c>
      <c r="B2312" t="str">
        <f t="shared" ca="1" si="370"/>
        <v>PU</v>
      </c>
      <c r="C2312" t="str">
        <f t="shared" si="366"/>
        <v>L8-PU</v>
      </c>
      <c r="D2312" t="s">
        <v>1111</v>
      </c>
      <c r="E2312">
        <f t="shared" ca="1" si="368"/>
        <v>0</v>
      </c>
      <c r="H2312" t="str">
        <f t="shared" ca="1" si="371"/>
        <v>'LYNX PU'!</v>
      </c>
      <c r="I2312">
        <f t="shared" ca="1" si="372"/>
        <v>0</v>
      </c>
      <c r="J2312">
        <f t="shared" ca="1" si="367"/>
        <v>0</v>
      </c>
      <c r="K2312" t="str">
        <f t="shared" ca="1" si="367"/>
        <v>'LYNX PU'!</v>
      </c>
      <c r="L2312">
        <f t="shared" ca="1" si="367"/>
        <v>0</v>
      </c>
      <c r="M2312">
        <f t="shared" ca="1" si="367"/>
        <v>0</v>
      </c>
      <c r="N2312">
        <f t="shared" ca="1" si="367"/>
        <v>0</v>
      </c>
      <c r="O2312" t="str">
        <f t="shared" ref="O2312:O2375" ca="1" si="373">VLOOKUP($H2312,$G$8:$I$13,2,FALSE)</f>
        <v>d:t</v>
      </c>
      <c r="P2312" t="str">
        <f t="shared" ref="P2312:P2375" ca="1" si="374">VLOOKUP($H2312,$G$8:$I$13,3,FALSE)</f>
        <v>d9:t9</v>
      </c>
    </row>
    <row r="2313" spans="1:16">
      <c r="A2313" t="str">
        <f t="shared" si="369"/>
        <v>09</v>
      </c>
      <c r="B2313" t="str">
        <f t="shared" ca="1" si="370"/>
        <v>PU</v>
      </c>
      <c r="C2313" t="str">
        <f t="shared" si="366"/>
        <v>L8-PU</v>
      </c>
      <c r="D2313" t="s">
        <v>1112</v>
      </c>
      <c r="E2313">
        <f t="shared" ca="1" si="368"/>
        <v>0</v>
      </c>
      <c r="H2313" t="str">
        <f t="shared" ca="1" si="371"/>
        <v>'LYNX PU'!</v>
      </c>
      <c r="I2313">
        <f t="shared" ca="1" si="372"/>
        <v>0</v>
      </c>
      <c r="J2313">
        <f t="shared" ca="1" si="367"/>
        <v>0</v>
      </c>
      <c r="K2313" t="str">
        <f t="shared" ca="1" si="367"/>
        <v>'LYNX PU'!</v>
      </c>
      <c r="L2313">
        <f t="shared" ca="1" si="367"/>
        <v>0</v>
      </c>
      <c r="M2313">
        <f t="shared" ca="1" si="367"/>
        <v>0</v>
      </c>
      <c r="N2313">
        <f t="shared" ca="1" si="367"/>
        <v>0</v>
      </c>
      <c r="O2313" t="str">
        <f t="shared" ca="1" si="373"/>
        <v>d:t</v>
      </c>
      <c r="P2313" t="str">
        <f t="shared" ca="1" si="374"/>
        <v>d9:t9</v>
      </c>
    </row>
    <row r="2314" spans="1:16">
      <c r="A2314" t="str">
        <f t="shared" si="369"/>
        <v>11</v>
      </c>
      <c r="B2314" t="str">
        <f t="shared" ca="1" si="370"/>
        <v>PU</v>
      </c>
      <c r="C2314" t="str">
        <f t="shared" si="366"/>
        <v>L8-PU</v>
      </c>
      <c r="D2314" t="s">
        <v>1113</v>
      </c>
      <c r="E2314">
        <f t="shared" ca="1" si="368"/>
        <v>0</v>
      </c>
      <c r="H2314" t="str">
        <f t="shared" ca="1" si="371"/>
        <v>'LYNX PU'!</v>
      </c>
      <c r="I2314">
        <f t="shared" ca="1" si="372"/>
        <v>0</v>
      </c>
      <c r="J2314">
        <f t="shared" ca="1" si="367"/>
        <v>0</v>
      </c>
      <c r="K2314" t="str">
        <f t="shared" ca="1" si="367"/>
        <v>'LYNX PU'!</v>
      </c>
      <c r="L2314">
        <f t="shared" ca="1" si="367"/>
        <v>0</v>
      </c>
      <c r="M2314">
        <f t="shared" ca="1" si="367"/>
        <v>0</v>
      </c>
      <c r="N2314">
        <f t="shared" ca="1" si="367"/>
        <v>0</v>
      </c>
      <c r="O2314" t="str">
        <f t="shared" ca="1" si="373"/>
        <v>d:t</v>
      </c>
      <c r="P2314" t="str">
        <f t="shared" ca="1" si="374"/>
        <v>d9:t9</v>
      </c>
    </row>
    <row r="2315" spans="1:16">
      <c r="A2315" t="str">
        <f t="shared" si="369"/>
        <v>12</v>
      </c>
      <c r="B2315" t="str">
        <f t="shared" ca="1" si="370"/>
        <v>PU</v>
      </c>
      <c r="C2315" t="str">
        <f t="shared" si="366"/>
        <v>L8-PU</v>
      </c>
      <c r="D2315" t="s">
        <v>1114</v>
      </c>
      <c r="E2315">
        <f t="shared" ca="1" si="368"/>
        <v>0</v>
      </c>
      <c r="H2315" t="str">
        <f t="shared" ca="1" si="371"/>
        <v>'LYNX PU'!</v>
      </c>
      <c r="I2315">
        <f t="shared" ca="1" si="372"/>
        <v>0</v>
      </c>
      <c r="J2315">
        <f t="shared" ca="1" si="367"/>
        <v>0</v>
      </c>
      <c r="K2315" t="str">
        <f t="shared" ca="1" si="367"/>
        <v>'LYNX PU'!</v>
      </c>
      <c r="L2315">
        <f t="shared" ca="1" si="367"/>
        <v>0</v>
      </c>
      <c r="M2315">
        <f t="shared" ca="1" si="367"/>
        <v>0</v>
      </c>
      <c r="N2315">
        <f t="shared" ca="1" si="367"/>
        <v>0</v>
      </c>
      <c r="O2315" t="str">
        <f t="shared" ca="1" si="373"/>
        <v>d:t</v>
      </c>
      <c r="P2315" t="str">
        <f t="shared" ca="1" si="374"/>
        <v>d9:t9</v>
      </c>
    </row>
    <row r="2316" spans="1:16">
      <c r="A2316" t="str">
        <f t="shared" si="369"/>
        <v>14</v>
      </c>
      <c r="B2316" t="str">
        <f t="shared" ca="1" si="370"/>
        <v>PU</v>
      </c>
      <c r="C2316" t="str">
        <f t="shared" si="366"/>
        <v>L8-PU</v>
      </c>
      <c r="D2316" t="s">
        <v>1115</v>
      </c>
      <c r="E2316">
        <f t="shared" ca="1" si="368"/>
        <v>0</v>
      </c>
      <c r="H2316" t="str">
        <f t="shared" ca="1" si="371"/>
        <v>'LYNX PU'!</v>
      </c>
      <c r="I2316">
        <f t="shared" ca="1" si="372"/>
        <v>0</v>
      </c>
      <c r="J2316">
        <f t="shared" ca="1" si="367"/>
        <v>0</v>
      </c>
      <c r="K2316" t="str">
        <f t="shared" ca="1" si="367"/>
        <v>'LYNX PU'!</v>
      </c>
      <c r="L2316">
        <f t="shared" ca="1" si="367"/>
        <v>0</v>
      </c>
      <c r="M2316">
        <f t="shared" ca="1" si="367"/>
        <v>0</v>
      </c>
      <c r="N2316">
        <f t="shared" ca="1" si="367"/>
        <v>0</v>
      </c>
      <c r="O2316" t="str">
        <f t="shared" ca="1" si="373"/>
        <v>d:t</v>
      </c>
      <c r="P2316" t="str">
        <f t="shared" ca="1" si="374"/>
        <v>d9:t9</v>
      </c>
    </row>
    <row r="2317" spans="1:16">
      <c r="A2317" t="str">
        <f t="shared" si="369"/>
        <v>01</v>
      </c>
      <c r="B2317" t="str">
        <f t="shared" ca="1" si="370"/>
        <v>WH</v>
      </c>
      <c r="C2317" t="str">
        <f t="shared" si="366"/>
        <v>L8-WH-N-DT</v>
      </c>
      <c r="D2317" t="s">
        <v>1678</v>
      </c>
      <c r="E2317">
        <f t="shared" ca="1" si="368"/>
        <v>0</v>
      </c>
      <c r="H2317" t="str">
        <f t="shared" ca="1" si="371"/>
        <v>'Lynx WOODEN HOLDS'!</v>
      </c>
      <c r="I2317">
        <f t="shared" ca="1" si="372"/>
        <v>0</v>
      </c>
      <c r="J2317">
        <f t="shared" ca="1" si="367"/>
        <v>0</v>
      </c>
      <c r="K2317">
        <f t="shared" ca="1" si="367"/>
        <v>0</v>
      </c>
      <c r="L2317" t="str">
        <f t="shared" ca="1" si="367"/>
        <v>'Lynx WOODEN HOLDS'!</v>
      </c>
      <c r="M2317">
        <f t="shared" ca="1" si="367"/>
        <v>0</v>
      </c>
      <c r="N2317">
        <f t="shared" ca="1" si="367"/>
        <v>0</v>
      </c>
      <c r="O2317" t="str">
        <f t="shared" ca="1" si="373"/>
        <v>D:z</v>
      </c>
      <c r="P2317" t="str">
        <f t="shared" ca="1" si="374"/>
        <v>D9:Z9</v>
      </c>
    </row>
    <row r="2318" spans="1:16">
      <c r="A2318" t="str">
        <f t="shared" si="369"/>
        <v>02</v>
      </c>
      <c r="B2318" t="str">
        <f t="shared" ca="1" si="370"/>
        <v>WH</v>
      </c>
      <c r="C2318" t="str">
        <f t="shared" si="366"/>
        <v>L8-WH-N-DT</v>
      </c>
      <c r="D2318" t="s">
        <v>1701</v>
      </c>
      <c r="E2318">
        <f t="shared" ca="1" si="368"/>
        <v>0</v>
      </c>
      <c r="H2318" t="str">
        <f t="shared" ca="1" si="371"/>
        <v>'Lynx WOODEN HOLDS'!</v>
      </c>
      <c r="I2318">
        <f t="shared" ca="1" si="372"/>
        <v>0</v>
      </c>
      <c r="J2318">
        <f t="shared" ca="1" si="367"/>
        <v>0</v>
      </c>
      <c r="K2318">
        <f t="shared" ca="1" si="367"/>
        <v>0</v>
      </c>
      <c r="L2318" t="str">
        <f t="shared" ca="1" si="367"/>
        <v>'Lynx WOODEN HOLDS'!</v>
      </c>
      <c r="M2318">
        <f t="shared" ca="1" si="367"/>
        <v>0</v>
      </c>
      <c r="N2318">
        <f t="shared" ca="1" si="367"/>
        <v>0</v>
      </c>
      <c r="O2318" t="str">
        <f t="shared" ca="1" si="373"/>
        <v>D:z</v>
      </c>
      <c r="P2318" t="str">
        <f t="shared" ca="1" si="374"/>
        <v>D9:Z9</v>
      </c>
    </row>
    <row r="2319" spans="1:16">
      <c r="A2319" t="str">
        <f t="shared" si="369"/>
        <v>03</v>
      </c>
      <c r="B2319" t="str">
        <f t="shared" ca="1" si="370"/>
        <v>WH</v>
      </c>
      <c r="C2319" t="str">
        <f t="shared" si="366"/>
        <v>L8-WH-N-DT</v>
      </c>
      <c r="D2319" t="s">
        <v>1724</v>
      </c>
      <c r="E2319">
        <f t="shared" ca="1" si="368"/>
        <v>0</v>
      </c>
      <c r="H2319" t="str">
        <f t="shared" ca="1" si="371"/>
        <v>'Lynx WOODEN HOLDS'!</v>
      </c>
      <c r="I2319">
        <f t="shared" ca="1" si="372"/>
        <v>0</v>
      </c>
      <c r="J2319">
        <f t="shared" ca="1" si="367"/>
        <v>0</v>
      </c>
      <c r="K2319">
        <f t="shared" ca="1" si="367"/>
        <v>0</v>
      </c>
      <c r="L2319" t="str">
        <f t="shared" ca="1" si="367"/>
        <v>'Lynx WOODEN HOLDS'!</v>
      </c>
      <c r="M2319">
        <f t="shared" ca="1" si="367"/>
        <v>0</v>
      </c>
      <c r="N2319">
        <f t="shared" ca="1" si="367"/>
        <v>0</v>
      </c>
      <c r="O2319" t="str">
        <f t="shared" ca="1" si="373"/>
        <v>D:z</v>
      </c>
      <c r="P2319" t="str">
        <f t="shared" ca="1" si="374"/>
        <v>D9:Z9</v>
      </c>
    </row>
    <row r="2320" spans="1:16">
      <c r="A2320" t="str">
        <f t="shared" si="369"/>
        <v>04</v>
      </c>
      <c r="B2320" t="str">
        <f t="shared" ca="1" si="370"/>
        <v>WH</v>
      </c>
      <c r="C2320" t="str">
        <f t="shared" ref="C2320:C2383" si="375">IF(RIGHT(LEFT(D2320,LEN(D2320)-3),1)="-",LEFT(D2320,LEN(D2320)-4),LEFT(D2320,LEN(D2320)-3))</f>
        <v>L8-WH-N-DT</v>
      </c>
      <c r="D2320" t="s">
        <v>1747</v>
      </c>
      <c r="E2320">
        <f t="shared" ca="1" si="368"/>
        <v>0</v>
      </c>
      <c r="H2320" t="str">
        <f t="shared" ca="1" si="371"/>
        <v>'Lynx WOODEN HOLDS'!</v>
      </c>
      <c r="I2320">
        <f t="shared" ca="1" si="372"/>
        <v>0</v>
      </c>
      <c r="J2320">
        <f t="shared" ca="1" si="367"/>
        <v>0</v>
      </c>
      <c r="K2320">
        <f t="shared" ca="1" si="367"/>
        <v>0</v>
      </c>
      <c r="L2320" t="str">
        <f t="shared" ca="1" si="367"/>
        <v>'Lynx WOODEN HOLDS'!</v>
      </c>
      <c r="M2320">
        <f t="shared" ca="1" si="367"/>
        <v>0</v>
      </c>
      <c r="N2320">
        <f t="shared" ca="1" si="367"/>
        <v>0</v>
      </c>
      <c r="O2320" t="str">
        <f t="shared" ca="1" si="373"/>
        <v>D:z</v>
      </c>
      <c r="P2320" t="str">
        <f t="shared" ca="1" si="374"/>
        <v>D9:Z9</v>
      </c>
    </row>
    <row r="2321" spans="1:16">
      <c r="A2321" t="str">
        <f t="shared" si="369"/>
        <v>05</v>
      </c>
      <c r="B2321" t="str">
        <f t="shared" ca="1" si="370"/>
        <v>WH</v>
      </c>
      <c r="C2321" t="str">
        <f t="shared" si="375"/>
        <v>L8-WH-N-DT</v>
      </c>
      <c r="D2321" t="s">
        <v>1770</v>
      </c>
      <c r="E2321">
        <f t="shared" ca="1" si="368"/>
        <v>0</v>
      </c>
      <c r="H2321" t="str">
        <f t="shared" ca="1" si="371"/>
        <v>'Lynx WOODEN HOLDS'!</v>
      </c>
      <c r="I2321">
        <f t="shared" ca="1" si="372"/>
        <v>0</v>
      </c>
      <c r="J2321">
        <f t="shared" ca="1" si="367"/>
        <v>0</v>
      </c>
      <c r="K2321">
        <f t="shared" ca="1" si="367"/>
        <v>0</v>
      </c>
      <c r="L2321" t="str">
        <f t="shared" ca="1" si="367"/>
        <v>'Lynx WOODEN HOLDS'!</v>
      </c>
      <c r="M2321">
        <f t="shared" ca="1" si="367"/>
        <v>0</v>
      </c>
      <c r="N2321">
        <f t="shared" ca="1" si="367"/>
        <v>0</v>
      </c>
      <c r="O2321" t="str">
        <f t="shared" ca="1" si="373"/>
        <v>D:z</v>
      </c>
      <c r="P2321" t="str">
        <f t="shared" ca="1" si="374"/>
        <v>D9:Z9</v>
      </c>
    </row>
    <row r="2322" spans="1:16">
      <c r="A2322" t="str">
        <f t="shared" si="369"/>
        <v>06</v>
      </c>
      <c r="B2322" t="str">
        <f t="shared" ca="1" si="370"/>
        <v>WH</v>
      </c>
      <c r="C2322" t="str">
        <f t="shared" si="375"/>
        <v>L8-WH-N-DT</v>
      </c>
      <c r="D2322" t="s">
        <v>1793</v>
      </c>
      <c r="E2322">
        <f t="shared" ca="1" si="368"/>
        <v>0</v>
      </c>
      <c r="H2322" t="str">
        <f t="shared" ca="1" si="371"/>
        <v>'Lynx WOODEN HOLDS'!</v>
      </c>
      <c r="I2322">
        <f t="shared" ca="1" si="372"/>
        <v>0</v>
      </c>
      <c r="J2322">
        <f t="shared" ca="1" si="367"/>
        <v>0</v>
      </c>
      <c r="K2322">
        <f t="shared" ca="1" si="367"/>
        <v>0</v>
      </c>
      <c r="L2322" t="str">
        <f t="shared" ca="1" si="367"/>
        <v>'Lynx WOODEN HOLDS'!</v>
      </c>
      <c r="M2322">
        <f t="shared" ca="1" si="367"/>
        <v>0</v>
      </c>
      <c r="N2322">
        <f t="shared" ca="1" si="367"/>
        <v>0</v>
      </c>
      <c r="O2322" t="str">
        <f t="shared" ca="1" si="373"/>
        <v>D:z</v>
      </c>
      <c r="P2322" t="str">
        <f t="shared" ca="1" si="374"/>
        <v>D9:Z9</v>
      </c>
    </row>
    <row r="2323" spans="1:16">
      <c r="A2323" t="str">
        <f t="shared" si="369"/>
        <v>07</v>
      </c>
      <c r="B2323" t="str">
        <f t="shared" ca="1" si="370"/>
        <v>WH</v>
      </c>
      <c r="C2323" t="str">
        <f t="shared" si="375"/>
        <v>L8-WH-N-DT</v>
      </c>
      <c r="D2323" t="s">
        <v>1816</v>
      </c>
      <c r="E2323">
        <f t="shared" ca="1" si="368"/>
        <v>0</v>
      </c>
      <c r="H2323" t="str">
        <f t="shared" ca="1" si="371"/>
        <v>'Lynx WOODEN HOLDS'!</v>
      </c>
      <c r="I2323">
        <f t="shared" ca="1" si="372"/>
        <v>0</v>
      </c>
      <c r="J2323">
        <f t="shared" ca="1" si="367"/>
        <v>0</v>
      </c>
      <c r="K2323">
        <f t="shared" ca="1" si="367"/>
        <v>0</v>
      </c>
      <c r="L2323" t="str">
        <f t="shared" ca="1" si="367"/>
        <v>'Lynx WOODEN HOLDS'!</v>
      </c>
      <c r="M2323">
        <f t="shared" ca="1" si="367"/>
        <v>0</v>
      </c>
      <c r="N2323">
        <f t="shared" ca="1" si="367"/>
        <v>0</v>
      </c>
      <c r="O2323" t="str">
        <f t="shared" ca="1" si="373"/>
        <v>D:z</v>
      </c>
      <c r="P2323" t="str">
        <f t="shared" ca="1" si="374"/>
        <v>D9:Z9</v>
      </c>
    </row>
    <row r="2324" spans="1:16">
      <c r="A2324" t="str">
        <f t="shared" si="369"/>
        <v>08</v>
      </c>
      <c r="B2324" t="str">
        <f t="shared" ca="1" si="370"/>
        <v>WH</v>
      </c>
      <c r="C2324" t="str">
        <f t="shared" si="375"/>
        <v>L8-WH-N-DT</v>
      </c>
      <c r="D2324" t="s">
        <v>1839</v>
      </c>
      <c r="E2324">
        <f t="shared" ca="1" si="368"/>
        <v>0</v>
      </c>
      <c r="H2324" t="str">
        <f t="shared" ca="1" si="371"/>
        <v>'Lynx WOODEN HOLDS'!</v>
      </c>
      <c r="I2324">
        <f t="shared" ca="1" si="372"/>
        <v>0</v>
      </c>
      <c r="J2324">
        <f t="shared" ca="1" si="367"/>
        <v>0</v>
      </c>
      <c r="K2324">
        <f t="shared" ca="1" si="367"/>
        <v>0</v>
      </c>
      <c r="L2324" t="str">
        <f t="shared" ca="1" si="367"/>
        <v>'Lynx WOODEN HOLDS'!</v>
      </c>
      <c r="M2324">
        <f t="shared" ca="1" si="367"/>
        <v>0</v>
      </c>
      <c r="N2324">
        <f t="shared" ca="1" si="367"/>
        <v>0</v>
      </c>
      <c r="O2324" t="str">
        <f t="shared" ca="1" si="373"/>
        <v>D:z</v>
      </c>
      <c r="P2324" t="str">
        <f t="shared" ca="1" si="374"/>
        <v>D9:Z9</v>
      </c>
    </row>
    <row r="2325" spans="1:16">
      <c r="A2325" t="str">
        <f t="shared" si="369"/>
        <v>09</v>
      </c>
      <c r="B2325" t="str">
        <f t="shared" ca="1" si="370"/>
        <v>WH</v>
      </c>
      <c r="C2325" t="str">
        <f t="shared" si="375"/>
        <v>L8-WH-N-DT</v>
      </c>
      <c r="D2325" t="s">
        <v>1862</v>
      </c>
      <c r="E2325">
        <f t="shared" ca="1" si="368"/>
        <v>0</v>
      </c>
      <c r="H2325" t="str">
        <f t="shared" ca="1" si="371"/>
        <v>'Lynx WOODEN HOLDS'!</v>
      </c>
      <c r="I2325">
        <f t="shared" ca="1" si="372"/>
        <v>0</v>
      </c>
      <c r="J2325">
        <f t="shared" ca="1" si="367"/>
        <v>0</v>
      </c>
      <c r="K2325">
        <f t="shared" ca="1" si="367"/>
        <v>0</v>
      </c>
      <c r="L2325" t="str">
        <f t="shared" ca="1" si="367"/>
        <v>'Lynx WOODEN HOLDS'!</v>
      </c>
      <c r="M2325">
        <f t="shared" ca="1" si="367"/>
        <v>0</v>
      </c>
      <c r="N2325">
        <f t="shared" ca="1" si="367"/>
        <v>0</v>
      </c>
      <c r="O2325" t="str">
        <f t="shared" ca="1" si="373"/>
        <v>D:z</v>
      </c>
      <c r="P2325" t="str">
        <f t="shared" ca="1" si="374"/>
        <v>D9:Z9</v>
      </c>
    </row>
    <row r="2326" spans="1:16">
      <c r="A2326" t="str">
        <f t="shared" si="369"/>
        <v>10</v>
      </c>
      <c r="B2326" t="str">
        <f t="shared" ca="1" si="370"/>
        <v>WH</v>
      </c>
      <c r="C2326" t="str">
        <f t="shared" si="375"/>
        <v>L8-WH-N-DT</v>
      </c>
      <c r="D2326" t="s">
        <v>1885</v>
      </c>
      <c r="E2326">
        <f t="shared" ca="1" si="368"/>
        <v>0</v>
      </c>
      <c r="H2326" t="str">
        <f t="shared" ca="1" si="371"/>
        <v>'Lynx WOODEN HOLDS'!</v>
      </c>
      <c r="I2326">
        <f t="shared" ca="1" si="372"/>
        <v>0</v>
      </c>
      <c r="J2326">
        <f t="shared" ca="1" si="367"/>
        <v>0</v>
      </c>
      <c r="K2326">
        <f t="shared" ca="1" si="367"/>
        <v>0</v>
      </c>
      <c r="L2326" t="str">
        <f t="shared" ca="1" si="367"/>
        <v>'Lynx WOODEN HOLDS'!</v>
      </c>
      <c r="M2326">
        <f t="shared" ca="1" si="367"/>
        <v>0</v>
      </c>
      <c r="N2326">
        <f t="shared" ca="1" si="367"/>
        <v>0</v>
      </c>
      <c r="O2326" t="str">
        <f t="shared" ca="1" si="373"/>
        <v>D:z</v>
      </c>
      <c r="P2326" t="str">
        <f t="shared" ca="1" si="374"/>
        <v>D9:Z9</v>
      </c>
    </row>
    <row r="2327" spans="1:16">
      <c r="A2327" t="str">
        <f t="shared" si="369"/>
        <v>11</v>
      </c>
      <c r="B2327" t="str">
        <f t="shared" ca="1" si="370"/>
        <v>WH</v>
      </c>
      <c r="C2327" t="str">
        <f t="shared" si="375"/>
        <v>L8-WH-N-DT</v>
      </c>
      <c r="D2327" t="s">
        <v>1908</v>
      </c>
      <c r="E2327">
        <f t="shared" ca="1" si="368"/>
        <v>0</v>
      </c>
      <c r="H2327" t="str">
        <f t="shared" ca="1" si="371"/>
        <v>'Lynx WOODEN HOLDS'!</v>
      </c>
      <c r="I2327">
        <f t="shared" ca="1" si="372"/>
        <v>0</v>
      </c>
      <c r="J2327">
        <f t="shared" ca="1" si="367"/>
        <v>0</v>
      </c>
      <c r="K2327">
        <f t="shared" ca="1" si="367"/>
        <v>0</v>
      </c>
      <c r="L2327" t="str">
        <f t="shared" ca="1" si="367"/>
        <v>'Lynx WOODEN HOLDS'!</v>
      </c>
      <c r="M2327">
        <f t="shared" ca="1" si="367"/>
        <v>0</v>
      </c>
      <c r="N2327">
        <f t="shared" ca="1" si="367"/>
        <v>0</v>
      </c>
      <c r="O2327" t="str">
        <f t="shared" ca="1" si="373"/>
        <v>D:z</v>
      </c>
      <c r="P2327" t="str">
        <f t="shared" ca="1" si="374"/>
        <v>D9:Z9</v>
      </c>
    </row>
    <row r="2328" spans="1:16">
      <c r="A2328" t="str">
        <f t="shared" si="369"/>
        <v>12</v>
      </c>
      <c r="B2328" t="str">
        <f t="shared" ca="1" si="370"/>
        <v>WH</v>
      </c>
      <c r="C2328" t="str">
        <f t="shared" si="375"/>
        <v>L8-WH-N-DT</v>
      </c>
      <c r="D2328" t="s">
        <v>1931</v>
      </c>
      <c r="E2328">
        <f t="shared" ca="1" si="368"/>
        <v>0</v>
      </c>
      <c r="H2328" t="str">
        <f t="shared" ca="1" si="371"/>
        <v>'Lynx WOODEN HOLDS'!</v>
      </c>
      <c r="I2328">
        <f t="shared" ca="1" si="372"/>
        <v>0</v>
      </c>
      <c r="J2328">
        <f t="shared" ca="1" si="367"/>
        <v>0</v>
      </c>
      <c r="K2328">
        <f t="shared" ca="1" si="367"/>
        <v>0</v>
      </c>
      <c r="L2328" t="str">
        <f t="shared" ca="1" si="367"/>
        <v>'Lynx WOODEN HOLDS'!</v>
      </c>
      <c r="M2328">
        <f t="shared" ca="1" si="367"/>
        <v>0</v>
      </c>
      <c r="N2328">
        <f t="shared" ca="1" si="367"/>
        <v>0</v>
      </c>
      <c r="O2328" t="str">
        <f t="shared" ca="1" si="373"/>
        <v>D:z</v>
      </c>
      <c r="P2328" t="str">
        <f t="shared" ca="1" si="374"/>
        <v>D9:Z9</v>
      </c>
    </row>
    <row r="2329" spans="1:16">
      <c r="A2329" t="str">
        <f t="shared" si="369"/>
        <v>13</v>
      </c>
      <c r="B2329" t="str">
        <f t="shared" ca="1" si="370"/>
        <v>WH</v>
      </c>
      <c r="C2329" t="str">
        <f t="shared" si="375"/>
        <v>L8-WH-N-DT</v>
      </c>
      <c r="D2329" t="s">
        <v>1954</v>
      </c>
      <c r="E2329">
        <f t="shared" ca="1" si="368"/>
        <v>0</v>
      </c>
      <c r="H2329" t="str">
        <f t="shared" ca="1" si="371"/>
        <v>'Lynx WOODEN HOLDS'!</v>
      </c>
      <c r="I2329">
        <f t="shared" ca="1" si="372"/>
        <v>0</v>
      </c>
      <c r="J2329">
        <f t="shared" ca="1" si="367"/>
        <v>0</v>
      </c>
      <c r="K2329">
        <f t="shared" ca="1" si="367"/>
        <v>0</v>
      </c>
      <c r="L2329" t="str">
        <f t="shared" ca="1" si="367"/>
        <v>'Lynx WOODEN HOLDS'!</v>
      </c>
      <c r="M2329">
        <f t="shared" ca="1" si="367"/>
        <v>0</v>
      </c>
      <c r="N2329">
        <f t="shared" ca="1" si="367"/>
        <v>0</v>
      </c>
      <c r="O2329" t="str">
        <f t="shared" ca="1" si="373"/>
        <v>D:z</v>
      </c>
      <c r="P2329" t="str">
        <f t="shared" ca="1" si="374"/>
        <v>D9:Z9</v>
      </c>
    </row>
    <row r="2330" spans="1:16">
      <c r="A2330" t="str">
        <f t="shared" si="369"/>
        <v>15</v>
      </c>
      <c r="B2330" t="str">
        <f t="shared" ca="1" si="370"/>
        <v>WH</v>
      </c>
      <c r="C2330" t="str">
        <f t="shared" si="375"/>
        <v>L8-WH-N-DT</v>
      </c>
      <c r="D2330" t="s">
        <v>1977</v>
      </c>
      <c r="E2330">
        <f t="shared" ca="1" si="368"/>
        <v>0</v>
      </c>
      <c r="H2330" t="str">
        <f t="shared" ca="1" si="371"/>
        <v>'Lynx WOODEN HOLDS'!</v>
      </c>
      <c r="I2330">
        <f t="shared" ca="1" si="372"/>
        <v>0</v>
      </c>
      <c r="J2330">
        <f t="shared" ca="1" si="367"/>
        <v>0</v>
      </c>
      <c r="K2330">
        <f t="shared" ca="1" si="367"/>
        <v>0</v>
      </c>
      <c r="L2330" t="str">
        <f t="shared" ca="1" si="367"/>
        <v>'Lynx WOODEN HOLDS'!</v>
      </c>
      <c r="M2330">
        <f t="shared" ca="1" si="367"/>
        <v>0</v>
      </c>
      <c r="N2330">
        <f t="shared" ca="1" si="367"/>
        <v>0</v>
      </c>
      <c r="O2330" t="str">
        <f t="shared" ca="1" si="373"/>
        <v>D:z</v>
      </c>
      <c r="P2330" t="str">
        <f t="shared" ca="1" si="374"/>
        <v>D9:Z9</v>
      </c>
    </row>
    <row r="2331" spans="1:16">
      <c r="A2331" t="str">
        <f t="shared" si="369"/>
        <v>01</v>
      </c>
      <c r="B2331" t="str">
        <f t="shared" ca="1" si="370"/>
        <v>GRP</v>
      </c>
      <c r="C2331" t="str">
        <f t="shared" si="375"/>
        <v>L9-GRP-DT</v>
      </c>
      <c r="D2331" t="s">
        <v>480</v>
      </c>
      <c r="E2331">
        <f t="shared" ca="1" si="368"/>
        <v>0</v>
      </c>
      <c r="H2331" t="str">
        <f t="shared" ca="1" si="371"/>
        <v>'LYNX GRP'!</v>
      </c>
      <c r="I2331" t="str">
        <f t="shared" ca="1" si="372"/>
        <v>'LYNX GRP'!</v>
      </c>
      <c r="J2331">
        <f t="shared" ca="1" si="367"/>
        <v>0</v>
      </c>
      <c r="K2331">
        <f t="shared" ca="1" si="367"/>
        <v>0</v>
      </c>
      <c r="L2331">
        <f t="shared" ca="1" si="367"/>
        <v>0</v>
      </c>
      <c r="M2331">
        <f t="shared" ca="1" si="367"/>
        <v>0</v>
      </c>
      <c r="N2331">
        <f t="shared" ca="1" si="367"/>
        <v>0</v>
      </c>
      <c r="O2331" t="str">
        <f t="shared" ca="1" si="373"/>
        <v>D:AC</v>
      </c>
      <c r="P2331" t="str">
        <f t="shared" ca="1" si="374"/>
        <v>D9:AC9</v>
      </c>
    </row>
    <row r="2332" spans="1:16">
      <c r="A2332" t="str">
        <f t="shared" si="369"/>
        <v>02</v>
      </c>
      <c r="B2332" t="str">
        <f t="shared" ca="1" si="370"/>
        <v>GRP</v>
      </c>
      <c r="C2332" t="str">
        <f t="shared" si="375"/>
        <v>L9-GRP-DT</v>
      </c>
      <c r="D2332" t="s">
        <v>481</v>
      </c>
      <c r="E2332">
        <f t="shared" ca="1" si="368"/>
        <v>0</v>
      </c>
      <c r="H2332" t="str">
        <f t="shared" ca="1" si="371"/>
        <v>'LYNX GRP'!</v>
      </c>
      <c r="I2332" t="str">
        <f t="shared" ca="1" si="372"/>
        <v>'LYNX GRP'!</v>
      </c>
      <c r="J2332">
        <f t="shared" ca="1" si="367"/>
        <v>0</v>
      </c>
      <c r="K2332">
        <f t="shared" ca="1" si="367"/>
        <v>0</v>
      </c>
      <c r="L2332">
        <f t="shared" ca="1" si="367"/>
        <v>0</v>
      </c>
      <c r="M2332">
        <f t="shared" ca="1" si="367"/>
        <v>0</v>
      </c>
      <c r="N2332">
        <f t="shared" ca="1" si="367"/>
        <v>0</v>
      </c>
      <c r="O2332" t="str">
        <f t="shared" ca="1" si="373"/>
        <v>D:AC</v>
      </c>
      <c r="P2332" t="str">
        <f t="shared" ca="1" si="374"/>
        <v>D9:AC9</v>
      </c>
    </row>
    <row r="2333" spans="1:16">
      <c r="A2333" t="str">
        <f t="shared" si="369"/>
        <v>03</v>
      </c>
      <c r="B2333" t="str">
        <f t="shared" ca="1" si="370"/>
        <v>GRP</v>
      </c>
      <c r="C2333" t="str">
        <f t="shared" si="375"/>
        <v>L9-GRP-DT</v>
      </c>
      <c r="D2333" t="s">
        <v>482</v>
      </c>
      <c r="E2333">
        <f t="shared" ca="1" si="368"/>
        <v>0</v>
      </c>
      <c r="H2333" t="str">
        <f t="shared" ca="1" si="371"/>
        <v>'LYNX GRP'!</v>
      </c>
      <c r="I2333" t="str">
        <f t="shared" ca="1" si="372"/>
        <v>'LYNX GRP'!</v>
      </c>
      <c r="J2333">
        <f t="shared" ca="1" si="367"/>
        <v>0</v>
      </c>
      <c r="K2333">
        <f t="shared" ca="1" si="367"/>
        <v>0</v>
      </c>
      <c r="L2333">
        <f t="shared" ca="1" si="367"/>
        <v>0</v>
      </c>
      <c r="M2333">
        <f t="shared" ca="1" si="367"/>
        <v>0</v>
      </c>
      <c r="N2333">
        <f t="shared" ca="1" si="367"/>
        <v>0</v>
      </c>
      <c r="O2333" t="str">
        <f t="shared" ca="1" si="373"/>
        <v>D:AC</v>
      </c>
      <c r="P2333" t="str">
        <f t="shared" ca="1" si="374"/>
        <v>D9:AC9</v>
      </c>
    </row>
    <row r="2334" spans="1:16">
      <c r="A2334" t="str">
        <f t="shared" si="369"/>
        <v>04</v>
      </c>
      <c r="B2334" t="str">
        <f t="shared" ca="1" si="370"/>
        <v>GRP</v>
      </c>
      <c r="C2334" t="str">
        <f t="shared" si="375"/>
        <v>L9-GRP-DT</v>
      </c>
      <c r="D2334" t="s">
        <v>483</v>
      </c>
      <c r="E2334">
        <f t="shared" ca="1" si="368"/>
        <v>0</v>
      </c>
      <c r="H2334" t="str">
        <f t="shared" ca="1" si="371"/>
        <v>'LYNX GRP'!</v>
      </c>
      <c r="I2334" t="str">
        <f t="shared" ca="1" si="372"/>
        <v>'LYNX GRP'!</v>
      </c>
      <c r="J2334">
        <f t="shared" ca="1" si="367"/>
        <v>0</v>
      </c>
      <c r="K2334">
        <f t="shared" ca="1" si="367"/>
        <v>0</v>
      </c>
      <c r="L2334">
        <f t="shared" ca="1" si="367"/>
        <v>0</v>
      </c>
      <c r="M2334">
        <f t="shared" ca="1" si="367"/>
        <v>0</v>
      </c>
      <c r="N2334">
        <f t="shared" ca="1" si="367"/>
        <v>0</v>
      </c>
      <c r="O2334" t="str">
        <f t="shared" ca="1" si="373"/>
        <v>D:AC</v>
      </c>
      <c r="P2334" t="str">
        <f t="shared" ca="1" si="374"/>
        <v>D9:AC9</v>
      </c>
    </row>
    <row r="2335" spans="1:16">
      <c r="A2335" t="str">
        <f t="shared" si="369"/>
        <v>05</v>
      </c>
      <c r="B2335" t="str">
        <f t="shared" ca="1" si="370"/>
        <v>GRP</v>
      </c>
      <c r="C2335" t="str">
        <f t="shared" si="375"/>
        <v>L9-GRP-DT</v>
      </c>
      <c r="D2335" t="s">
        <v>484</v>
      </c>
      <c r="E2335">
        <f t="shared" ca="1" si="368"/>
        <v>0</v>
      </c>
      <c r="H2335" t="str">
        <f t="shared" ca="1" si="371"/>
        <v>'LYNX GRP'!</v>
      </c>
      <c r="I2335" t="str">
        <f t="shared" ca="1" si="372"/>
        <v>'LYNX GRP'!</v>
      </c>
      <c r="J2335">
        <f t="shared" ref="J2335:N2385" ca="1" si="376">IF(IFERROR(VLOOKUP($C2335,INDIRECT(J$14&amp;"D:D"),1,FALSE),0)&lt;&gt;0,J$14,0)</f>
        <v>0</v>
      </c>
      <c r="K2335">
        <f t="shared" ca="1" si="376"/>
        <v>0</v>
      </c>
      <c r="L2335">
        <f t="shared" ca="1" si="376"/>
        <v>0</v>
      </c>
      <c r="M2335">
        <f t="shared" ca="1" si="376"/>
        <v>0</v>
      </c>
      <c r="N2335">
        <f t="shared" ca="1" si="376"/>
        <v>0</v>
      </c>
      <c r="O2335" t="str">
        <f t="shared" ca="1" si="373"/>
        <v>D:AC</v>
      </c>
      <c r="P2335" t="str">
        <f t="shared" ca="1" si="374"/>
        <v>D9:AC9</v>
      </c>
    </row>
    <row r="2336" spans="1:16">
      <c r="A2336" t="str">
        <f t="shared" si="369"/>
        <v>06</v>
      </c>
      <c r="B2336" t="str">
        <f t="shared" ca="1" si="370"/>
        <v>GRP</v>
      </c>
      <c r="C2336" t="str">
        <f t="shared" si="375"/>
        <v>L9-GRP-DT</v>
      </c>
      <c r="D2336" t="s">
        <v>485</v>
      </c>
      <c r="E2336">
        <f t="shared" ca="1" si="368"/>
        <v>0</v>
      </c>
      <c r="H2336" t="str">
        <f t="shared" ca="1" si="371"/>
        <v>'LYNX GRP'!</v>
      </c>
      <c r="I2336" t="str">
        <f t="shared" ca="1" si="372"/>
        <v>'LYNX GRP'!</v>
      </c>
      <c r="J2336">
        <f t="shared" ca="1" si="376"/>
        <v>0</v>
      </c>
      <c r="K2336">
        <f t="shared" ca="1" si="376"/>
        <v>0</v>
      </c>
      <c r="L2336">
        <f t="shared" ca="1" si="376"/>
        <v>0</v>
      </c>
      <c r="M2336">
        <f t="shared" ca="1" si="376"/>
        <v>0</v>
      </c>
      <c r="N2336">
        <f t="shared" ca="1" si="376"/>
        <v>0</v>
      </c>
      <c r="O2336" t="str">
        <f t="shared" ca="1" si="373"/>
        <v>D:AC</v>
      </c>
      <c r="P2336" t="str">
        <f t="shared" ca="1" si="374"/>
        <v>D9:AC9</v>
      </c>
    </row>
    <row r="2337" spans="1:16">
      <c r="A2337" t="str">
        <f t="shared" si="369"/>
        <v>07</v>
      </c>
      <c r="B2337" t="str">
        <f t="shared" ca="1" si="370"/>
        <v>GRP</v>
      </c>
      <c r="C2337" t="str">
        <f t="shared" si="375"/>
        <v>L9-GRP-DT</v>
      </c>
      <c r="D2337" t="s">
        <v>486</v>
      </c>
      <c r="E2337">
        <f t="shared" ca="1" si="368"/>
        <v>0</v>
      </c>
      <c r="H2337" t="str">
        <f t="shared" ca="1" si="371"/>
        <v>'LYNX GRP'!</v>
      </c>
      <c r="I2337" t="str">
        <f t="shared" ca="1" si="372"/>
        <v>'LYNX GRP'!</v>
      </c>
      <c r="J2337">
        <f t="shared" ca="1" si="376"/>
        <v>0</v>
      </c>
      <c r="K2337">
        <f t="shared" ca="1" si="376"/>
        <v>0</v>
      </c>
      <c r="L2337">
        <f t="shared" ca="1" si="376"/>
        <v>0</v>
      </c>
      <c r="M2337">
        <f t="shared" ca="1" si="376"/>
        <v>0</v>
      </c>
      <c r="N2337">
        <f t="shared" ca="1" si="376"/>
        <v>0</v>
      </c>
      <c r="O2337" t="str">
        <f t="shared" ca="1" si="373"/>
        <v>D:AC</v>
      </c>
      <c r="P2337" t="str">
        <f t="shared" ca="1" si="374"/>
        <v>D9:AC9</v>
      </c>
    </row>
    <row r="2338" spans="1:16">
      <c r="A2338" t="str">
        <f t="shared" si="369"/>
        <v>08</v>
      </c>
      <c r="B2338" t="str">
        <f t="shared" ca="1" si="370"/>
        <v>GRP</v>
      </c>
      <c r="C2338" t="str">
        <f t="shared" si="375"/>
        <v>L9-GRP-DT</v>
      </c>
      <c r="D2338" t="s">
        <v>487</v>
      </c>
      <c r="E2338">
        <f t="shared" ca="1" si="368"/>
        <v>0</v>
      </c>
      <c r="H2338" t="str">
        <f t="shared" ca="1" si="371"/>
        <v>'LYNX GRP'!</v>
      </c>
      <c r="I2338" t="str">
        <f t="shared" ca="1" si="372"/>
        <v>'LYNX GRP'!</v>
      </c>
      <c r="J2338">
        <f t="shared" ca="1" si="376"/>
        <v>0</v>
      </c>
      <c r="K2338">
        <f t="shared" ca="1" si="376"/>
        <v>0</v>
      </c>
      <c r="L2338">
        <f t="shared" ca="1" si="376"/>
        <v>0</v>
      </c>
      <c r="M2338">
        <f t="shared" ca="1" si="376"/>
        <v>0</v>
      </c>
      <c r="N2338">
        <f t="shared" ca="1" si="376"/>
        <v>0</v>
      </c>
      <c r="O2338" t="str">
        <f t="shared" ca="1" si="373"/>
        <v>D:AC</v>
      </c>
      <c r="P2338" t="str">
        <f t="shared" ca="1" si="374"/>
        <v>D9:AC9</v>
      </c>
    </row>
    <row r="2339" spans="1:16">
      <c r="A2339" t="str">
        <f t="shared" si="369"/>
        <v>09</v>
      </c>
      <c r="B2339" t="str">
        <f t="shared" ca="1" si="370"/>
        <v>GRP</v>
      </c>
      <c r="C2339" t="str">
        <f t="shared" si="375"/>
        <v>L9-GRP-DT</v>
      </c>
      <c r="D2339" t="s">
        <v>488</v>
      </c>
      <c r="E2339">
        <f t="shared" ca="1" si="368"/>
        <v>0</v>
      </c>
      <c r="H2339" t="str">
        <f t="shared" ca="1" si="371"/>
        <v>'LYNX GRP'!</v>
      </c>
      <c r="I2339" t="str">
        <f t="shared" ca="1" si="372"/>
        <v>'LYNX GRP'!</v>
      </c>
      <c r="J2339">
        <f t="shared" ca="1" si="376"/>
        <v>0</v>
      </c>
      <c r="K2339">
        <f t="shared" ca="1" si="376"/>
        <v>0</v>
      </c>
      <c r="L2339">
        <f t="shared" ca="1" si="376"/>
        <v>0</v>
      </c>
      <c r="M2339">
        <f t="shared" ca="1" si="376"/>
        <v>0</v>
      </c>
      <c r="N2339">
        <f t="shared" ca="1" si="376"/>
        <v>0</v>
      </c>
      <c r="O2339" t="str">
        <f t="shared" ca="1" si="373"/>
        <v>D:AC</v>
      </c>
      <c r="P2339" t="str">
        <f t="shared" ca="1" si="374"/>
        <v>D9:AC9</v>
      </c>
    </row>
    <row r="2340" spans="1:16">
      <c r="A2340" t="str">
        <f t="shared" si="369"/>
        <v>10</v>
      </c>
      <c r="B2340" t="str">
        <f t="shared" ca="1" si="370"/>
        <v>GRP</v>
      </c>
      <c r="C2340" t="str">
        <f t="shared" si="375"/>
        <v>L9-GRP-DT</v>
      </c>
      <c r="D2340" t="s">
        <v>489</v>
      </c>
      <c r="E2340">
        <f t="shared" ca="1" si="368"/>
        <v>0</v>
      </c>
      <c r="H2340" t="str">
        <f t="shared" ca="1" si="371"/>
        <v>'LYNX GRP'!</v>
      </c>
      <c r="I2340" t="str">
        <f t="shared" ca="1" si="372"/>
        <v>'LYNX GRP'!</v>
      </c>
      <c r="J2340">
        <f t="shared" ca="1" si="376"/>
        <v>0</v>
      </c>
      <c r="K2340">
        <f t="shared" ca="1" si="376"/>
        <v>0</v>
      </c>
      <c r="L2340">
        <f t="shared" ca="1" si="376"/>
        <v>0</v>
      </c>
      <c r="M2340">
        <f t="shared" ca="1" si="376"/>
        <v>0</v>
      </c>
      <c r="N2340">
        <f t="shared" ca="1" si="376"/>
        <v>0</v>
      </c>
      <c r="O2340" t="str">
        <f t="shared" ca="1" si="373"/>
        <v>D:AC</v>
      </c>
      <c r="P2340" t="str">
        <f t="shared" ca="1" si="374"/>
        <v>D9:AC9</v>
      </c>
    </row>
    <row r="2341" spans="1:16">
      <c r="A2341" t="str">
        <f t="shared" si="369"/>
        <v>100</v>
      </c>
      <c r="B2341" t="str">
        <f t="shared" ca="1" si="370"/>
        <v>GRP</v>
      </c>
      <c r="C2341" t="str">
        <f t="shared" si="375"/>
        <v>L9-GRP-DT</v>
      </c>
      <c r="D2341" t="s">
        <v>493</v>
      </c>
      <c r="E2341">
        <f t="shared" ca="1" si="368"/>
        <v>0</v>
      </c>
      <c r="H2341" t="str">
        <f t="shared" ca="1" si="371"/>
        <v>'LYNX GRP'!</v>
      </c>
      <c r="I2341" t="str">
        <f t="shared" ca="1" si="372"/>
        <v>'LYNX GRP'!</v>
      </c>
      <c r="J2341">
        <f t="shared" ca="1" si="376"/>
        <v>0</v>
      </c>
      <c r="K2341">
        <f t="shared" ca="1" si="376"/>
        <v>0</v>
      </c>
      <c r="L2341">
        <f t="shared" ca="1" si="376"/>
        <v>0</v>
      </c>
      <c r="M2341">
        <f t="shared" ca="1" si="376"/>
        <v>0</v>
      </c>
      <c r="N2341">
        <f t="shared" ca="1" si="376"/>
        <v>0</v>
      </c>
      <c r="O2341" t="str">
        <f t="shared" ca="1" si="373"/>
        <v>D:AC</v>
      </c>
      <c r="P2341" t="str">
        <f t="shared" ca="1" si="374"/>
        <v>D9:AC9</v>
      </c>
    </row>
    <row r="2342" spans="1:16">
      <c r="A2342" t="str">
        <f t="shared" si="369"/>
        <v>11</v>
      </c>
      <c r="B2342" t="str">
        <f t="shared" ca="1" si="370"/>
        <v>GRP</v>
      </c>
      <c r="C2342" t="str">
        <f t="shared" si="375"/>
        <v>L9-GRP-DT</v>
      </c>
      <c r="D2342" t="s">
        <v>490</v>
      </c>
      <c r="E2342">
        <f t="shared" ca="1" si="368"/>
        <v>0</v>
      </c>
      <c r="H2342" t="str">
        <f t="shared" ca="1" si="371"/>
        <v>'LYNX GRP'!</v>
      </c>
      <c r="I2342" t="str">
        <f t="shared" ca="1" si="372"/>
        <v>'LYNX GRP'!</v>
      </c>
      <c r="J2342">
        <f t="shared" ca="1" si="376"/>
        <v>0</v>
      </c>
      <c r="K2342">
        <f t="shared" ca="1" si="376"/>
        <v>0</v>
      </c>
      <c r="L2342">
        <f t="shared" ca="1" si="376"/>
        <v>0</v>
      </c>
      <c r="M2342">
        <f t="shared" ca="1" si="376"/>
        <v>0</v>
      </c>
      <c r="N2342">
        <f t="shared" ca="1" si="376"/>
        <v>0</v>
      </c>
      <c r="O2342" t="str">
        <f t="shared" ca="1" si="373"/>
        <v>D:AC</v>
      </c>
      <c r="P2342" t="str">
        <f t="shared" ca="1" si="374"/>
        <v>D9:AC9</v>
      </c>
    </row>
    <row r="2343" spans="1:16">
      <c r="A2343" t="str">
        <f t="shared" si="369"/>
        <v>12</v>
      </c>
      <c r="B2343" t="str">
        <f t="shared" ca="1" si="370"/>
        <v>GRP</v>
      </c>
      <c r="C2343" t="str">
        <f t="shared" si="375"/>
        <v>L9-GRP-DT</v>
      </c>
      <c r="D2343" t="s">
        <v>491</v>
      </c>
      <c r="E2343">
        <f t="shared" ca="1" si="368"/>
        <v>0</v>
      </c>
      <c r="H2343" t="str">
        <f t="shared" ca="1" si="371"/>
        <v>'LYNX GRP'!</v>
      </c>
      <c r="I2343" t="str">
        <f t="shared" ca="1" si="372"/>
        <v>'LYNX GRP'!</v>
      </c>
      <c r="J2343">
        <f t="shared" ca="1" si="376"/>
        <v>0</v>
      </c>
      <c r="K2343">
        <f t="shared" ca="1" si="376"/>
        <v>0</v>
      </c>
      <c r="L2343">
        <f t="shared" ca="1" si="376"/>
        <v>0</v>
      </c>
      <c r="M2343">
        <f t="shared" ca="1" si="376"/>
        <v>0</v>
      </c>
      <c r="N2343">
        <f t="shared" ca="1" si="376"/>
        <v>0</v>
      </c>
      <c r="O2343" t="str">
        <f t="shared" ca="1" si="373"/>
        <v>D:AC</v>
      </c>
      <c r="P2343" t="str">
        <f t="shared" ca="1" si="374"/>
        <v>D9:AC9</v>
      </c>
    </row>
    <row r="2344" spans="1:16">
      <c r="A2344" t="str">
        <f t="shared" si="369"/>
        <v>13</v>
      </c>
      <c r="B2344" t="str">
        <f t="shared" ca="1" si="370"/>
        <v>GRP</v>
      </c>
      <c r="C2344" t="str">
        <f t="shared" si="375"/>
        <v>L9-GRP-DT</v>
      </c>
      <c r="D2344" t="s">
        <v>492</v>
      </c>
      <c r="E2344">
        <f t="shared" ca="1" si="368"/>
        <v>0</v>
      </c>
      <c r="H2344" t="str">
        <f t="shared" ca="1" si="371"/>
        <v>'LYNX GRP'!</v>
      </c>
      <c r="I2344" t="str">
        <f t="shared" ca="1" si="372"/>
        <v>'LYNX GRP'!</v>
      </c>
      <c r="J2344">
        <f t="shared" ca="1" si="376"/>
        <v>0</v>
      </c>
      <c r="K2344">
        <f t="shared" ca="1" si="376"/>
        <v>0</v>
      </c>
      <c r="L2344">
        <f t="shared" ca="1" si="376"/>
        <v>0</v>
      </c>
      <c r="M2344">
        <f t="shared" ca="1" si="376"/>
        <v>0</v>
      </c>
      <c r="N2344">
        <f t="shared" ca="1" si="376"/>
        <v>0</v>
      </c>
      <c r="O2344" t="str">
        <f t="shared" ca="1" si="373"/>
        <v>D:AC</v>
      </c>
      <c r="P2344" t="str">
        <f t="shared" ca="1" si="374"/>
        <v>D9:AC9</v>
      </c>
    </row>
    <row r="2345" spans="1:16">
      <c r="A2345" t="str">
        <f t="shared" si="369"/>
        <v>15</v>
      </c>
      <c r="B2345" t="str">
        <f t="shared" ca="1" si="370"/>
        <v>GRP</v>
      </c>
      <c r="C2345" t="str">
        <f t="shared" si="375"/>
        <v>L9-GRP-DT</v>
      </c>
      <c r="D2345" t="s">
        <v>1519</v>
      </c>
      <c r="E2345">
        <f t="shared" ca="1" si="368"/>
        <v>0</v>
      </c>
      <c r="H2345" t="str">
        <f t="shared" ca="1" si="371"/>
        <v>'LYNX GRP'!</v>
      </c>
      <c r="I2345" t="str">
        <f t="shared" ca="1" si="372"/>
        <v>'LYNX GRP'!</v>
      </c>
      <c r="J2345">
        <f t="shared" ca="1" si="376"/>
        <v>0</v>
      </c>
      <c r="K2345">
        <f t="shared" ca="1" si="376"/>
        <v>0</v>
      </c>
      <c r="L2345">
        <f t="shared" ca="1" si="376"/>
        <v>0</v>
      </c>
      <c r="M2345">
        <f t="shared" ca="1" si="376"/>
        <v>0</v>
      </c>
      <c r="N2345">
        <f t="shared" ca="1" si="376"/>
        <v>0</v>
      </c>
      <c r="O2345" t="str">
        <f t="shared" ca="1" si="373"/>
        <v>D:AC</v>
      </c>
      <c r="P2345" t="str">
        <f t="shared" ca="1" si="374"/>
        <v>D9:AC9</v>
      </c>
    </row>
    <row r="2346" spans="1:16">
      <c r="A2346" t="str">
        <f t="shared" si="369"/>
        <v>19</v>
      </c>
      <c r="B2346" t="str">
        <f t="shared" ca="1" si="370"/>
        <v>GRP</v>
      </c>
      <c r="C2346" t="str">
        <f t="shared" si="375"/>
        <v>L9-GRP-DT</v>
      </c>
      <c r="D2346" t="s">
        <v>3046</v>
      </c>
      <c r="E2346">
        <f t="shared" ca="1" si="368"/>
        <v>0</v>
      </c>
      <c r="H2346" t="str">
        <f t="shared" ca="1" si="371"/>
        <v>'LYNX GRP'!</v>
      </c>
      <c r="I2346" t="str">
        <f t="shared" ca="1" si="372"/>
        <v>'LYNX GRP'!</v>
      </c>
      <c r="J2346">
        <f t="shared" ca="1" si="376"/>
        <v>0</v>
      </c>
      <c r="K2346">
        <f t="shared" ca="1" si="376"/>
        <v>0</v>
      </c>
      <c r="L2346">
        <f t="shared" ca="1" si="376"/>
        <v>0</v>
      </c>
      <c r="M2346">
        <f t="shared" ca="1" si="376"/>
        <v>0</v>
      </c>
      <c r="N2346">
        <f t="shared" ca="1" si="376"/>
        <v>0</v>
      </c>
      <c r="O2346" t="str">
        <f t="shared" ca="1" si="373"/>
        <v>D:AC</v>
      </c>
      <c r="P2346" t="str">
        <f t="shared" ca="1" si="374"/>
        <v>D9:AC9</v>
      </c>
    </row>
    <row r="2347" spans="1:16">
      <c r="A2347" t="str">
        <f t="shared" si="369"/>
        <v>34</v>
      </c>
      <c r="B2347" t="str">
        <f t="shared" ca="1" si="370"/>
        <v>GRP</v>
      </c>
      <c r="C2347" t="str">
        <f t="shared" si="375"/>
        <v>L9-GRP-DT</v>
      </c>
      <c r="D2347" t="s">
        <v>3047</v>
      </c>
      <c r="E2347">
        <f t="shared" ca="1" si="368"/>
        <v>0</v>
      </c>
      <c r="H2347" t="str">
        <f t="shared" ca="1" si="371"/>
        <v>'LYNX GRP'!</v>
      </c>
      <c r="I2347" t="str">
        <f t="shared" ca="1" si="372"/>
        <v>'LYNX GRP'!</v>
      </c>
      <c r="J2347">
        <f t="shared" ca="1" si="376"/>
        <v>0</v>
      </c>
      <c r="K2347">
        <f t="shared" ca="1" si="376"/>
        <v>0</v>
      </c>
      <c r="L2347">
        <f t="shared" ca="1" si="376"/>
        <v>0</v>
      </c>
      <c r="M2347">
        <f t="shared" ca="1" si="376"/>
        <v>0</v>
      </c>
      <c r="N2347">
        <f t="shared" ca="1" si="376"/>
        <v>0</v>
      </c>
      <c r="O2347" t="str">
        <f t="shared" ca="1" si="373"/>
        <v>D:AC</v>
      </c>
      <c r="P2347" t="str">
        <f t="shared" ca="1" si="374"/>
        <v>D9:AC9</v>
      </c>
    </row>
    <row r="2348" spans="1:16">
      <c r="A2348" t="str">
        <f t="shared" si="369"/>
        <v>35</v>
      </c>
      <c r="B2348" t="str">
        <f t="shared" ca="1" si="370"/>
        <v>GRP</v>
      </c>
      <c r="C2348" t="str">
        <f t="shared" si="375"/>
        <v>L9-GRP-DT</v>
      </c>
      <c r="D2348" t="s">
        <v>3048</v>
      </c>
      <c r="E2348">
        <f t="shared" ca="1" si="368"/>
        <v>0</v>
      </c>
      <c r="H2348" t="str">
        <f t="shared" ca="1" si="371"/>
        <v>'LYNX GRP'!</v>
      </c>
      <c r="I2348" t="str">
        <f t="shared" ca="1" si="372"/>
        <v>'LYNX GRP'!</v>
      </c>
      <c r="J2348">
        <f t="shared" ca="1" si="376"/>
        <v>0</v>
      </c>
      <c r="K2348">
        <f t="shared" ca="1" si="376"/>
        <v>0</v>
      </c>
      <c r="L2348">
        <f t="shared" ca="1" si="376"/>
        <v>0</v>
      </c>
      <c r="M2348">
        <f t="shared" ca="1" si="376"/>
        <v>0</v>
      </c>
      <c r="N2348">
        <f t="shared" ca="1" si="376"/>
        <v>0</v>
      </c>
      <c r="O2348" t="str">
        <f t="shared" ca="1" si="373"/>
        <v>D:AC</v>
      </c>
      <c r="P2348" t="str">
        <f t="shared" ca="1" si="374"/>
        <v>D9:AC9</v>
      </c>
    </row>
    <row r="2349" spans="1:16">
      <c r="A2349" t="str">
        <f t="shared" si="369"/>
        <v>36</v>
      </c>
      <c r="B2349" t="str">
        <f t="shared" ca="1" si="370"/>
        <v>GRP</v>
      </c>
      <c r="C2349" t="str">
        <f t="shared" si="375"/>
        <v>L9-GRP-DT</v>
      </c>
      <c r="D2349" t="s">
        <v>3049</v>
      </c>
      <c r="E2349">
        <f t="shared" ca="1" si="368"/>
        <v>0</v>
      </c>
      <c r="H2349" t="str">
        <f t="shared" ca="1" si="371"/>
        <v>'LYNX GRP'!</v>
      </c>
      <c r="I2349" t="str">
        <f t="shared" ca="1" si="372"/>
        <v>'LYNX GRP'!</v>
      </c>
      <c r="J2349">
        <f t="shared" ca="1" si="376"/>
        <v>0</v>
      </c>
      <c r="K2349">
        <f t="shared" ca="1" si="376"/>
        <v>0</v>
      </c>
      <c r="L2349">
        <f t="shared" ca="1" si="376"/>
        <v>0</v>
      </c>
      <c r="M2349">
        <f t="shared" ca="1" si="376"/>
        <v>0</v>
      </c>
      <c r="N2349">
        <f t="shared" ca="1" si="376"/>
        <v>0</v>
      </c>
      <c r="O2349" t="str">
        <f t="shared" ca="1" si="373"/>
        <v>D:AC</v>
      </c>
      <c r="P2349" t="str">
        <f t="shared" ca="1" si="374"/>
        <v>D9:AC9</v>
      </c>
    </row>
    <row r="2350" spans="1:16">
      <c r="A2350" t="str">
        <f t="shared" si="369"/>
        <v>99</v>
      </c>
      <c r="B2350" t="str">
        <f t="shared" ca="1" si="370"/>
        <v>GRP</v>
      </c>
      <c r="C2350" t="str">
        <f t="shared" si="375"/>
        <v>L9-GRP-DT</v>
      </c>
      <c r="D2350" t="s">
        <v>1436</v>
      </c>
      <c r="E2350">
        <f t="shared" ca="1" si="368"/>
        <v>0</v>
      </c>
      <c r="H2350" t="str">
        <f t="shared" ca="1" si="371"/>
        <v>'LYNX GRP'!</v>
      </c>
      <c r="I2350" t="str">
        <f t="shared" ca="1" si="372"/>
        <v>'LYNX GRP'!</v>
      </c>
      <c r="J2350">
        <f t="shared" ca="1" si="376"/>
        <v>0</v>
      </c>
      <c r="K2350">
        <f t="shared" ca="1" si="376"/>
        <v>0</v>
      </c>
      <c r="L2350">
        <f t="shared" ca="1" si="376"/>
        <v>0</v>
      </c>
      <c r="M2350">
        <f t="shared" ca="1" si="376"/>
        <v>0</v>
      </c>
      <c r="N2350">
        <f t="shared" ca="1" si="376"/>
        <v>0</v>
      </c>
      <c r="O2350" t="str">
        <f t="shared" ca="1" si="373"/>
        <v>D:AC</v>
      </c>
      <c r="P2350" t="str">
        <f t="shared" ca="1" si="374"/>
        <v>D9:AC9</v>
      </c>
    </row>
    <row r="2351" spans="1:16">
      <c r="A2351" t="str">
        <f t="shared" si="369"/>
        <v>01</v>
      </c>
      <c r="B2351" t="str">
        <f t="shared" ca="1" si="370"/>
        <v>PU</v>
      </c>
      <c r="C2351" t="str">
        <f t="shared" si="375"/>
        <v>L9-PU</v>
      </c>
      <c r="D2351" t="s">
        <v>1116</v>
      </c>
      <c r="E2351">
        <f t="shared" ref="E2351:E2414" ca="1" si="377">IFERROR(VLOOKUP(C2351,INDIRECT($H2351&amp;$O2351),MATCH($A2351,INDIRECT($H2351&amp;$P2351),0),FALSE),0)</f>
        <v>0</v>
      </c>
      <c r="H2351" t="str">
        <f t="shared" ca="1" si="371"/>
        <v>'LYNX PU'!</v>
      </c>
      <c r="I2351">
        <f t="shared" ca="1" si="372"/>
        <v>0</v>
      </c>
      <c r="J2351">
        <f t="shared" ca="1" si="376"/>
        <v>0</v>
      </c>
      <c r="K2351" t="str">
        <f t="shared" ca="1" si="376"/>
        <v>'LYNX PU'!</v>
      </c>
      <c r="L2351">
        <f t="shared" ca="1" si="376"/>
        <v>0</v>
      </c>
      <c r="M2351">
        <f t="shared" ca="1" si="376"/>
        <v>0</v>
      </c>
      <c r="N2351">
        <f t="shared" ca="1" si="376"/>
        <v>0</v>
      </c>
      <c r="O2351" t="str">
        <f t="shared" ca="1" si="373"/>
        <v>d:t</v>
      </c>
      <c r="P2351" t="str">
        <f t="shared" ca="1" si="374"/>
        <v>d9:t9</v>
      </c>
    </row>
    <row r="2352" spans="1:16">
      <c r="A2352" t="str">
        <f t="shared" si="369"/>
        <v>02</v>
      </c>
      <c r="B2352" t="str">
        <f t="shared" ca="1" si="370"/>
        <v>PU</v>
      </c>
      <c r="C2352" t="str">
        <f t="shared" si="375"/>
        <v>L9-PU</v>
      </c>
      <c r="D2352" t="s">
        <v>1117</v>
      </c>
      <c r="E2352">
        <f t="shared" ca="1" si="377"/>
        <v>0</v>
      </c>
      <c r="H2352" t="str">
        <f t="shared" ca="1" si="371"/>
        <v>'LYNX PU'!</v>
      </c>
      <c r="I2352">
        <f t="shared" ca="1" si="372"/>
        <v>0</v>
      </c>
      <c r="J2352">
        <f t="shared" ca="1" si="376"/>
        <v>0</v>
      </c>
      <c r="K2352" t="str">
        <f t="shared" ca="1" si="376"/>
        <v>'LYNX PU'!</v>
      </c>
      <c r="L2352">
        <f t="shared" ca="1" si="376"/>
        <v>0</v>
      </c>
      <c r="M2352">
        <f t="shared" ca="1" si="376"/>
        <v>0</v>
      </c>
      <c r="N2352">
        <f t="shared" ca="1" si="376"/>
        <v>0</v>
      </c>
      <c r="O2352" t="str">
        <f t="shared" ca="1" si="373"/>
        <v>d:t</v>
      </c>
      <c r="P2352" t="str">
        <f t="shared" ca="1" si="374"/>
        <v>d9:t9</v>
      </c>
    </row>
    <row r="2353" spans="1:16">
      <c r="A2353" t="str">
        <f t="shared" si="369"/>
        <v>03</v>
      </c>
      <c r="B2353" t="str">
        <f t="shared" ca="1" si="370"/>
        <v>PU</v>
      </c>
      <c r="C2353" t="str">
        <f t="shared" si="375"/>
        <v>L9-PU</v>
      </c>
      <c r="D2353" t="s">
        <v>1118</v>
      </c>
      <c r="E2353">
        <f t="shared" ca="1" si="377"/>
        <v>0</v>
      </c>
      <c r="H2353" t="str">
        <f t="shared" ca="1" si="371"/>
        <v>'LYNX PU'!</v>
      </c>
      <c r="I2353">
        <f t="shared" ca="1" si="372"/>
        <v>0</v>
      </c>
      <c r="J2353">
        <f t="shared" ca="1" si="376"/>
        <v>0</v>
      </c>
      <c r="K2353" t="str">
        <f t="shared" ca="1" si="376"/>
        <v>'LYNX PU'!</v>
      </c>
      <c r="L2353">
        <f t="shared" ca="1" si="376"/>
        <v>0</v>
      </c>
      <c r="M2353">
        <f t="shared" ca="1" si="376"/>
        <v>0</v>
      </c>
      <c r="N2353">
        <f t="shared" ca="1" si="376"/>
        <v>0</v>
      </c>
      <c r="O2353" t="str">
        <f t="shared" ca="1" si="373"/>
        <v>d:t</v>
      </c>
      <c r="P2353" t="str">
        <f t="shared" ca="1" si="374"/>
        <v>d9:t9</v>
      </c>
    </row>
    <row r="2354" spans="1:16">
      <c r="A2354" t="str">
        <f t="shared" si="369"/>
        <v>04</v>
      </c>
      <c r="B2354" t="str">
        <f t="shared" ca="1" si="370"/>
        <v>PU</v>
      </c>
      <c r="C2354" t="str">
        <f t="shared" si="375"/>
        <v>L9-PU</v>
      </c>
      <c r="D2354" t="s">
        <v>1119</v>
      </c>
      <c r="E2354">
        <f t="shared" ca="1" si="377"/>
        <v>0</v>
      </c>
      <c r="H2354" t="str">
        <f t="shared" ca="1" si="371"/>
        <v>'LYNX PU'!</v>
      </c>
      <c r="I2354">
        <f t="shared" ca="1" si="372"/>
        <v>0</v>
      </c>
      <c r="J2354">
        <f t="shared" ca="1" si="376"/>
        <v>0</v>
      </c>
      <c r="K2354" t="str">
        <f t="shared" ca="1" si="376"/>
        <v>'LYNX PU'!</v>
      </c>
      <c r="L2354">
        <f t="shared" ca="1" si="376"/>
        <v>0</v>
      </c>
      <c r="M2354">
        <f t="shared" ca="1" si="376"/>
        <v>0</v>
      </c>
      <c r="N2354">
        <f t="shared" ca="1" si="376"/>
        <v>0</v>
      </c>
      <c r="O2354" t="str">
        <f t="shared" ca="1" si="373"/>
        <v>d:t</v>
      </c>
      <c r="P2354" t="str">
        <f t="shared" ca="1" si="374"/>
        <v>d9:t9</v>
      </c>
    </row>
    <row r="2355" spans="1:16">
      <c r="A2355" t="str">
        <f t="shared" si="369"/>
        <v>05</v>
      </c>
      <c r="B2355" t="str">
        <f t="shared" ca="1" si="370"/>
        <v>PU</v>
      </c>
      <c r="C2355" t="str">
        <f t="shared" si="375"/>
        <v>L9-PU</v>
      </c>
      <c r="D2355" t="s">
        <v>1120</v>
      </c>
      <c r="E2355">
        <f t="shared" ca="1" si="377"/>
        <v>0</v>
      </c>
      <c r="H2355" t="str">
        <f t="shared" ca="1" si="371"/>
        <v>'LYNX PU'!</v>
      </c>
      <c r="I2355">
        <f t="shared" ca="1" si="372"/>
        <v>0</v>
      </c>
      <c r="J2355">
        <f t="shared" ca="1" si="376"/>
        <v>0</v>
      </c>
      <c r="K2355" t="str">
        <f t="shared" ca="1" si="376"/>
        <v>'LYNX PU'!</v>
      </c>
      <c r="L2355">
        <f t="shared" ca="1" si="376"/>
        <v>0</v>
      </c>
      <c r="M2355">
        <f t="shared" ca="1" si="376"/>
        <v>0</v>
      </c>
      <c r="N2355">
        <f t="shared" ca="1" si="376"/>
        <v>0</v>
      </c>
      <c r="O2355" t="str">
        <f t="shared" ca="1" si="373"/>
        <v>d:t</v>
      </c>
      <c r="P2355" t="str">
        <f t="shared" ca="1" si="374"/>
        <v>d9:t9</v>
      </c>
    </row>
    <row r="2356" spans="1:16">
      <c r="A2356" t="str">
        <f t="shared" si="369"/>
        <v>06</v>
      </c>
      <c r="B2356" t="str">
        <f t="shared" ca="1" si="370"/>
        <v>PU</v>
      </c>
      <c r="C2356" t="str">
        <f t="shared" si="375"/>
        <v>L9-PU</v>
      </c>
      <c r="D2356" t="s">
        <v>1121</v>
      </c>
      <c r="E2356">
        <f t="shared" ca="1" si="377"/>
        <v>0</v>
      </c>
      <c r="H2356" t="str">
        <f t="shared" ca="1" si="371"/>
        <v>'LYNX PU'!</v>
      </c>
      <c r="I2356">
        <f t="shared" ca="1" si="372"/>
        <v>0</v>
      </c>
      <c r="J2356">
        <f t="shared" ca="1" si="376"/>
        <v>0</v>
      </c>
      <c r="K2356" t="str">
        <f t="shared" ca="1" si="376"/>
        <v>'LYNX PU'!</v>
      </c>
      <c r="L2356">
        <f t="shared" ca="1" si="376"/>
        <v>0</v>
      </c>
      <c r="M2356">
        <f t="shared" ca="1" si="376"/>
        <v>0</v>
      </c>
      <c r="N2356">
        <f t="shared" ca="1" si="376"/>
        <v>0</v>
      </c>
      <c r="O2356" t="str">
        <f t="shared" ca="1" si="373"/>
        <v>d:t</v>
      </c>
      <c r="P2356" t="str">
        <f t="shared" ca="1" si="374"/>
        <v>d9:t9</v>
      </c>
    </row>
    <row r="2357" spans="1:16">
      <c r="A2357" t="str">
        <f t="shared" si="369"/>
        <v>09</v>
      </c>
      <c r="B2357" t="str">
        <f t="shared" ca="1" si="370"/>
        <v>PU</v>
      </c>
      <c r="C2357" t="str">
        <f t="shared" si="375"/>
        <v>L9-PU</v>
      </c>
      <c r="D2357" t="s">
        <v>1122</v>
      </c>
      <c r="E2357">
        <f t="shared" ca="1" si="377"/>
        <v>0</v>
      </c>
      <c r="H2357" t="str">
        <f t="shared" ca="1" si="371"/>
        <v>'LYNX PU'!</v>
      </c>
      <c r="I2357">
        <f t="shared" ca="1" si="372"/>
        <v>0</v>
      </c>
      <c r="J2357">
        <f t="shared" ca="1" si="376"/>
        <v>0</v>
      </c>
      <c r="K2357" t="str">
        <f t="shared" ca="1" si="376"/>
        <v>'LYNX PU'!</v>
      </c>
      <c r="L2357">
        <f t="shared" ca="1" si="376"/>
        <v>0</v>
      </c>
      <c r="M2357">
        <f t="shared" ca="1" si="376"/>
        <v>0</v>
      </c>
      <c r="N2357">
        <f t="shared" ca="1" si="376"/>
        <v>0</v>
      </c>
      <c r="O2357" t="str">
        <f t="shared" ca="1" si="373"/>
        <v>d:t</v>
      </c>
      <c r="P2357" t="str">
        <f t="shared" ca="1" si="374"/>
        <v>d9:t9</v>
      </c>
    </row>
    <row r="2358" spans="1:16">
      <c r="A2358" t="str">
        <f t="shared" si="369"/>
        <v>11</v>
      </c>
      <c r="B2358" t="str">
        <f t="shared" ca="1" si="370"/>
        <v>PU</v>
      </c>
      <c r="C2358" t="str">
        <f t="shared" si="375"/>
        <v>L9-PU</v>
      </c>
      <c r="D2358" t="s">
        <v>1123</v>
      </c>
      <c r="E2358">
        <f t="shared" ca="1" si="377"/>
        <v>0</v>
      </c>
      <c r="H2358" t="str">
        <f t="shared" ca="1" si="371"/>
        <v>'LYNX PU'!</v>
      </c>
      <c r="I2358">
        <f t="shared" ca="1" si="372"/>
        <v>0</v>
      </c>
      <c r="J2358">
        <f t="shared" ca="1" si="376"/>
        <v>0</v>
      </c>
      <c r="K2358" t="str">
        <f t="shared" ca="1" si="376"/>
        <v>'LYNX PU'!</v>
      </c>
      <c r="L2358">
        <f t="shared" ca="1" si="376"/>
        <v>0</v>
      </c>
      <c r="M2358">
        <f t="shared" ca="1" si="376"/>
        <v>0</v>
      </c>
      <c r="N2358">
        <f t="shared" ca="1" si="376"/>
        <v>0</v>
      </c>
      <c r="O2358" t="str">
        <f t="shared" ca="1" si="373"/>
        <v>d:t</v>
      </c>
      <c r="P2358" t="str">
        <f t="shared" ca="1" si="374"/>
        <v>d9:t9</v>
      </c>
    </row>
    <row r="2359" spans="1:16">
      <c r="A2359" t="str">
        <f t="shared" ref="A2359:A2422" si="378">MID(D2359,LEN(C2359)+2,LEN(D2359)-LEN(C2359))</f>
        <v>12</v>
      </c>
      <c r="B2359" t="str">
        <f t="shared" ref="B2359:B2422" ca="1" si="379">VLOOKUP(H2359,$A$1:$K$6,11,FALSE)</f>
        <v>PU</v>
      </c>
      <c r="C2359" t="str">
        <f t="shared" si="375"/>
        <v>L9-PU</v>
      </c>
      <c r="D2359" t="s">
        <v>1124</v>
      </c>
      <c r="E2359">
        <f t="shared" ca="1" si="377"/>
        <v>0</v>
      </c>
      <c r="H2359" t="str">
        <f t="shared" ca="1" si="371"/>
        <v>'LYNX PU'!</v>
      </c>
      <c r="I2359">
        <f t="shared" ca="1" si="372"/>
        <v>0</v>
      </c>
      <c r="J2359">
        <f t="shared" ca="1" si="376"/>
        <v>0</v>
      </c>
      <c r="K2359" t="str">
        <f t="shared" ca="1" si="376"/>
        <v>'LYNX PU'!</v>
      </c>
      <c r="L2359">
        <f t="shared" ca="1" si="376"/>
        <v>0</v>
      </c>
      <c r="M2359">
        <f t="shared" ca="1" si="376"/>
        <v>0</v>
      </c>
      <c r="N2359">
        <f t="shared" ca="1" si="376"/>
        <v>0</v>
      </c>
      <c r="O2359" t="str">
        <f t="shared" ca="1" si="373"/>
        <v>d:t</v>
      </c>
      <c r="P2359" t="str">
        <f t="shared" ca="1" si="374"/>
        <v>d9:t9</v>
      </c>
    </row>
    <row r="2360" spans="1:16">
      <c r="A2360" t="str">
        <f t="shared" si="378"/>
        <v>14</v>
      </c>
      <c r="B2360" t="str">
        <f t="shared" ca="1" si="379"/>
        <v>PU</v>
      </c>
      <c r="C2360" t="str">
        <f t="shared" si="375"/>
        <v>L9-PU</v>
      </c>
      <c r="D2360" t="s">
        <v>1125</v>
      </c>
      <c r="E2360">
        <f t="shared" ca="1" si="377"/>
        <v>0</v>
      </c>
      <c r="H2360" t="str">
        <f t="shared" ca="1" si="371"/>
        <v>'LYNX PU'!</v>
      </c>
      <c r="I2360">
        <f t="shared" ca="1" si="372"/>
        <v>0</v>
      </c>
      <c r="J2360">
        <f t="shared" ca="1" si="376"/>
        <v>0</v>
      </c>
      <c r="K2360" t="str">
        <f t="shared" ca="1" si="376"/>
        <v>'LYNX PU'!</v>
      </c>
      <c r="L2360">
        <f t="shared" ca="1" si="376"/>
        <v>0</v>
      </c>
      <c r="M2360">
        <f t="shared" ca="1" si="376"/>
        <v>0</v>
      </c>
      <c r="N2360">
        <f t="shared" ca="1" si="376"/>
        <v>0</v>
      </c>
      <c r="O2360" t="str">
        <f t="shared" ca="1" si="373"/>
        <v>d:t</v>
      </c>
      <c r="P2360" t="str">
        <f t="shared" ca="1" si="374"/>
        <v>d9:t9</v>
      </c>
    </row>
    <row r="2361" spans="1:16">
      <c r="A2361" t="str">
        <f t="shared" si="378"/>
        <v>01</v>
      </c>
      <c r="B2361" t="str">
        <f t="shared" ca="1" si="379"/>
        <v>WH</v>
      </c>
      <c r="C2361" t="str">
        <f t="shared" si="375"/>
        <v>L9-WH-N-DT</v>
      </c>
      <c r="D2361" t="s">
        <v>1679</v>
      </c>
      <c r="E2361">
        <f t="shared" ca="1" si="377"/>
        <v>0</v>
      </c>
      <c r="H2361" t="str">
        <f t="shared" ref="H2361:H2424" ca="1" si="380">IF(I2361&lt;&gt;0,I2361,IF(J2361&lt;&gt;0,J2361,IF(K2361&lt;&gt;0,K2361,IF(L2361&lt;&gt;0,L2361,IF(M2361&lt;&gt;0,M2361,N2361)))))</f>
        <v>'Lynx WOODEN HOLDS'!</v>
      </c>
      <c r="I2361">
        <f t="shared" ref="I2361:I2424" ca="1" si="381">IF(IFERROR(VLOOKUP(C2361,INDIRECT($I$14&amp;"D:D"),1,FALSE),0)&lt;&gt;0,I$14,0)</f>
        <v>0</v>
      </c>
      <c r="J2361">
        <f t="shared" ca="1" si="376"/>
        <v>0</v>
      </c>
      <c r="K2361">
        <f t="shared" ca="1" si="376"/>
        <v>0</v>
      </c>
      <c r="L2361" t="str">
        <f t="shared" ca="1" si="376"/>
        <v>'Lynx WOODEN HOLDS'!</v>
      </c>
      <c r="M2361">
        <f t="shared" ca="1" si="376"/>
        <v>0</v>
      </c>
      <c r="N2361">
        <f t="shared" ca="1" si="376"/>
        <v>0</v>
      </c>
      <c r="O2361" t="str">
        <f t="shared" ca="1" si="373"/>
        <v>D:z</v>
      </c>
      <c r="P2361" t="str">
        <f t="shared" ca="1" si="374"/>
        <v>D9:Z9</v>
      </c>
    </row>
    <row r="2362" spans="1:16">
      <c r="A2362" t="str">
        <f t="shared" si="378"/>
        <v>02</v>
      </c>
      <c r="B2362" t="str">
        <f t="shared" ca="1" si="379"/>
        <v>WH</v>
      </c>
      <c r="C2362" t="str">
        <f t="shared" si="375"/>
        <v>L9-WH-N-DT</v>
      </c>
      <c r="D2362" t="s">
        <v>1702</v>
      </c>
      <c r="E2362">
        <f t="shared" ca="1" si="377"/>
        <v>0</v>
      </c>
      <c r="H2362" t="str">
        <f t="shared" ca="1" si="380"/>
        <v>'Lynx WOODEN HOLDS'!</v>
      </c>
      <c r="I2362">
        <f t="shared" ca="1" si="381"/>
        <v>0</v>
      </c>
      <c r="J2362">
        <f t="shared" ca="1" si="376"/>
        <v>0</v>
      </c>
      <c r="K2362">
        <f t="shared" ca="1" si="376"/>
        <v>0</v>
      </c>
      <c r="L2362" t="str">
        <f t="shared" ca="1" si="376"/>
        <v>'Lynx WOODEN HOLDS'!</v>
      </c>
      <c r="M2362">
        <f t="shared" ca="1" si="376"/>
        <v>0</v>
      </c>
      <c r="N2362">
        <f t="shared" ca="1" si="376"/>
        <v>0</v>
      </c>
      <c r="O2362" t="str">
        <f t="shared" ca="1" si="373"/>
        <v>D:z</v>
      </c>
      <c r="P2362" t="str">
        <f t="shared" ca="1" si="374"/>
        <v>D9:Z9</v>
      </c>
    </row>
    <row r="2363" spans="1:16">
      <c r="A2363" t="str">
        <f t="shared" si="378"/>
        <v>03</v>
      </c>
      <c r="B2363" t="str">
        <f t="shared" ca="1" si="379"/>
        <v>WH</v>
      </c>
      <c r="C2363" t="str">
        <f t="shared" si="375"/>
        <v>L9-WH-N-DT</v>
      </c>
      <c r="D2363" t="s">
        <v>1725</v>
      </c>
      <c r="E2363">
        <f t="shared" ca="1" si="377"/>
        <v>0</v>
      </c>
      <c r="H2363" t="str">
        <f t="shared" ca="1" si="380"/>
        <v>'Lynx WOODEN HOLDS'!</v>
      </c>
      <c r="I2363">
        <f t="shared" ca="1" si="381"/>
        <v>0</v>
      </c>
      <c r="J2363">
        <f t="shared" ca="1" si="376"/>
        <v>0</v>
      </c>
      <c r="K2363">
        <f t="shared" ca="1" si="376"/>
        <v>0</v>
      </c>
      <c r="L2363" t="str">
        <f t="shared" ca="1" si="376"/>
        <v>'Lynx WOODEN HOLDS'!</v>
      </c>
      <c r="M2363">
        <f t="shared" ca="1" si="376"/>
        <v>0</v>
      </c>
      <c r="N2363">
        <f t="shared" ca="1" si="376"/>
        <v>0</v>
      </c>
      <c r="O2363" t="str">
        <f t="shared" ca="1" si="373"/>
        <v>D:z</v>
      </c>
      <c r="P2363" t="str">
        <f t="shared" ca="1" si="374"/>
        <v>D9:Z9</v>
      </c>
    </row>
    <row r="2364" spans="1:16">
      <c r="A2364" t="str">
        <f t="shared" si="378"/>
        <v>04</v>
      </c>
      <c r="B2364" t="str">
        <f t="shared" ca="1" si="379"/>
        <v>WH</v>
      </c>
      <c r="C2364" t="str">
        <f t="shared" si="375"/>
        <v>L9-WH-N-DT</v>
      </c>
      <c r="D2364" t="s">
        <v>1748</v>
      </c>
      <c r="E2364">
        <f t="shared" ca="1" si="377"/>
        <v>0</v>
      </c>
      <c r="H2364" t="str">
        <f t="shared" ca="1" si="380"/>
        <v>'Lynx WOODEN HOLDS'!</v>
      </c>
      <c r="I2364">
        <f t="shared" ca="1" si="381"/>
        <v>0</v>
      </c>
      <c r="J2364">
        <f t="shared" ca="1" si="376"/>
        <v>0</v>
      </c>
      <c r="K2364">
        <f t="shared" ca="1" si="376"/>
        <v>0</v>
      </c>
      <c r="L2364" t="str">
        <f t="shared" ca="1" si="376"/>
        <v>'Lynx WOODEN HOLDS'!</v>
      </c>
      <c r="M2364">
        <f t="shared" ca="1" si="376"/>
        <v>0</v>
      </c>
      <c r="N2364">
        <f t="shared" ca="1" si="376"/>
        <v>0</v>
      </c>
      <c r="O2364" t="str">
        <f t="shared" ca="1" si="373"/>
        <v>D:z</v>
      </c>
      <c r="P2364" t="str">
        <f t="shared" ca="1" si="374"/>
        <v>D9:Z9</v>
      </c>
    </row>
    <row r="2365" spans="1:16">
      <c r="A2365" t="str">
        <f t="shared" si="378"/>
        <v>05</v>
      </c>
      <c r="B2365" t="str">
        <f t="shared" ca="1" si="379"/>
        <v>WH</v>
      </c>
      <c r="C2365" t="str">
        <f t="shared" si="375"/>
        <v>L9-WH-N-DT</v>
      </c>
      <c r="D2365" t="s">
        <v>1771</v>
      </c>
      <c r="E2365">
        <f t="shared" ca="1" si="377"/>
        <v>0</v>
      </c>
      <c r="H2365" t="str">
        <f t="shared" ca="1" si="380"/>
        <v>'Lynx WOODEN HOLDS'!</v>
      </c>
      <c r="I2365">
        <f t="shared" ca="1" si="381"/>
        <v>0</v>
      </c>
      <c r="J2365">
        <f t="shared" ca="1" si="376"/>
        <v>0</v>
      </c>
      <c r="K2365">
        <f t="shared" ca="1" si="376"/>
        <v>0</v>
      </c>
      <c r="L2365" t="str">
        <f t="shared" ca="1" si="376"/>
        <v>'Lynx WOODEN HOLDS'!</v>
      </c>
      <c r="M2365">
        <f t="shared" ca="1" si="376"/>
        <v>0</v>
      </c>
      <c r="N2365">
        <f t="shared" ca="1" si="376"/>
        <v>0</v>
      </c>
      <c r="O2365" t="str">
        <f t="shared" ca="1" si="373"/>
        <v>D:z</v>
      </c>
      <c r="P2365" t="str">
        <f t="shared" ca="1" si="374"/>
        <v>D9:Z9</v>
      </c>
    </row>
    <row r="2366" spans="1:16">
      <c r="A2366" t="str">
        <f t="shared" si="378"/>
        <v>06</v>
      </c>
      <c r="B2366" t="str">
        <f t="shared" ca="1" si="379"/>
        <v>WH</v>
      </c>
      <c r="C2366" t="str">
        <f t="shared" si="375"/>
        <v>L9-WH-N-DT</v>
      </c>
      <c r="D2366" t="s">
        <v>1794</v>
      </c>
      <c r="E2366">
        <f t="shared" ca="1" si="377"/>
        <v>0</v>
      </c>
      <c r="H2366" t="str">
        <f t="shared" ca="1" si="380"/>
        <v>'Lynx WOODEN HOLDS'!</v>
      </c>
      <c r="I2366">
        <f t="shared" ca="1" si="381"/>
        <v>0</v>
      </c>
      <c r="J2366">
        <f t="shared" ca="1" si="376"/>
        <v>0</v>
      </c>
      <c r="K2366">
        <f t="shared" ca="1" si="376"/>
        <v>0</v>
      </c>
      <c r="L2366" t="str">
        <f t="shared" ca="1" si="376"/>
        <v>'Lynx WOODEN HOLDS'!</v>
      </c>
      <c r="M2366">
        <f t="shared" ca="1" si="376"/>
        <v>0</v>
      </c>
      <c r="N2366">
        <f t="shared" ca="1" si="376"/>
        <v>0</v>
      </c>
      <c r="O2366" t="str">
        <f t="shared" ca="1" si="373"/>
        <v>D:z</v>
      </c>
      <c r="P2366" t="str">
        <f t="shared" ca="1" si="374"/>
        <v>D9:Z9</v>
      </c>
    </row>
    <row r="2367" spans="1:16">
      <c r="A2367" t="str">
        <f t="shared" si="378"/>
        <v>07</v>
      </c>
      <c r="B2367" t="str">
        <f t="shared" ca="1" si="379"/>
        <v>WH</v>
      </c>
      <c r="C2367" t="str">
        <f t="shared" si="375"/>
        <v>L9-WH-N-DT</v>
      </c>
      <c r="D2367" t="s">
        <v>1817</v>
      </c>
      <c r="E2367">
        <f t="shared" ca="1" si="377"/>
        <v>0</v>
      </c>
      <c r="H2367" t="str">
        <f t="shared" ca="1" si="380"/>
        <v>'Lynx WOODEN HOLDS'!</v>
      </c>
      <c r="I2367">
        <f t="shared" ca="1" si="381"/>
        <v>0</v>
      </c>
      <c r="J2367">
        <f t="shared" ca="1" si="376"/>
        <v>0</v>
      </c>
      <c r="K2367">
        <f t="shared" ca="1" si="376"/>
        <v>0</v>
      </c>
      <c r="L2367" t="str">
        <f t="shared" ca="1" si="376"/>
        <v>'Lynx WOODEN HOLDS'!</v>
      </c>
      <c r="M2367">
        <f t="shared" ca="1" si="376"/>
        <v>0</v>
      </c>
      <c r="N2367">
        <f t="shared" ca="1" si="376"/>
        <v>0</v>
      </c>
      <c r="O2367" t="str">
        <f t="shared" ca="1" si="373"/>
        <v>D:z</v>
      </c>
      <c r="P2367" t="str">
        <f t="shared" ca="1" si="374"/>
        <v>D9:Z9</v>
      </c>
    </row>
    <row r="2368" spans="1:16">
      <c r="A2368" t="str">
        <f t="shared" si="378"/>
        <v>08</v>
      </c>
      <c r="B2368" t="str">
        <f t="shared" ca="1" si="379"/>
        <v>WH</v>
      </c>
      <c r="C2368" t="str">
        <f t="shared" si="375"/>
        <v>L9-WH-N-DT</v>
      </c>
      <c r="D2368" t="s">
        <v>1840</v>
      </c>
      <c r="E2368">
        <f t="shared" ca="1" si="377"/>
        <v>0</v>
      </c>
      <c r="H2368" t="str">
        <f t="shared" ca="1" si="380"/>
        <v>'Lynx WOODEN HOLDS'!</v>
      </c>
      <c r="I2368">
        <f t="shared" ca="1" si="381"/>
        <v>0</v>
      </c>
      <c r="J2368">
        <f t="shared" ca="1" si="376"/>
        <v>0</v>
      </c>
      <c r="K2368">
        <f t="shared" ca="1" si="376"/>
        <v>0</v>
      </c>
      <c r="L2368" t="str">
        <f t="shared" ca="1" si="376"/>
        <v>'Lynx WOODEN HOLDS'!</v>
      </c>
      <c r="M2368">
        <f t="shared" ca="1" si="376"/>
        <v>0</v>
      </c>
      <c r="N2368">
        <f t="shared" ca="1" si="376"/>
        <v>0</v>
      </c>
      <c r="O2368" t="str">
        <f t="shared" ca="1" si="373"/>
        <v>D:z</v>
      </c>
      <c r="P2368" t="str">
        <f t="shared" ca="1" si="374"/>
        <v>D9:Z9</v>
      </c>
    </row>
    <row r="2369" spans="1:16">
      <c r="A2369" t="str">
        <f t="shared" si="378"/>
        <v>09</v>
      </c>
      <c r="B2369" t="str">
        <f t="shared" ca="1" si="379"/>
        <v>WH</v>
      </c>
      <c r="C2369" t="str">
        <f t="shared" si="375"/>
        <v>L9-WH-N-DT</v>
      </c>
      <c r="D2369" t="s">
        <v>1863</v>
      </c>
      <c r="E2369">
        <f t="shared" ca="1" si="377"/>
        <v>0</v>
      </c>
      <c r="H2369" t="str">
        <f t="shared" ca="1" si="380"/>
        <v>'Lynx WOODEN HOLDS'!</v>
      </c>
      <c r="I2369">
        <f t="shared" ca="1" si="381"/>
        <v>0</v>
      </c>
      <c r="J2369">
        <f t="shared" ca="1" si="376"/>
        <v>0</v>
      </c>
      <c r="K2369">
        <f t="shared" ca="1" si="376"/>
        <v>0</v>
      </c>
      <c r="L2369" t="str">
        <f t="shared" ca="1" si="376"/>
        <v>'Lynx WOODEN HOLDS'!</v>
      </c>
      <c r="M2369">
        <f t="shared" ca="1" si="376"/>
        <v>0</v>
      </c>
      <c r="N2369">
        <f t="shared" ca="1" si="376"/>
        <v>0</v>
      </c>
      <c r="O2369" t="str">
        <f t="shared" ca="1" si="373"/>
        <v>D:z</v>
      </c>
      <c r="P2369" t="str">
        <f t="shared" ca="1" si="374"/>
        <v>D9:Z9</v>
      </c>
    </row>
    <row r="2370" spans="1:16">
      <c r="A2370" t="str">
        <f t="shared" si="378"/>
        <v>10</v>
      </c>
      <c r="B2370" t="str">
        <f t="shared" ca="1" si="379"/>
        <v>WH</v>
      </c>
      <c r="C2370" t="str">
        <f t="shared" si="375"/>
        <v>L9-WH-N-DT</v>
      </c>
      <c r="D2370" t="s">
        <v>1886</v>
      </c>
      <c r="E2370">
        <f t="shared" ca="1" si="377"/>
        <v>0</v>
      </c>
      <c r="H2370" t="str">
        <f t="shared" ca="1" si="380"/>
        <v>'Lynx WOODEN HOLDS'!</v>
      </c>
      <c r="I2370">
        <f t="shared" ca="1" si="381"/>
        <v>0</v>
      </c>
      <c r="J2370">
        <f t="shared" ca="1" si="376"/>
        <v>0</v>
      </c>
      <c r="K2370">
        <f t="shared" ca="1" si="376"/>
        <v>0</v>
      </c>
      <c r="L2370" t="str">
        <f t="shared" ca="1" si="376"/>
        <v>'Lynx WOODEN HOLDS'!</v>
      </c>
      <c r="M2370">
        <f t="shared" ca="1" si="376"/>
        <v>0</v>
      </c>
      <c r="N2370">
        <f t="shared" ca="1" si="376"/>
        <v>0</v>
      </c>
      <c r="O2370" t="str">
        <f t="shared" ca="1" si="373"/>
        <v>D:z</v>
      </c>
      <c r="P2370" t="str">
        <f t="shared" ca="1" si="374"/>
        <v>D9:Z9</v>
      </c>
    </row>
    <row r="2371" spans="1:16">
      <c r="A2371" t="str">
        <f t="shared" si="378"/>
        <v>11</v>
      </c>
      <c r="B2371" t="str">
        <f t="shared" ca="1" si="379"/>
        <v>WH</v>
      </c>
      <c r="C2371" t="str">
        <f t="shared" si="375"/>
        <v>L9-WH-N-DT</v>
      </c>
      <c r="D2371" t="s">
        <v>1909</v>
      </c>
      <c r="E2371">
        <f t="shared" ca="1" si="377"/>
        <v>0</v>
      </c>
      <c r="H2371" t="str">
        <f t="shared" ca="1" si="380"/>
        <v>'Lynx WOODEN HOLDS'!</v>
      </c>
      <c r="I2371">
        <f t="shared" ca="1" si="381"/>
        <v>0</v>
      </c>
      <c r="J2371">
        <f t="shared" ca="1" si="376"/>
        <v>0</v>
      </c>
      <c r="K2371">
        <f t="shared" ca="1" si="376"/>
        <v>0</v>
      </c>
      <c r="L2371" t="str">
        <f t="shared" ca="1" si="376"/>
        <v>'Lynx WOODEN HOLDS'!</v>
      </c>
      <c r="M2371">
        <f t="shared" ca="1" si="376"/>
        <v>0</v>
      </c>
      <c r="N2371">
        <f t="shared" ca="1" si="376"/>
        <v>0</v>
      </c>
      <c r="O2371" t="str">
        <f t="shared" ca="1" si="373"/>
        <v>D:z</v>
      </c>
      <c r="P2371" t="str">
        <f t="shared" ca="1" si="374"/>
        <v>D9:Z9</v>
      </c>
    </row>
    <row r="2372" spans="1:16">
      <c r="A2372" t="str">
        <f t="shared" si="378"/>
        <v>12</v>
      </c>
      <c r="B2372" t="str">
        <f t="shared" ca="1" si="379"/>
        <v>WH</v>
      </c>
      <c r="C2372" t="str">
        <f t="shared" si="375"/>
        <v>L9-WH-N-DT</v>
      </c>
      <c r="D2372" t="s">
        <v>1932</v>
      </c>
      <c r="E2372">
        <f t="shared" ca="1" si="377"/>
        <v>0</v>
      </c>
      <c r="H2372" t="str">
        <f t="shared" ca="1" si="380"/>
        <v>'Lynx WOODEN HOLDS'!</v>
      </c>
      <c r="I2372">
        <f t="shared" ca="1" si="381"/>
        <v>0</v>
      </c>
      <c r="J2372">
        <f t="shared" ca="1" si="376"/>
        <v>0</v>
      </c>
      <c r="K2372">
        <f t="shared" ca="1" si="376"/>
        <v>0</v>
      </c>
      <c r="L2372" t="str">
        <f t="shared" ca="1" si="376"/>
        <v>'Lynx WOODEN HOLDS'!</v>
      </c>
      <c r="M2372">
        <f t="shared" ca="1" si="376"/>
        <v>0</v>
      </c>
      <c r="N2372">
        <f t="shared" ca="1" si="376"/>
        <v>0</v>
      </c>
      <c r="O2372" t="str">
        <f t="shared" ca="1" si="373"/>
        <v>D:z</v>
      </c>
      <c r="P2372" t="str">
        <f t="shared" ca="1" si="374"/>
        <v>D9:Z9</v>
      </c>
    </row>
    <row r="2373" spans="1:16">
      <c r="A2373" t="str">
        <f t="shared" si="378"/>
        <v>13</v>
      </c>
      <c r="B2373" t="str">
        <f t="shared" ca="1" si="379"/>
        <v>WH</v>
      </c>
      <c r="C2373" t="str">
        <f t="shared" si="375"/>
        <v>L9-WH-N-DT</v>
      </c>
      <c r="D2373" t="s">
        <v>1955</v>
      </c>
      <c r="E2373">
        <f t="shared" ca="1" si="377"/>
        <v>0</v>
      </c>
      <c r="H2373" t="str">
        <f t="shared" ca="1" si="380"/>
        <v>'Lynx WOODEN HOLDS'!</v>
      </c>
      <c r="I2373">
        <f t="shared" ca="1" si="381"/>
        <v>0</v>
      </c>
      <c r="J2373">
        <f t="shared" ca="1" si="376"/>
        <v>0</v>
      </c>
      <c r="K2373">
        <f t="shared" ca="1" si="376"/>
        <v>0</v>
      </c>
      <c r="L2373" t="str">
        <f t="shared" ca="1" si="376"/>
        <v>'Lynx WOODEN HOLDS'!</v>
      </c>
      <c r="M2373">
        <f t="shared" ca="1" si="376"/>
        <v>0</v>
      </c>
      <c r="N2373">
        <f t="shared" ca="1" si="376"/>
        <v>0</v>
      </c>
      <c r="O2373" t="str">
        <f t="shared" ca="1" si="373"/>
        <v>D:z</v>
      </c>
      <c r="P2373" t="str">
        <f t="shared" ca="1" si="374"/>
        <v>D9:Z9</v>
      </c>
    </row>
    <row r="2374" spans="1:16">
      <c r="A2374" t="str">
        <f t="shared" si="378"/>
        <v>15</v>
      </c>
      <c r="B2374" t="str">
        <f t="shared" ca="1" si="379"/>
        <v>WH</v>
      </c>
      <c r="C2374" t="str">
        <f t="shared" si="375"/>
        <v>L9-WH-N-DT</v>
      </c>
      <c r="D2374" t="s">
        <v>1978</v>
      </c>
      <c r="E2374">
        <f t="shared" ca="1" si="377"/>
        <v>0</v>
      </c>
      <c r="H2374" t="str">
        <f t="shared" ca="1" si="380"/>
        <v>'Lynx WOODEN HOLDS'!</v>
      </c>
      <c r="I2374">
        <f t="shared" ca="1" si="381"/>
        <v>0</v>
      </c>
      <c r="J2374">
        <f t="shared" ca="1" si="376"/>
        <v>0</v>
      </c>
      <c r="K2374">
        <f t="shared" ca="1" si="376"/>
        <v>0</v>
      </c>
      <c r="L2374" t="str">
        <f t="shared" ca="1" si="376"/>
        <v>'Lynx WOODEN HOLDS'!</v>
      </c>
      <c r="M2374">
        <f t="shared" ca="1" si="376"/>
        <v>0</v>
      </c>
      <c r="N2374">
        <f t="shared" ca="1" si="376"/>
        <v>0</v>
      </c>
      <c r="O2374" t="str">
        <f t="shared" ca="1" si="373"/>
        <v>D:z</v>
      </c>
      <c r="P2374" t="str">
        <f t="shared" ca="1" si="374"/>
        <v>D9:Z9</v>
      </c>
    </row>
    <row r="2375" spans="1:16">
      <c r="A2375" t="str">
        <f t="shared" si="378"/>
        <v>01</v>
      </c>
      <c r="B2375" t="str">
        <f t="shared" ca="1" si="379"/>
        <v>PE</v>
      </c>
      <c r="C2375" t="str">
        <f t="shared" si="375"/>
        <v>DCF-PE</v>
      </c>
      <c r="D2375" t="s">
        <v>2225</v>
      </c>
      <c r="E2375">
        <f t="shared" ca="1" si="377"/>
        <v>0</v>
      </c>
      <c r="H2375" t="str">
        <f t="shared" ca="1" si="380"/>
        <v>'Lynx PE'!</v>
      </c>
      <c r="I2375">
        <f t="shared" ca="1" si="381"/>
        <v>0</v>
      </c>
      <c r="J2375">
        <f t="shared" ca="1" si="376"/>
        <v>0</v>
      </c>
      <c r="K2375">
        <f t="shared" ca="1" si="376"/>
        <v>0</v>
      </c>
      <c r="L2375">
        <f t="shared" ca="1" si="376"/>
        <v>0</v>
      </c>
      <c r="M2375" t="str">
        <f t="shared" ca="1" si="376"/>
        <v>'Lynx PE'!</v>
      </c>
      <c r="N2375">
        <f t="shared" ca="1" si="376"/>
        <v>0</v>
      </c>
      <c r="O2375" t="str">
        <f t="shared" ca="1" si="373"/>
        <v>D:AD</v>
      </c>
      <c r="P2375" t="str">
        <f t="shared" ca="1" si="374"/>
        <v>D9:AD9</v>
      </c>
    </row>
    <row r="2376" spans="1:16">
      <c r="A2376" t="str">
        <f t="shared" si="378"/>
        <v>02</v>
      </c>
      <c r="B2376" t="str">
        <f t="shared" ca="1" si="379"/>
        <v>PE</v>
      </c>
      <c r="C2376" t="str">
        <f t="shared" si="375"/>
        <v>DCF-PE</v>
      </c>
      <c r="D2376" t="s">
        <v>2226</v>
      </c>
      <c r="E2376">
        <f t="shared" ca="1" si="377"/>
        <v>0</v>
      </c>
      <c r="H2376" t="str">
        <f t="shared" ca="1" si="380"/>
        <v>'Lynx PE'!</v>
      </c>
      <c r="I2376">
        <f t="shared" ca="1" si="381"/>
        <v>0</v>
      </c>
      <c r="J2376">
        <f t="shared" ca="1" si="376"/>
        <v>0</v>
      </c>
      <c r="K2376">
        <f t="shared" ca="1" si="376"/>
        <v>0</v>
      </c>
      <c r="L2376">
        <f t="shared" ca="1" si="376"/>
        <v>0</v>
      </c>
      <c r="M2376" t="str">
        <f t="shared" ca="1" si="376"/>
        <v>'Lynx PE'!</v>
      </c>
      <c r="N2376">
        <f t="shared" ca="1" si="376"/>
        <v>0</v>
      </c>
      <c r="O2376" t="str">
        <f t="shared" ref="O2376:O2439" ca="1" si="382">VLOOKUP($H2376,$G$8:$I$13,2,FALSE)</f>
        <v>D:AD</v>
      </c>
      <c r="P2376" t="str">
        <f t="shared" ref="P2376:P2439" ca="1" si="383">VLOOKUP($H2376,$G$8:$I$13,3,FALSE)</f>
        <v>D9:AD9</v>
      </c>
    </row>
    <row r="2377" spans="1:16">
      <c r="A2377" t="str">
        <f t="shared" si="378"/>
        <v>03</v>
      </c>
      <c r="B2377" t="str">
        <f t="shared" ca="1" si="379"/>
        <v>PE</v>
      </c>
      <c r="C2377" t="str">
        <f t="shared" si="375"/>
        <v>DCF-PE</v>
      </c>
      <c r="D2377" t="s">
        <v>2227</v>
      </c>
      <c r="E2377">
        <f t="shared" ca="1" si="377"/>
        <v>0</v>
      </c>
      <c r="H2377" t="str">
        <f t="shared" ca="1" si="380"/>
        <v>'Lynx PE'!</v>
      </c>
      <c r="I2377">
        <f t="shared" ca="1" si="381"/>
        <v>0</v>
      </c>
      <c r="J2377">
        <f t="shared" ca="1" si="376"/>
        <v>0</v>
      </c>
      <c r="K2377">
        <f t="shared" ca="1" si="376"/>
        <v>0</v>
      </c>
      <c r="L2377">
        <f t="shared" ca="1" si="376"/>
        <v>0</v>
      </c>
      <c r="M2377" t="str">
        <f t="shared" ca="1" si="376"/>
        <v>'Lynx PE'!</v>
      </c>
      <c r="N2377">
        <f t="shared" ca="1" si="376"/>
        <v>0</v>
      </c>
      <c r="O2377" t="str">
        <f t="shared" ca="1" si="382"/>
        <v>D:AD</v>
      </c>
      <c r="P2377" t="str">
        <f t="shared" ca="1" si="383"/>
        <v>D9:AD9</v>
      </c>
    </row>
    <row r="2378" spans="1:16">
      <c r="A2378" t="str">
        <f t="shared" si="378"/>
        <v>04</v>
      </c>
      <c r="B2378" t="str">
        <f t="shared" ca="1" si="379"/>
        <v>PE</v>
      </c>
      <c r="C2378" t="str">
        <f t="shared" si="375"/>
        <v>DCF-PE</v>
      </c>
      <c r="D2378" t="s">
        <v>2228</v>
      </c>
      <c r="E2378">
        <f t="shared" ca="1" si="377"/>
        <v>0</v>
      </c>
      <c r="H2378" t="str">
        <f t="shared" ca="1" si="380"/>
        <v>'Lynx PE'!</v>
      </c>
      <c r="I2378">
        <f t="shared" ca="1" si="381"/>
        <v>0</v>
      </c>
      <c r="J2378">
        <f t="shared" ca="1" si="376"/>
        <v>0</v>
      </c>
      <c r="K2378">
        <f t="shared" ca="1" si="376"/>
        <v>0</v>
      </c>
      <c r="L2378">
        <f t="shared" ca="1" si="376"/>
        <v>0</v>
      </c>
      <c r="M2378" t="str">
        <f t="shared" ca="1" si="376"/>
        <v>'Lynx PE'!</v>
      </c>
      <c r="N2378">
        <f t="shared" ca="1" si="376"/>
        <v>0</v>
      </c>
      <c r="O2378" t="str">
        <f t="shared" ca="1" si="382"/>
        <v>D:AD</v>
      </c>
      <c r="P2378" t="str">
        <f t="shared" ca="1" si="383"/>
        <v>D9:AD9</v>
      </c>
    </row>
    <row r="2379" spans="1:16">
      <c r="A2379" t="str">
        <f t="shared" si="378"/>
        <v>05</v>
      </c>
      <c r="B2379" t="str">
        <f t="shared" ca="1" si="379"/>
        <v>PE</v>
      </c>
      <c r="C2379" t="str">
        <f t="shared" si="375"/>
        <v>DCF-PE</v>
      </c>
      <c r="D2379" t="s">
        <v>2229</v>
      </c>
      <c r="E2379">
        <f t="shared" ca="1" si="377"/>
        <v>0</v>
      </c>
      <c r="H2379" t="str">
        <f t="shared" ca="1" si="380"/>
        <v>'Lynx PE'!</v>
      </c>
      <c r="I2379">
        <f t="shared" ca="1" si="381"/>
        <v>0</v>
      </c>
      <c r="J2379">
        <f t="shared" ca="1" si="376"/>
        <v>0</v>
      </c>
      <c r="K2379">
        <f t="shared" ca="1" si="376"/>
        <v>0</v>
      </c>
      <c r="L2379">
        <f t="shared" ca="1" si="376"/>
        <v>0</v>
      </c>
      <c r="M2379" t="str">
        <f t="shared" ca="1" si="376"/>
        <v>'Lynx PE'!</v>
      </c>
      <c r="N2379">
        <f t="shared" ca="1" si="376"/>
        <v>0</v>
      </c>
      <c r="O2379" t="str">
        <f t="shared" ca="1" si="382"/>
        <v>D:AD</v>
      </c>
      <c r="P2379" t="str">
        <f t="shared" ca="1" si="383"/>
        <v>D9:AD9</v>
      </c>
    </row>
    <row r="2380" spans="1:16">
      <c r="A2380" t="str">
        <f t="shared" si="378"/>
        <v>06</v>
      </c>
      <c r="B2380" t="str">
        <f t="shared" ca="1" si="379"/>
        <v>PE</v>
      </c>
      <c r="C2380" t="str">
        <f t="shared" si="375"/>
        <v>DCF-PE</v>
      </c>
      <c r="D2380" t="s">
        <v>2230</v>
      </c>
      <c r="E2380">
        <f t="shared" ca="1" si="377"/>
        <v>0</v>
      </c>
      <c r="H2380" t="str">
        <f t="shared" ca="1" si="380"/>
        <v>'Lynx PE'!</v>
      </c>
      <c r="I2380">
        <f t="shared" ca="1" si="381"/>
        <v>0</v>
      </c>
      <c r="J2380">
        <f t="shared" ca="1" si="376"/>
        <v>0</v>
      </c>
      <c r="K2380">
        <f t="shared" ca="1" si="376"/>
        <v>0</v>
      </c>
      <c r="L2380">
        <f t="shared" ca="1" si="376"/>
        <v>0</v>
      </c>
      <c r="M2380" t="str">
        <f t="shared" ca="1" si="376"/>
        <v>'Lynx PE'!</v>
      </c>
      <c r="N2380">
        <f t="shared" ca="1" si="376"/>
        <v>0</v>
      </c>
      <c r="O2380" t="str">
        <f t="shared" ca="1" si="382"/>
        <v>D:AD</v>
      </c>
      <c r="P2380" t="str">
        <f t="shared" ca="1" si="383"/>
        <v>D9:AD9</v>
      </c>
    </row>
    <row r="2381" spans="1:16">
      <c r="A2381" t="str">
        <f t="shared" si="378"/>
        <v>07</v>
      </c>
      <c r="B2381" t="str">
        <f t="shared" ca="1" si="379"/>
        <v>PE</v>
      </c>
      <c r="C2381" t="str">
        <f t="shared" si="375"/>
        <v>DCF-PE</v>
      </c>
      <c r="D2381" t="s">
        <v>2231</v>
      </c>
      <c r="E2381">
        <f t="shared" ca="1" si="377"/>
        <v>0</v>
      </c>
      <c r="H2381" t="str">
        <f t="shared" ca="1" si="380"/>
        <v>'Lynx PE'!</v>
      </c>
      <c r="I2381">
        <f t="shared" ca="1" si="381"/>
        <v>0</v>
      </c>
      <c r="J2381">
        <f t="shared" ca="1" si="376"/>
        <v>0</v>
      </c>
      <c r="K2381">
        <f t="shared" ca="1" si="376"/>
        <v>0</v>
      </c>
      <c r="L2381">
        <f t="shared" ca="1" si="376"/>
        <v>0</v>
      </c>
      <c r="M2381" t="str">
        <f t="shared" ca="1" si="376"/>
        <v>'Lynx PE'!</v>
      </c>
      <c r="N2381">
        <f t="shared" ca="1" si="376"/>
        <v>0</v>
      </c>
      <c r="O2381" t="str">
        <f t="shared" ca="1" si="382"/>
        <v>D:AD</v>
      </c>
      <c r="P2381" t="str">
        <f t="shared" ca="1" si="383"/>
        <v>D9:AD9</v>
      </c>
    </row>
    <row r="2382" spans="1:16">
      <c r="A2382" t="str">
        <f t="shared" si="378"/>
        <v>08</v>
      </c>
      <c r="B2382" t="str">
        <f t="shared" ca="1" si="379"/>
        <v>PE</v>
      </c>
      <c r="C2382" t="str">
        <f t="shared" si="375"/>
        <v>DCF-PE</v>
      </c>
      <c r="D2382" t="s">
        <v>2232</v>
      </c>
      <c r="E2382">
        <f t="shared" ca="1" si="377"/>
        <v>0</v>
      </c>
      <c r="H2382" t="str">
        <f t="shared" ca="1" si="380"/>
        <v>'Lynx PE'!</v>
      </c>
      <c r="I2382">
        <f t="shared" ca="1" si="381"/>
        <v>0</v>
      </c>
      <c r="J2382">
        <f t="shared" ca="1" si="376"/>
        <v>0</v>
      </c>
      <c r="K2382">
        <f t="shared" ca="1" si="376"/>
        <v>0</v>
      </c>
      <c r="L2382">
        <f t="shared" ca="1" si="376"/>
        <v>0</v>
      </c>
      <c r="M2382" t="str">
        <f t="shared" ca="1" si="376"/>
        <v>'Lynx PE'!</v>
      </c>
      <c r="N2382">
        <f t="shared" ca="1" si="376"/>
        <v>0</v>
      </c>
      <c r="O2382" t="str">
        <f t="shared" ca="1" si="382"/>
        <v>D:AD</v>
      </c>
      <c r="P2382" t="str">
        <f t="shared" ca="1" si="383"/>
        <v>D9:AD9</v>
      </c>
    </row>
    <row r="2383" spans="1:16">
      <c r="A2383" t="str">
        <f t="shared" si="378"/>
        <v>09</v>
      </c>
      <c r="B2383" t="str">
        <f t="shared" ca="1" si="379"/>
        <v>PE</v>
      </c>
      <c r="C2383" t="str">
        <f t="shared" si="375"/>
        <v>DCF-PE</v>
      </c>
      <c r="D2383" t="s">
        <v>2233</v>
      </c>
      <c r="E2383">
        <f t="shared" ca="1" si="377"/>
        <v>0</v>
      </c>
      <c r="H2383" t="str">
        <f t="shared" ca="1" si="380"/>
        <v>'Lynx PE'!</v>
      </c>
      <c r="I2383">
        <f t="shared" ca="1" si="381"/>
        <v>0</v>
      </c>
      <c r="J2383">
        <f t="shared" ca="1" si="376"/>
        <v>0</v>
      </c>
      <c r="K2383">
        <f t="shared" ca="1" si="376"/>
        <v>0</v>
      </c>
      <c r="L2383">
        <f t="shared" ca="1" si="376"/>
        <v>0</v>
      </c>
      <c r="M2383" t="str">
        <f t="shared" ca="1" si="376"/>
        <v>'Lynx PE'!</v>
      </c>
      <c r="N2383">
        <f t="shared" ca="1" si="376"/>
        <v>0</v>
      </c>
      <c r="O2383" t="str">
        <f t="shared" ca="1" si="382"/>
        <v>D:AD</v>
      </c>
      <c r="P2383" t="str">
        <f t="shared" ca="1" si="383"/>
        <v>D9:AD9</v>
      </c>
    </row>
    <row r="2384" spans="1:16">
      <c r="A2384" t="str">
        <f t="shared" si="378"/>
        <v>10</v>
      </c>
      <c r="B2384" t="str">
        <f t="shared" ca="1" si="379"/>
        <v>PE</v>
      </c>
      <c r="C2384" t="str">
        <f t="shared" ref="C2384:C2447" si="384">IF(RIGHT(LEFT(D2384,LEN(D2384)-3),1)="-",LEFT(D2384,LEN(D2384)-4),LEFT(D2384,LEN(D2384)-3))</f>
        <v>DCF-PE</v>
      </c>
      <c r="D2384" t="s">
        <v>2234</v>
      </c>
      <c r="E2384">
        <f t="shared" ca="1" si="377"/>
        <v>0</v>
      </c>
      <c r="H2384" t="str">
        <f t="shared" ca="1" si="380"/>
        <v>'Lynx PE'!</v>
      </c>
      <c r="I2384">
        <f t="shared" ca="1" si="381"/>
        <v>0</v>
      </c>
      <c r="J2384">
        <f t="shared" ca="1" si="376"/>
        <v>0</v>
      </c>
      <c r="K2384">
        <f t="shared" ca="1" si="376"/>
        <v>0</v>
      </c>
      <c r="L2384">
        <f t="shared" ca="1" si="376"/>
        <v>0</v>
      </c>
      <c r="M2384" t="str">
        <f t="shared" ca="1" si="376"/>
        <v>'Lynx PE'!</v>
      </c>
      <c r="N2384">
        <f t="shared" ca="1" si="376"/>
        <v>0</v>
      </c>
      <c r="O2384" t="str">
        <f t="shared" ca="1" si="382"/>
        <v>D:AD</v>
      </c>
      <c r="P2384" t="str">
        <f t="shared" ca="1" si="383"/>
        <v>D9:AD9</v>
      </c>
    </row>
    <row r="2385" spans="1:16">
      <c r="A2385" t="str">
        <f t="shared" si="378"/>
        <v>11</v>
      </c>
      <c r="B2385" t="str">
        <f t="shared" ca="1" si="379"/>
        <v>PE</v>
      </c>
      <c r="C2385" t="str">
        <f t="shared" si="384"/>
        <v>DCF-PE</v>
      </c>
      <c r="D2385" t="s">
        <v>2235</v>
      </c>
      <c r="E2385">
        <f t="shared" ca="1" si="377"/>
        <v>0</v>
      </c>
      <c r="H2385" t="str">
        <f t="shared" ca="1" si="380"/>
        <v>'Lynx PE'!</v>
      </c>
      <c r="I2385">
        <f t="shared" ca="1" si="381"/>
        <v>0</v>
      </c>
      <c r="J2385">
        <f t="shared" ca="1" si="376"/>
        <v>0</v>
      </c>
      <c r="K2385">
        <f t="shared" ca="1" si="376"/>
        <v>0</v>
      </c>
      <c r="L2385">
        <f t="shared" ca="1" si="376"/>
        <v>0</v>
      </c>
      <c r="M2385" t="str">
        <f t="shared" ca="1" si="376"/>
        <v>'Lynx PE'!</v>
      </c>
      <c r="N2385">
        <f t="shared" ca="1" si="376"/>
        <v>0</v>
      </c>
      <c r="O2385" t="str">
        <f t="shared" ca="1" si="382"/>
        <v>D:AD</v>
      </c>
      <c r="P2385" t="str">
        <f t="shared" ca="1" si="383"/>
        <v>D9:AD9</v>
      </c>
    </row>
    <row r="2386" spans="1:16">
      <c r="A2386" t="str">
        <f t="shared" si="378"/>
        <v>12</v>
      </c>
      <c r="B2386" t="str">
        <f t="shared" ca="1" si="379"/>
        <v>PE</v>
      </c>
      <c r="C2386" t="str">
        <f t="shared" si="384"/>
        <v>DCF-PE</v>
      </c>
      <c r="D2386" t="s">
        <v>2236</v>
      </c>
      <c r="E2386">
        <f t="shared" ca="1" si="377"/>
        <v>0</v>
      </c>
      <c r="H2386" t="str">
        <f t="shared" ca="1" si="380"/>
        <v>'Lynx PE'!</v>
      </c>
      <c r="I2386">
        <f t="shared" ca="1" si="381"/>
        <v>0</v>
      </c>
      <c r="J2386">
        <f t="shared" ref="J2386:N2436" ca="1" si="385">IF(IFERROR(VLOOKUP($C2386,INDIRECT(J$14&amp;"D:D"),1,FALSE),0)&lt;&gt;0,J$14,0)</f>
        <v>0</v>
      </c>
      <c r="K2386">
        <f t="shared" ca="1" si="385"/>
        <v>0</v>
      </c>
      <c r="L2386">
        <f t="shared" ca="1" si="385"/>
        <v>0</v>
      </c>
      <c r="M2386" t="str">
        <f t="shared" ca="1" si="385"/>
        <v>'Lynx PE'!</v>
      </c>
      <c r="N2386">
        <f t="shared" ca="1" si="385"/>
        <v>0</v>
      </c>
      <c r="O2386" t="str">
        <f t="shared" ca="1" si="382"/>
        <v>D:AD</v>
      </c>
      <c r="P2386" t="str">
        <f t="shared" ca="1" si="383"/>
        <v>D9:AD9</v>
      </c>
    </row>
    <row r="2387" spans="1:16">
      <c r="A2387" t="str">
        <f t="shared" si="378"/>
        <v>13</v>
      </c>
      <c r="B2387" t="str">
        <f t="shared" ca="1" si="379"/>
        <v>PE</v>
      </c>
      <c r="C2387" t="str">
        <f t="shared" si="384"/>
        <v>DCF-PE</v>
      </c>
      <c r="D2387" t="s">
        <v>2237</v>
      </c>
      <c r="E2387">
        <f t="shared" ca="1" si="377"/>
        <v>0</v>
      </c>
      <c r="H2387" t="str">
        <f t="shared" ca="1" si="380"/>
        <v>'Lynx PE'!</v>
      </c>
      <c r="I2387">
        <f t="shared" ca="1" si="381"/>
        <v>0</v>
      </c>
      <c r="J2387">
        <f t="shared" ca="1" si="385"/>
        <v>0</v>
      </c>
      <c r="K2387">
        <f t="shared" ca="1" si="385"/>
        <v>0</v>
      </c>
      <c r="L2387">
        <f t="shared" ca="1" si="385"/>
        <v>0</v>
      </c>
      <c r="M2387" t="str">
        <f t="shared" ca="1" si="385"/>
        <v>'Lynx PE'!</v>
      </c>
      <c r="N2387">
        <f t="shared" ca="1" si="385"/>
        <v>0</v>
      </c>
      <c r="O2387" t="str">
        <f t="shared" ca="1" si="382"/>
        <v>D:AD</v>
      </c>
      <c r="P2387" t="str">
        <f t="shared" ca="1" si="383"/>
        <v>D9:AD9</v>
      </c>
    </row>
    <row r="2388" spans="1:16">
      <c r="A2388" t="str">
        <f t="shared" si="378"/>
        <v>14</v>
      </c>
      <c r="B2388" t="str">
        <f t="shared" ca="1" si="379"/>
        <v>PE</v>
      </c>
      <c r="C2388" t="str">
        <f t="shared" si="384"/>
        <v>DCF-PE</v>
      </c>
      <c r="D2388" t="s">
        <v>2238</v>
      </c>
      <c r="E2388">
        <f t="shared" ca="1" si="377"/>
        <v>0</v>
      </c>
      <c r="H2388" t="str">
        <f t="shared" ca="1" si="380"/>
        <v>'Lynx PE'!</v>
      </c>
      <c r="I2388">
        <f t="shared" ca="1" si="381"/>
        <v>0</v>
      </c>
      <c r="J2388">
        <f t="shared" ca="1" si="385"/>
        <v>0</v>
      </c>
      <c r="K2388">
        <f t="shared" ca="1" si="385"/>
        <v>0</v>
      </c>
      <c r="L2388">
        <f t="shared" ca="1" si="385"/>
        <v>0</v>
      </c>
      <c r="M2388" t="str">
        <f t="shared" ca="1" si="385"/>
        <v>'Lynx PE'!</v>
      </c>
      <c r="N2388">
        <f t="shared" ca="1" si="385"/>
        <v>0</v>
      </c>
      <c r="O2388" t="str">
        <f t="shared" ca="1" si="382"/>
        <v>D:AD</v>
      </c>
      <c r="P2388" t="str">
        <f t="shared" ca="1" si="383"/>
        <v>D9:AD9</v>
      </c>
    </row>
    <row r="2389" spans="1:16">
      <c r="A2389" t="str">
        <f t="shared" si="378"/>
        <v>15</v>
      </c>
      <c r="B2389" t="str">
        <f t="shared" ca="1" si="379"/>
        <v>PE</v>
      </c>
      <c r="C2389" t="str">
        <f t="shared" si="384"/>
        <v>DCF-PE</v>
      </c>
      <c r="D2389" t="s">
        <v>2239</v>
      </c>
      <c r="E2389">
        <f t="shared" ca="1" si="377"/>
        <v>0</v>
      </c>
      <c r="H2389" t="str">
        <f t="shared" ca="1" si="380"/>
        <v>'Lynx PE'!</v>
      </c>
      <c r="I2389">
        <f t="shared" ca="1" si="381"/>
        <v>0</v>
      </c>
      <c r="J2389">
        <f t="shared" ca="1" si="385"/>
        <v>0</v>
      </c>
      <c r="K2389">
        <f t="shared" ca="1" si="385"/>
        <v>0</v>
      </c>
      <c r="L2389">
        <f t="shared" ca="1" si="385"/>
        <v>0</v>
      </c>
      <c r="M2389" t="str">
        <f t="shared" ca="1" si="385"/>
        <v>'Lynx PE'!</v>
      </c>
      <c r="N2389">
        <f t="shared" ca="1" si="385"/>
        <v>0</v>
      </c>
      <c r="O2389" t="str">
        <f t="shared" ca="1" si="382"/>
        <v>D:AD</v>
      </c>
      <c r="P2389" t="str">
        <f t="shared" ca="1" si="383"/>
        <v>D9:AD9</v>
      </c>
    </row>
    <row r="2390" spans="1:16">
      <c r="A2390" t="str">
        <f t="shared" si="378"/>
        <v>19</v>
      </c>
      <c r="B2390" t="str">
        <f t="shared" ca="1" si="379"/>
        <v>PE</v>
      </c>
      <c r="C2390" t="str">
        <f t="shared" si="384"/>
        <v>DCF-PE</v>
      </c>
      <c r="D2390" t="s">
        <v>3050</v>
      </c>
      <c r="E2390">
        <f t="shared" ca="1" si="377"/>
        <v>0</v>
      </c>
      <c r="H2390" t="str">
        <f t="shared" ca="1" si="380"/>
        <v>'Lynx PE'!</v>
      </c>
      <c r="I2390">
        <f t="shared" ca="1" si="381"/>
        <v>0</v>
      </c>
      <c r="J2390">
        <f t="shared" ca="1" si="385"/>
        <v>0</v>
      </c>
      <c r="K2390">
        <f t="shared" ca="1" si="385"/>
        <v>0</v>
      </c>
      <c r="L2390">
        <f t="shared" ca="1" si="385"/>
        <v>0</v>
      </c>
      <c r="M2390" t="str">
        <f t="shared" ca="1" si="385"/>
        <v>'Lynx PE'!</v>
      </c>
      <c r="N2390">
        <f t="shared" ca="1" si="385"/>
        <v>0</v>
      </c>
      <c r="O2390" t="str">
        <f t="shared" ca="1" si="382"/>
        <v>D:AD</v>
      </c>
      <c r="P2390" t="str">
        <f t="shared" ca="1" si="383"/>
        <v>D9:AD9</v>
      </c>
    </row>
    <row r="2391" spans="1:16">
      <c r="A2391" t="str">
        <f t="shared" si="378"/>
        <v>34</v>
      </c>
      <c r="B2391" t="str">
        <f t="shared" ca="1" si="379"/>
        <v>PE</v>
      </c>
      <c r="C2391" t="str">
        <f t="shared" si="384"/>
        <v>DCF-PE</v>
      </c>
      <c r="D2391" t="s">
        <v>3051</v>
      </c>
      <c r="E2391">
        <f t="shared" ca="1" si="377"/>
        <v>0</v>
      </c>
      <c r="H2391" t="str">
        <f t="shared" ca="1" si="380"/>
        <v>'Lynx PE'!</v>
      </c>
      <c r="I2391">
        <f t="shared" ca="1" si="381"/>
        <v>0</v>
      </c>
      <c r="J2391">
        <f t="shared" ca="1" si="385"/>
        <v>0</v>
      </c>
      <c r="K2391">
        <f t="shared" ca="1" si="385"/>
        <v>0</v>
      </c>
      <c r="L2391">
        <f t="shared" ca="1" si="385"/>
        <v>0</v>
      </c>
      <c r="M2391" t="str">
        <f t="shared" ca="1" si="385"/>
        <v>'Lynx PE'!</v>
      </c>
      <c r="N2391">
        <f t="shared" ca="1" si="385"/>
        <v>0</v>
      </c>
      <c r="O2391" t="str">
        <f t="shared" ca="1" si="382"/>
        <v>D:AD</v>
      </c>
      <c r="P2391" t="str">
        <f t="shared" ca="1" si="383"/>
        <v>D9:AD9</v>
      </c>
    </row>
    <row r="2392" spans="1:16">
      <c r="A2392" t="str">
        <f t="shared" si="378"/>
        <v>35</v>
      </c>
      <c r="B2392" t="str">
        <f t="shared" ca="1" si="379"/>
        <v>PE</v>
      </c>
      <c r="C2392" t="str">
        <f t="shared" si="384"/>
        <v>DCF-PE</v>
      </c>
      <c r="D2392" t="s">
        <v>3052</v>
      </c>
      <c r="E2392">
        <f t="shared" ca="1" si="377"/>
        <v>0</v>
      </c>
      <c r="H2392" t="str">
        <f t="shared" ca="1" si="380"/>
        <v>'Lynx PE'!</v>
      </c>
      <c r="I2392">
        <f t="shared" ca="1" si="381"/>
        <v>0</v>
      </c>
      <c r="J2392">
        <f t="shared" ca="1" si="385"/>
        <v>0</v>
      </c>
      <c r="K2392">
        <f t="shared" ca="1" si="385"/>
        <v>0</v>
      </c>
      <c r="L2392">
        <f t="shared" ca="1" si="385"/>
        <v>0</v>
      </c>
      <c r="M2392" t="str">
        <f t="shared" ca="1" si="385"/>
        <v>'Lynx PE'!</v>
      </c>
      <c r="N2392">
        <f t="shared" ca="1" si="385"/>
        <v>0</v>
      </c>
      <c r="O2392" t="str">
        <f t="shared" ca="1" si="382"/>
        <v>D:AD</v>
      </c>
      <c r="P2392" t="str">
        <f t="shared" ca="1" si="383"/>
        <v>D9:AD9</v>
      </c>
    </row>
    <row r="2393" spans="1:16">
      <c r="A2393" t="str">
        <f t="shared" si="378"/>
        <v>36</v>
      </c>
      <c r="B2393" t="str">
        <f t="shared" ca="1" si="379"/>
        <v>PE</v>
      </c>
      <c r="C2393" t="str">
        <f t="shared" si="384"/>
        <v>DCF-PE</v>
      </c>
      <c r="D2393" t="s">
        <v>3053</v>
      </c>
      <c r="E2393">
        <f t="shared" ca="1" si="377"/>
        <v>0</v>
      </c>
      <c r="H2393" t="str">
        <f t="shared" ca="1" si="380"/>
        <v>'Lynx PE'!</v>
      </c>
      <c r="I2393">
        <f t="shared" ca="1" si="381"/>
        <v>0</v>
      </c>
      <c r="J2393">
        <f t="shared" ca="1" si="385"/>
        <v>0</v>
      </c>
      <c r="K2393">
        <f t="shared" ca="1" si="385"/>
        <v>0</v>
      </c>
      <c r="L2393">
        <f t="shared" ca="1" si="385"/>
        <v>0</v>
      </c>
      <c r="M2393" t="str">
        <f t="shared" ca="1" si="385"/>
        <v>'Lynx PE'!</v>
      </c>
      <c r="N2393">
        <f t="shared" ca="1" si="385"/>
        <v>0</v>
      </c>
      <c r="O2393" t="str">
        <f t="shared" ca="1" si="382"/>
        <v>D:AD</v>
      </c>
      <c r="P2393" t="str">
        <f t="shared" ca="1" si="383"/>
        <v>D9:AD9</v>
      </c>
    </row>
    <row r="2394" spans="1:16">
      <c r="A2394" t="str">
        <f t="shared" si="378"/>
        <v>01</v>
      </c>
      <c r="B2394" t="str">
        <f t="shared" ca="1" si="379"/>
        <v>PU</v>
      </c>
      <c r="C2394" t="str">
        <f t="shared" si="384"/>
        <v>DCF-PU</v>
      </c>
      <c r="D2394" t="s">
        <v>2200</v>
      </c>
      <c r="E2394">
        <f t="shared" ca="1" si="377"/>
        <v>0</v>
      </c>
      <c r="H2394" t="str">
        <f t="shared" ca="1" si="380"/>
        <v>'LYNX PU'!</v>
      </c>
      <c r="I2394">
        <f t="shared" ca="1" si="381"/>
        <v>0</v>
      </c>
      <c r="J2394">
        <f t="shared" ca="1" si="385"/>
        <v>0</v>
      </c>
      <c r="K2394" t="str">
        <f t="shared" ca="1" si="385"/>
        <v>'LYNX PU'!</v>
      </c>
      <c r="L2394">
        <f t="shared" ca="1" si="385"/>
        <v>0</v>
      </c>
      <c r="M2394">
        <f t="shared" ca="1" si="385"/>
        <v>0</v>
      </c>
      <c r="N2394">
        <f t="shared" ca="1" si="385"/>
        <v>0</v>
      </c>
      <c r="O2394" t="str">
        <f t="shared" ca="1" si="382"/>
        <v>d:t</v>
      </c>
      <c r="P2394" t="str">
        <f t="shared" ca="1" si="383"/>
        <v>d9:t9</v>
      </c>
    </row>
    <row r="2395" spans="1:16">
      <c r="A2395" t="str">
        <f t="shared" si="378"/>
        <v>02</v>
      </c>
      <c r="B2395" t="str">
        <f t="shared" ca="1" si="379"/>
        <v>PU</v>
      </c>
      <c r="C2395" t="str">
        <f t="shared" si="384"/>
        <v>DCF-PU</v>
      </c>
      <c r="D2395" t="s">
        <v>2201</v>
      </c>
      <c r="E2395">
        <f t="shared" ca="1" si="377"/>
        <v>0</v>
      </c>
      <c r="H2395" t="str">
        <f t="shared" ca="1" si="380"/>
        <v>'LYNX PU'!</v>
      </c>
      <c r="I2395">
        <f t="shared" ca="1" si="381"/>
        <v>0</v>
      </c>
      <c r="J2395">
        <f t="shared" ca="1" si="385"/>
        <v>0</v>
      </c>
      <c r="K2395" t="str">
        <f t="shared" ca="1" si="385"/>
        <v>'LYNX PU'!</v>
      </c>
      <c r="L2395">
        <f t="shared" ca="1" si="385"/>
        <v>0</v>
      </c>
      <c r="M2395">
        <f t="shared" ca="1" si="385"/>
        <v>0</v>
      </c>
      <c r="N2395">
        <f t="shared" ca="1" si="385"/>
        <v>0</v>
      </c>
      <c r="O2395" t="str">
        <f t="shared" ca="1" si="382"/>
        <v>d:t</v>
      </c>
      <c r="P2395" t="str">
        <f t="shared" ca="1" si="383"/>
        <v>d9:t9</v>
      </c>
    </row>
    <row r="2396" spans="1:16">
      <c r="A2396" t="str">
        <f t="shared" si="378"/>
        <v>03</v>
      </c>
      <c r="B2396" t="str">
        <f t="shared" ca="1" si="379"/>
        <v>PU</v>
      </c>
      <c r="C2396" t="str">
        <f t="shared" si="384"/>
        <v>DCF-PU</v>
      </c>
      <c r="D2396" t="s">
        <v>2202</v>
      </c>
      <c r="E2396">
        <f t="shared" ca="1" si="377"/>
        <v>0</v>
      </c>
      <c r="H2396" t="str">
        <f t="shared" ca="1" si="380"/>
        <v>'LYNX PU'!</v>
      </c>
      <c r="I2396">
        <f t="shared" ca="1" si="381"/>
        <v>0</v>
      </c>
      <c r="J2396">
        <f t="shared" ca="1" si="385"/>
        <v>0</v>
      </c>
      <c r="K2396" t="str">
        <f t="shared" ca="1" si="385"/>
        <v>'LYNX PU'!</v>
      </c>
      <c r="L2396">
        <f t="shared" ca="1" si="385"/>
        <v>0</v>
      </c>
      <c r="M2396">
        <f t="shared" ca="1" si="385"/>
        <v>0</v>
      </c>
      <c r="N2396">
        <f t="shared" ca="1" si="385"/>
        <v>0</v>
      </c>
      <c r="O2396" t="str">
        <f t="shared" ca="1" si="382"/>
        <v>d:t</v>
      </c>
      <c r="P2396" t="str">
        <f t="shared" ca="1" si="383"/>
        <v>d9:t9</v>
      </c>
    </row>
    <row r="2397" spans="1:16">
      <c r="A2397" t="str">
        <f t="shared" si="378"/>
        <v>04</v>
      </c>
      <c r="B2397" t="str">
        <f t="shared" ca="1" si="379"/>
        <v>PU</v>
      </c>
      <c r="C2397" t="str">
        <f t="shared" si="384"/>
        <v>DCF-PU</v>
      </c>
      <c r="D2397" t="s">
        <v>2203</v>
      </c>
      <c r="E2397">
        <f t="shared" ca="1" si="377"/>
        <v>0</v>
      </c>
      <c r="H2397" t="str">
        <f t="shared" ca="1" si="380"/>
        <v>'LYNX PU'!</v>
      </c>
      <c r="I2397">
        <f t="shared" ca="1" si="381"/>
        <v>0</v>
      </c>
      <c r="J2397">
        <f t="shared" ca="1" si="385"/>
        <v>0</v>
      </c>
      <c r="K2397" t="str">
        <f t="shared" ca="1" si="385"/>
        <v>'LYNX PU'!</v>
      </c>
      <c r="L2397">
        <f t="shared" ca="1" si="385"/>
        <v>0</v>
      </c>
      <c r="M2397">
        <f t="shared" ca="1" si="385"/>
        <v>0</v>
      </c>
      <c r="N2397">
        <f t="shared" ca="1" si="385"/>
        <v>0</v>
      </c>
      <c r="O2397" t="str">
        <f t="shared" ca="1" si="382"/>
        <v>d:t</v>
      </c>
      <c r="P2397" t="str">
        <f t="shared" ca="1" si="383"/>
        <v>d9:t9</v>
      </c>
    </row>
    <row r="2398" spans="1:16">
      <c r="A2398" t="str">
        <f t="shared" si="378"/>
        <v>05</v>
      </c>
      <c r="B2398" t="str">
        <f t="shared" ca="1" si="379"/>
        <v>PU</v>
      </c>
      <c r="C2398" t="str">
        <f t="shared" si="384"/>
        <v>DCF-PU</v>
      </c>
      <c r="D2398" t="s">
        <v>2204</v>
      </c>
      <c r="E2398">
        <f t="shared" ca="1" si="377"/>
        <v>0</v>
      </c>
      <c r="H2398" t="str">
        <f t="shared" ca="1" si="380"/>
        <v>'LYNX PU'!</v>
      </c>
      <c r="I2398">
        <f t="shared" ca="1" si="381"/>
        <v>0</v>
      </c>
      <c r="J2398">
        <f t="shared" ca="1" si="385"/>
        <v>0</v>
      </c>
      <c r="K2398" t="str">
        <f t="shared" ca="1" si="385"/>
        <v>'LYNX PU'!</v>
      </c>
      <c r="L2398">
        <f t="shared" ca="1" si="385"/>
        <v>0</v>
      </c>
      <c r="M2398">
        <f t="shared" ca="1" si="385"/>
        <v>0</v>
      </c>
      <c r="N2398">
        <f t="shared" ca="1" si="385"/>
        <v>0</v>
      </c>
      <c r="O2398" t="str">
        <f t="shared" ca="1" si="382"/>
        <v>d:t</v>
      </c>
      <c r="P2398" t="str">
        <f t="shared" ca="1" si="383"/>
        <v>d9:t9</v>
      </c>
    </row>
    <row r="2399" spans="1:16">
      <c r="A2399" t="str">
        <f t="shared" si="378"/>
        <v>06</v>
      </c>
      <c r="B2399" t="str">
        <f t="shared" ca="1" si="379"/>
        <v>PU</v>
      </c>
      <c r="C2399" t="str">
        <f t="shared" si="384"/>
        <v>DCF-PU</v>
      </c>
      <c r="D2399" t="s">
        <v>2205</v>
      </c>
      <c r="E2399">
        <f t="shared" ca="1" si="377"/>
        <v>0</v>
      </c>
      <c r="H2399" t="str">
        <f t="shared" ca="1" si="380"/>
        <v>'LYNX PU'!</v>
      </c>
      <c r="I2399">
        <f t="shared" ca="1" si="381"/>
        <v>0</v>
      </c>
      <c r="J2399">
        <f t="shared" ca="1" si="385"/>
        <v>0</v>
      </c>
      <c r="K2399" t="str">
        <f t="shared" ca="1" si="385"/>
        <v>'LYNX PU'!</v>
      </c>
      <c r="L2399">
        <f t="shared" ca="1" si="385"/>
        <v>0</v>
      </c>
      <c r="M2399">
        <f t="shared" ca="1" si="385"/>
        <v>0</v>
      </c>
      <c r="N2399">
        <f t="shared" ca="1" si="385"/>
        <v>0</v>
      </c>
      <c r="O2399" t="str">
        <f t="shared" ca="1" si="382"/>
        <v>d:t</v>
      </c>
      <c r="P2399" t="str">
        <f t="shared" ca="1" si="383"/>
        <v>d9:t9</v>
      </c>
    </row>
    <row r="2400" spans="1:16">
      <c r="A2400" t="str">
        <f t="shared" si="378"/>
        <v>09</v>
      </c>
      <c r="B2400" t="str">
        <f t="shared" ca="1" si="379"/>
        <v>PU</v>
      </c>
      <c r="C2400" t="str">
        <f t="shared" si="384"/>
        <v>DCF-PU</v>
      </c>
      <c r="D2400" t="s">
        <v>2206</v>
      </c>
      <c r="E2400">
        <f t="shared" ca="1" si="377"/>
        <v>0</v>
      </c>
      <c r="H2400" t="str">
        <f t="shared" ca="1" si="380"/>
        <v>'LYNX PU'!</v>
      </c>
      <c r="I2400">
        <f t="shared" ca="1" si="381"/>
        <v>0</v>
      </c>
      <c r="J2400">
        <f t="shared" ca="1" si="385"/>
        <v>0</v>
      </c>
      <c r="K2400" t="str">
        <f t="shared" ca="1" si="385"/>
        <v>'LYNX PU'!</v>
      </c>
      <c r="L2400">
        <f t="shared" ca="1" si="385"/>
        <v>0</v>
      </c>
      <c r="M2400">
        <f t="shared" ca="1" si="385"/>
        <v>0</v>
      </c>
      <c r="N2400">
        <f t="shared" ca="1" si="385"/>
        <v>0</v>
      </c>
      <c r="O2400" t="str">
        <f t="shared" ca="1" si="382"/>
        <v>d:t</v>
      </c>
      <c r="P2400" t="str">
        <f t="shared" ca="1" si="383"/>
        <v>d9:t9</v>
      </c>
    </row>
    <row r="2401" spans="1:16">
      <c r="A2401" t="str">
        <f t="shared" si="378"/>
        <v>11</v>
      </c>
      <c r="B2401" t="str">
        <f t="shared" ca="1" si="379"/>
        <v>PU</v>
      </c>
      <c r="C2401" t="str">
        <f t="shared" si="384"/>
        <v>DCF-PU</v>
      </c>
      <c r="D2401" t="s">
        <v>2207</v>
      </c>
      <c r="E2401">
        <f t="shared" ca="1" si="377"/>
        <v>0</v>
      </c>
      <c r="H2401" t="str">
        <f t="shared" ca="1" si="380"/>
        <v>'LYNX PU'!</v>
      </c>
      <c r="I2401">
        <f t="shared" ca="1" si="381"/>
        <v>0</v>
      </c>
      <c r="J2401">
        <f t="shared" ca="1" si="385"/>
        <v>0</v>
      </c>
      <c r="K2401" t="str">
        <f t="shared" ca="1" si="385"/>
        <v>'LYNX PU'!</v>
      </c>
      <c r="L2401">
        <f t="shared" ca="1" si="385"/>
        <v>0</v>
      </c>
      <c r="M2401">
        <f t="shared" ca="1" si="385"/>
        <v>0</v>
      </c>
      <c r="N2401">
        <f t="shared" ca="1" si="385"/>
        <v>0</v>
      </c>
      <c r="O2401" t="str">
        <f t="shared" ca="1" si="382"/>
        <v>d:t</v>
      </c>
      <c r="P2401" t="str">
        <f t="shared" ca="1" si="383"/>
        <v>d9:t9</v>
      </c>
    </row>
    <row r="2402" spans="1:16">
      <c r="A2402" t="str">
        <f t="shared" si="378"/>
        <v>12</v>
      </c>
      <c r="B2402" t="str">
        <f t="shared" ca="1" si="379"/>
        <v>PU</v>
      </c>
      <c r="C2402" t="str">
        <f t="shared" si="384"/>
        <v>DCF-PU</v>
      </c>
      <c r="D2402" t="s">
        <v>2208</v>
      </c>
      <c r="E2402">
        <f t="shared" ca="1" si="377"/>
        <v>0</v>
      </c>
      <c r="H2402" t="str">
        <f t="shared" ca="1" si="380"/>
        <v>'LYNX PU'!</v>
      </c>
      <c r="I2402">
        <f t="shared" ca="1" si="381"/>
        <v>0</v>
      </c>
      <c r="J2402">
        <f t="shared" ca="1" si="385"/>
        <v>0</v>
      </c>
      <c r="K2402" t="str">
        <f t="shared" ca="1" si="385"/>
        <v>'LYNX PU'!</v>
      </c>
      <c r="L2402">
        <f t="shared" ca="1" si="385"/>
        <v>0</v>
      </c>
      <c r="M2402">
        <f t="shared" ca="1" si="385"/>
        <v>0</v>
      </c>
      <c r="N2402">
        <f t="shared" ca="1" si="385"/>
        <v>0</v>
      </c>
      <c r="O2402" t="str">
        <f t="shared" ca="1" si="382"/>
        <v>d:t</v>
      </c>
      <c r="P2402" t="str">
        <f t="shared" ca="1" si="383"/>
        <v>d9:t9</v>
      </c>
    </row>
    <row r="2403" spans="1:16">
      <c r="A2403" t="str">
        <f t="shared" si="378"/>
        <v>14</v>
      </c>
      <c r="B2403" t="str">
        <f t="shared" ca="1" si="379"/>
        <v>PU</v>
      </c>
      <c r="C2403" t="str">
        <f t="shared" si="384"/>
        <v>DCF-PU</v>
      </c>
      <c r="D2403" t="s">
        <v>2209</v>
      </c>
      <c r="E2403">
        <f t="shared" ca="1" si="377"/>
        <v>0</v>
      </c>
      <c r="H2403" t="str">
        <f t="shared" ca="1" si="380"/>
        <v>'LYNX PU'!</v>
      </c>
      <c r="I2403">
        <f t="shared" ca="1" si="381"/>
        <v>0</v>
      </c>
      <c r="J2403">
        <f t="shared" ca="1" si="385"/>
        <v>0</v>
      </c>
      <c r="K2403" t="str">
        <f t="shared" ca="1" si="385"/>
        <v>'LYNX PU'!</v>
      </c>
      <c r="L2403">
        <f t="shared" ca="1" si="385"/>
        <v>0</v>
      </c>
      <c r="M2403">
        <f t="shared" ca="1" si="385"/>
        <v>0</v>
      </c>
      <c r="N2403">
        <f t="shared" ca="1" si="385"/>
        <v>0</v>
      </c>
      <c r="O2403" t="str">
        <f t="shared" ca="1" si="382"/>
        <v>d:t</v>
      </c>
      <c r="P2403" t="str">
        <f t="shared" ca="1" si="383"/>
        <v>d9:t9</v>
      </c>
    </row>
    <row r="2404" spans="1:16">
      <c r="A2404" t="str">
        <f t="shared" si="378"/>
        <v>01</v>
      </c>
      <c r="B2404" t="str">
        <f t="shared" ca="1" si="379"/>
        <v>PE</v>
      </c>
      <c r="C2404" t="str">
        <f t="shared" si="384"/>
        <v>DCJ-PE</v>
      </c>
      <c r="D2404" t="s">
        <v>2210</v>
      </c>
      <c r="E2404">
        <f t="shared" ca="1" si="377"/>
        <v>0</v>
      </c>
      <c r="H2404" t="str">
        <f t="shared" ca="1" si="380"/>
        <v>'Lynx PE'!</v>
      </c>
      <c r="I2404">
        <f t="shared" ca="1" si="381"/>
        <v>0</v>
      </c>
      <c r="J2404">
        <f t="shared" ca="1" si="385"/>
        <v>0</v>
      </c>
      <c r="K2404">
        <f t="shared" ca="1" si="385"/>
        <v>0</v>
      </c>
      <c r="L2404">
        <f t="shared" ca="1" si="385"/>
        <v>0</v>
      </c>
      <c r="M2404" t="str">
        <f t="shared" ca="1" si="385"/>
        <v>'Lynx PE'!</v>
      </c>
      <c r="N2404">
        <f t="shared" ca="1" si="385"/>
        <v>0</v>
      </c>
      <c r="O2404" t="str">
        <f t="shared" ca="1" si="382"/>
        <v>D:AD</v>
      </c>
      <c r="P2404" t="str">
        <f t="shared" ca="1" si="383"/>
        <v>D9:AD9</v>
      </c>
    </row>
    <row r="2405" spans="1:16">
      <c r="A2405" t="str">
        <f t="shared" si="378"/>
        <v>02</v>
      </c>
      <c r="B2405" t="str">
        <f t="shared" ca="1" si="379"/>
        <v>PE</v>
      </c>
      <c r="C2405" t="str">
        <f t="shared" si="384"/>
        <v>DCJ-PE</v>
      </c>
      <c r="D2405" t="s">
        <v>2211</v>
      </c>
      <c r="E2405">
        <f t="shared" ca="1" si="377"/>
        <v>0</v>
      </c>
      <c r="H2405" t="str">
        <f t="shared" ca="1" si="380"/>
        <v>'Lynx PE'!</v>
      </c>
      <c r="I2405">
        <f t="shared" ca="1" si="381"/>
        <v>0</v>
      </c>
      <c r="J2405">
        <f t="shared" ca="1" si="385"/>
        <v>0</v>
      </c>
      <c r="K2405">
        <f t="shared" ca="1" si="385"/>
        <v>0</v>
      </c>
      <c r="L2405">
        <f t="shared" ca="1" si="385"/>
        <v>0</v>
      </c>
      <c r="M2405" t="str">
        <f t="shared" ca="1" si="385"/>
        <v>'Lynx PE'!</v>
      </c>
      <c r="N2405">
        <f t="shared" ca="1" si="385"/>
        <v>0</v>
      </c>
      <c r="O2405" t="str">
        <f t="shared" ca="1" si="382"/>
        <v>D:AD</v>
      </c>
      <c r="P2405" t="str">
        <f t="shared" ca="1" si="383"/>
        <v>D9:AD9</v>
      </c>
    </row>
    <row r="2406" spans="1:16">
      <c r="A2406" t="str">
        <f t="shared" si="378"/>
        <v>03</v>
      </c>
      <c r="B2406" t="str">
        <f t="shared" ca="1" si="379"/>
        <v>PE</v>
      </c>
      <c r="C2406" t="str">
        <f t="shared" si="384"/>
        <v>DCJ-PE</v>
      </c>
      <c r="D2406" t="s">
        <v>2212</v>
      </c>
      <c r="E2406">
        <f t="shared" ca="1" si="377"/>
        <v>0</v>
      </c>
      <c r="H2406" t="str">
        <f t="shared" ca="1" si="380"/>
        <v>'Lynx PE'!</v>
      </c>
      <c r="I2406">
        <f t="shared" ca="1" si="381"/>
        <v>0</v>
      </c>
      <c r="J2406">
        <f t="shared" ca="1" si="385"/>
        <v>0</v>
      </c>
      <c r="K2406">
        <f t="shared" ca="1" si="385"/>
        <v>0</v>
      </c>
      <c r="L2406">
        <f t="shared" ca="1" si="385"/>
        <v>0</v>
      </c>
      <c r="M2406" t="str">
        <f t="shared" ca="1" si="385"/>
        <v>'Lynx PE'!</v>
      </c>
      <c r="N2406">
        <f t="shared" ca="1" si="385"/>
        <v>0</v>
      </c>
      <c r="O2406" t="str">
        <f t="shared" ca="1" si="382"/>
        <v>D:AD</v>
      </c>
      <c r="P2406" t="str">
        <f t="shared" ca="1" si="383"/>
        <v>D9:AD9</v>
      </c>
    </row>
    <row r="2407" spans="1:16">
      <c r="A2407" t="str">
        <f t="shared" si="378"/>
        <v>04</v>
      </c>
      <c r="B2407" t="str">
        <f t="shared" ca="1" si="379"/>
        <v>PE</v>
      </c>
      <c r="C2407" t="str">
        <f t="shared" si="384"/>
        <v>DCJ-PE</v>
      </c>
      <c r="D2407" t="s">
        <v>2213</v>
      </c>
      <c r="E2407">
        <f t="shared" ca="1" si="377"/>
        <v>0</v>
      </c>
      <c r="H2407" t="str">
        <f t="shared" ca="1" si="380"/>
        <v>'Lynx PE'!</v>
      </c>
      <c r="I2407">
        <f t="shared" ca="1" si="381"/>
        <v>0</v>
      </c>
      <c r="J2407">
        <f t="shared" ca="1" si="385"/>
        <v>0</v>
      </c>
      <c r="K2407">
        <f t="shared" ca="1" si="385"/>
        <v>0</v>
      </c>
      <c r="L2407">
        <f t="shared" ca="1" si="385"/>
        <v>0</v>
      </c>
      <c r="M2407" t="str">
        <f t="shared" ca="1" si="385"/>
        <v>'Lynx PE'!</v>
      </c>
      <c r="N2407">
        <f t="shared" ca="1" si="385"/>
        <v>0</v>
      </c>
      <c r="O2407" t="str">
        <f t="shared" ca="1" si="382"/>
        <v>D:AD</v>
      </c>
      <c r="P2407" t="str">
        <f t="shared" ca="1" si="383"/>
        <v>D9:AD9</v>
      </c>
    </row>
    <row r="2408" spans="1:16">
      <c r="A2408" t="str">
        <f t="shared" si="378"/>
        <v>05</v>
      </c>
      <c r="B2408" t="str">
        <f t="shared" ca="1" si="379"/>
        <v>PE</v>
      </c>
      <c r="C2408" t="str">
        <f t="shared" si="384"/>
        <v>DCJ-PE</v>
      </c>
      <c r="D2408" t="s">
        <v>2214</v>
      </c>
      <c r="E2408">
        <f t="shared" ca="1" si="377"/>
        <v>0</v>
      </c>
      <c r="H2408" t="str">
        <f t="shared" ca="1" si="380"/>
        <v>'Lynx PE'!</v>
      </c>
      <c r="I2408">
        <f t="shared" ca="1" si="381"/>
        <v>0</v>
      </c>
      <c r="J2408">
        <f t="shared" ca="1" si="385"/>
        <v>0</v>
      </c>
      <c r="K2408">
        <f t="shared" ca="1" si="385"/>
        <v>0</v>
      </c>
      <c r="L2408">
        <f t="shared" ca="1" si="385"/>
        <v>0</v>
      </c>
      <c r="M2408" t="str">
        <f t="shared" ca="1" si="385"/>
        <v>'Lynx PE'!</v>
      </c>
      <c r="N2408">
        <f t="shared" ca="1" si="385"/>
        <v>0</v>
      </c>
      <c r="O2408" t="str">
        <f t="shared" ca="1" si="382"/>
        <v>D:AD</v>
      </c>
      <c r="P2408" t="str">
        <f t="shared" ca="1" si="383"/>
        <v>D9:AD9</v>
      </c>
    </row>
    <row r="2409" spans="1:16">
      <c r="A2409" t="str">
        <f t="shared" si="378"/>
        <v>06</v>
      </c>
      <c r="B2409" t="str">
        <f t="shared" ca="1" si="379"/>
        <v>PE</v>
      </c>
      <c r="C2409" t="str">
        <f t="shared" si="384"/>
        <v>DCJ-PE</v>
      </c>
      <c r="D2409" t="s">
        <v>2215</v>
      </c>
      <c r="E2409">
        <f t="shared" ca="1" si="377"/>
        <v>0</v>
      </c>
      <c r="H2409" t="str">
        <f t="shared" ca="1" si="380"/>
        <v>'Lynx PE'!</v>
      </c>
      <c r="I2409">
        <f t="shared" ca="1" si="381"/>
        <v>0</v>
      </c>
      <c r="J2409">
        <f t="shared" ca="1" si="385"/>
        <v>0</v>
      </c>
      <c r="K2409">
        <f t="shared" ca="1" si="385"/>
        <v>0</v>
      </c>
      <c r="L2409">
        <f t="shared" ca="1" si="385"/>
        <v>0</v>
      </c>
      <c r="M2409" t="str">
        <f t="shared" ca="1" si="385"/>
        <v>'Lynx PE'!</v>
      </c>
      <c r="N2409">
        <f t="shared" ca="1" si="385"/>
        <v>0</v>
      </c>
      <c r="O2409" t="str">
        <f t="shared" ca="1" si="382"/>
        <v>D:AD</v>
      </c>
      <c r="P2409" t="str">
        <f t="shared" ca="1" si="383"/>
        <v>D9:AD9</v>
      </c>
    </row>
    <row r="2410" spans="1:16">
      <c r="A2410" t="str">
        <f t="shared" si="378"/>
        <v>07</v>
      </c>
      <c r="B2410" t="str">
        <f t="shared" ca="1" si="379"/>
        <v>PE</v>
      </c>
      <c r="C2410" t="str">
        <f t="shared" si="384"/>
        <v>DCJ-PE</v>
      </c>
      <c r="D2410" t="s">
        <v>2216</v>
      </c>
      <c r="E2410">
        <f t="shared" ca="1" si="377"/>
        <v>0</v>
      </c>
      <c r="H2410" t="str">
        <f t="shared" ca="1" si="380"/>
        <v>'Lynx PE'!</v>
      </c>
      <c r="I2410">
        <f t="shared" ca="1" si="381"/>
        <v>0</v>
      </c>
      <c r="J2410">
        <f t="shared" ca="1" si="385"/>
        <v>0</v>
      </c>
      <c r="K2410">
        <f t="shared" ca="1" si="385"/>
        <v>0</v>
      </c>
      <c r="L2410">
        <f t="shared" ca="1" si="385"/>
        <v>0</v>
      </c>
      <c r="M2410" t="str">
        <f t="shared" ca="1" si="385"/>
        <v>'Lynx PE'!</v>
      </c>
      <c r="N2410">
        <f t="shared" ca="1" si="385"/>
        <v>0</v>
      </c>
      <c r="O2410" t="str">
        <f t="shared" ca="1" si="382"/>
        <v>D:AD</v>
      </c>
      <c r="P2410" t="str">
        <f t="shared" ca="1" si="383"/>
        <v>D9:AD9</v>
      </c>
    </row>
    <row r="2411" spans="1:16">
      <c r="A2411" t="str">
        <f t="shared" si="378"/>
        <v>08</v>
      </c>
      <c r="B2411" t="str">
        <f t="shared" ca="1" si="379"/>
        <v>PE</v>
      </c>
      <c r="C2411" t="str">
        <f t="shared" si="384"/>
        <v>DCJ-PE</v>
      </c>
      <c r="D2411" t="s">
        <v>2217</v>
      </c>
      <c r="E2411">
        <f t="shared" ca="1" si="377"/>
        <v>0</v>
      </c>
      <c r="H2411" t="str">
        <f t="shared" ca="1" si="380"/>
        <v>'Lynx PE'!</v>
      </c>
      <c r="I2411">
        <f t="shared" ca="1" si="381"/>
        <v>0</v>
      </c>
      <c r="J2411">
        <f t="shared" ca="1" si="385"/>
        <v>0</v>
      </c>
      <c r="K2411">
        <f t="shared" ca="1" si="385"/>
        <v>0</v>
      </c>
      <c r="L2411">
        <f t="shared" ca="1" si="385"/>
        <v>0</v>
      </c>
      <c r="M2411" t="str">
        <f t="shared" ca="1" si="385"/>
        <v>'Lynx PE'!</v>
      </c>
      <c r="N2411">
        <f t="shared" ca="1" si="385"/>
        <v>0</v>
      </c>
      <c r="O2411" t="str">
        <f t="shared" ca="1" si="382"/>
        <v>D:AD</v>
      </c>
      <c r="P2411" t="str">
        <f t="shared" ca="1" si="383"/>
        <v>D9:AD9</v>
      </c>
    </row>
    <row r="2412" spans="1:16">
      <c r="A2412" t="str">
        <f t="shared" si="378"/>
        <v>09</v>
      </c>
      <c r="B2412" t="str">
        <f t="shared" ca="1" si="379"/>
        <v>PE</v>
      </c>
      <c r="C2412" t="str">
        <f t="shared" si="384"/>
        <v>DCJ-PE</v>
      </c>
      <c r="D2412" t="s">
        <v>2218</v>
      </c>
      <c r="E2412">
        <f t="shared" ca="1" si="377"/>
        <v>0</v>
      </c>
      <c r="H2412" t="str">
        <f t="shared" ca="1" si="380"/>
        <v>'Lynx PE'!</v>
      </c>
      <c r="I2412">
        <f t="shared" ca="1" si="381"/>
        <v>0</v>
      </c>
      <c r="J2412">
        <f t="shared" ca="1" si="385"/>
        <v>0</v>
      </c>
      <c r="K2412">
        <f t="shared" ca="1" si="385"/>
        <v>0</v>
      </c>
      <c r="L2412">
        <f t="shared" ca="1" si="385"/>
        <v>0</v>
      </c>
      <c r="M2412" t="str">
        <f t="shared" ca="1" si="385"/>
        <v>'Lynx PE'!</v>
      </c>
      <c r="N2412">
        <f t="shared" ca="1" si="385"/>
        <v>0</v>
      </c>
      <c r="O2412" t="str">
        <f t="shared" ca="1" si="382"/>
        <v>D:AD</v>
      </c>
      <c r="P2412" t="str">
        <f t="shared" ca="1" si="383"/>
        <v>D9:AD9</v>
      </c>
    </row>
    <row r="2413" spans="1:16">
      <c r="A2413" t="str">
        <f t="shared" si="378"/>
        <v>10</v>
      </c>
      <c r="B2413" t="str">
        <f t="shared" ca="1" si="379"/>
        <v>PE</v>
      </c>
      <c r="C2413" t="str">
        <f t="shared" si="384"/>
        <v>DCJ-PE</v>
      </c>
      <c r="D2413" t="s">
        <v>2219</v>
      </c>
      <c r="E2413">
        <f t="shared" ca="1" si="377"/>
        <v>0</v>
      </c>
      <c r="H2413" t="str">
        <f t="shared" ca="1" si="380"/>
        <v>'Lynx PE'!</v>
      </c>
      <c r="I2413">
        <f t="shared" ca="1" si="381"/>
        <v>0</v>
      </c>
      <c r="J2413">
        <f t="shared" ca="1" si="385"/>
        <v>0</v>
      </c>
      <c r="K2413">
        <f t="shared" ca="1" si="385"/>
        <v>0</v>
      </c>
      <c r="L2413">
        <f t="shared" ca="1" si="385"/>
        <v>0</v>
      </c>
      <c r="M2413" t="str">
        <f t="shared" ca="1" si="385"/>
        <v>'Lynx PE'!</v>
      </c>
      <c r="N2413">
        <f t="shared" ca="1" si="385"/>
        <v>0</v>
      </c>
      <c r="O2413" t="str">
        <f t="shared" ca="1" si="382"/>
        <v>D:AD</v>
      </c>
      <c r="P2413" t="str">
        <f t="shared" ca="1" si="383"/>
        <v>D9:AD9</v>
      </c>
    </row>
    <row r="2414" spans="1:16">
      <c r="A2414" t="str">
        <f t="shared" si="378"/>
        <v>11</v>
      </c>
      <c r="B2414" t="str">
        <f t="shared" ca="1" si="379"/>
        <v>PE</v>
      </c>
      <c r="C2414" t="str">
        <f t="shared" si="384"/>
        <v>DCJ-PE</v>
      </c>
      <c r="D2414" t="s">
        <v>2220</v>
      </c>
      <c r="E2414">
        <f t="shared" ca="1" si="377"/>
        <v>0</v>
      </c>
      <c r="H2414" t="str">
        <f t="shared" ca="1" si="380"/>
        <v>'Lynx PE'!</v>
      </c>
      <c r="I2414">
        <f t="shared" ca="1" si="381"/>
        <v>0</v>
      </c>
      <c r="J2414">
        <f t="shared" ca="1" si="385"/>
        <v>0</v>
      </c>
      <c r="K2414">
        <f t="shared" ca="1" si="385"/>
        <v>0</v>
      </c>
      <c r="L2414">
        <f t="shared" ca="1" si="385"/>
        <v>0</v>
      </c>
      <c r="M2414" t="str">
        <f t="shared" ca="1" si="385"/>
        <v>'Lynx PE'!</v>
      </c>
      <c r="N2414">
        <f t="shared" ca="1" si="385"/>
        <v>0</v>
      </c>
      <c r="O2414" t="str">
        <f t="shared" ca="1" si="382"/>
        <v>D:AD</v>
      </c>
      <c r="P2414" t="str">
        <f t="shared" ca="1" si="383"/>
        <v>D9:AD9</v>
      </c>
    </row>
    <row r="2415" spans="1:16">
      <c r="A2415" t="str">
        <f t="shared" si="378"/>
        <v>12</v>
      </c>
      <c r="B2415" t="str">
        <f t="shared" ca="1" si="379"/>
        <v>PE</v>
      </c>
      <c r="C2415" t="str">
        <f t="shared" si="384"/>
        <v>DCJ-PE</v>
      </c>
      <c r="D2415" t="s">
        <v>2221</v>
      </c>
      <c r="E2415">
        <f t="shared" ref="E2415:E2454" ca="1" si="386">IFERROR(VLOOKUP(C2415,INDIRECT($H2415&amp;$O2415),MATCH($A2415,INDIRECT($H2415&amp;$P2415),0),FALSE),0)</f>
        <v>0</v>
      </c>
      <c r="H2415" t="str">
        <f t="shared" ca="1" si="380"/>
        <v>'Lynx PE'!</v>
      </c>
      <c r="I2415">
        <f t="shared" ca="1" si="381"/>
        <v>0</v>
      </c>
      <c r="J2415">
        <f t="shared" ca="1" si="385"/>
        <v>0</v>
      </c>
      <c r="K2415">
        <f t="shared" ca="1" si="385"/>
        <v>0</v>
      </c>
      <c r="L2415">
        <f t="shared" ca="1" si="385"/>
        <v>0</v>
      </c>
      <c r="M2415" t="str">
        <f t="shared" ca="1" si="385"/>
        <v>'Lynx PE'!</v>
      </c>
      <c r="N2415">
        <f t="shared" ca="1" si="385"/>
        <v>0</v>
      </c>
      <c r="O2415" t="str">
        <f t="shared" ca="1" si="382"/>
        <v>D:AD</v>
      </c>
      <c r="P2415" t="str">
        <f t="shared" ca="1" si="383"/>
        <v>D9:AD9</v>
      </c>
    </row>
    <row r="2416" spans="1:16">
      <c r="A2416" t="str">
        <f t="shared" si="378"/>
        <v>13</v>
      </c>
      <c r="B2416" t="str">
        <f t="shared" ca="1" si="379"/>
        <v>PE</v>
      </c>
      <c r="C2416" t="str">
        <f t="shared" si="384"/>
        <v>DCJ-PE</v>
      </c>
      <c r="D2416" t="s">
        <v>2222</v>
      </c>
      <c r="E2416">
        <f t="shared" ca="1" si="386"/>
        <v>0</v>
      </c>
      <c r="H2416" t="str">
        <f t="shared" ca="1" si="380"/>
        <v>'Lynx PE'!</v>
      </c>
      <c r="I2416">
        <f t="shared" ca="1" si="381"/>
        <v>0</v>
      </c>
      <c r="J2416">
        <f t="shared" ca="1" si="385"/>
        <v>0</v>
      </c>
      <c r="K2416">
        <f t="shared" ca="1" si="385"/>
        <v>0</v>
      </c>
      <c r="L2416">
        <f t="shared" ca="1" si="385"/>
        <v>0</v>
      </c>
      <c r="M2416" t="str">
        <f t="shared" ca="1" si="385"/>
        <v>'Lynx PE'!</v>
      </c>
      <c r="N2416">
        <f t="shared" ca="1" si="385"/>
        <v>0</v>
      </c>
      <c r="O2416" t="str">
        <f t="shared" ca="1" si="382"/>
        <v>D:AD</v>
      </c>
      <c r="P2416" t="str">
        <f t="shared" ca="1" si="383"/>
        <v>D9:AD9</v>
      </c>
    </row>
    <row r="2417" spans="1:16">
      <c r="A2417" t="str">
        <f t="shared" si="378"/>
        <v>14</v>
      </c>
      <c r="B2417" t="str">
        <f t="shared" ca="1" si="379"/>
        <v>PE</v>
      </c>
      <c r="C2417" t="str">
        <f t="shared" si="384"/>
        <v>DCJ-PE</v>
      </c>
      <c r="D2417" t="s">
        <v>2223</v>
      </c>
      <c r="E2417">
        <f t="shared" ca="1" si="386"/>
        <v>0</v>
      </c>
      <c r="H2417" t="str">
        <f t="shared" ca="1" si="380"/>
        <v>'Lynx PE'!</v>
      </c>
      <c r="I2417">
        <f t="shared" ca="1" si="381"/>
        <v>0</v>
      </c>
      <c r="J2417">
        <f t="shared" ca="1" si="385"/>
        <v>0</v>
      </c>
      <c r="K2417">
        <f t="shared" ca="1" si="385"/>
        <v>0</v>
      </c>
      <c r="L2417">
        <f t="shared" ca="1" si="385"/>
        <v>0</v>
      </c>
      <c r="M2417" t="str">
        <f t="shared" ca="1" si="385"/>
        <v>'Lynx PE'!</v>
      </c>
      <c r="N2417">
        <f t="shared" ca="1" si="385"/>
        <v>0</v>
      </c>
      <c r="O2417" t="str">
        <f t="shared" ca="1" si="382"/>
        <v>D:AD</v>
      </c>
      <c r="P2417" t="str">
        <f t="shared" ca="1" si="383"/>
        <v>D9:AD9</v>
      </c>
    </row>
    <row r="2418" spans="1:16">
      <c r="A2418" t="str">
        <f t="shared" si="378"/>
        <v>15</v>
      </c>
      <c r="B2418" t="str">
        <f t="shared" ca="1" si="379"/>
        <v>PE</v>
      </c>
      <c r="C2418" t="str">
        <f t="shared" si="384"/>
        <v>DCJ-PE</v>
      </c>
      <c r="D2418" t="s">
        <v>2224</v>
      </c>
      <c r="E2418">
        <f t="shared" ca="1" si="386"/>
        <v>0</v>
      </c>
      <c r="H2418" t="str">
        <f t="shared" ca="1" si="380"/>
        <v>'Lynx PE'!</v>
      </c>
      <c r="I2418">
        <f t="shared" ca="1" si="381"/>
        <v>0</v>
      </c>
      <c r="J2418">
        <f t="shared" ca="1" si="385"/>
        <v>0</v>
      </c>
      <c r="K2418">
        <f t="shared" ca="1" si="385"/>
        <v>0</v>
      </c>
      <c r="L2418">
        <f t="shared" ca="1" si="385"/>
        <v>0</v>
      </c>
      <c r="M2418" t="str">
        <f t="shared" ca="1" si="385"/>
        <v>'Lynx PE'!</v>
      </c>
      <c r="N2418">
        <f t="shared" ca="1" si="385"/>
        <v>0</v>
      </c>
      <c r="O2418" t="str">
        <f t="shared" ca="1" si="382"/>
        <v>D:AD</v>
      </c>
      <c r="P2418" t="str">
        <f t="shared" ca="1" si="383"/>
        <v>D9:AD9</v>
      </c>
    </row>
    <row r="2419" spans="1:16">
      <c r="A2419" t="str">
        <f t="shared" si="378"/>
        <v>19</v>
      </c>
      <c r="B2419" t="str">
        <f t="shared" ca="1" si="379"/>
        <v>PE</v>
      </c>
      <c r="C2419" t="str">
        <f t="shared" si="384"/>
        <v>DCJ-PE</v>
      </c>
      <c r="D2419" t="s">
        <v>3054</v>
      </c>
      <c r="E2419">
        <f t="shared" ca="1" si="386"/>
        <v>0</v>
      </c>
      <c r="H2419" t="str">
        <f t="shared" ca="1" si="380"/>
        <v>'Lynx PE'!</v>
      </c>
      <c r="I2419">
        <f t="shared" ca="1" si="381"/>
        <v>0</v>
      </c>
      <c r="J2419">
        <f t="shared" ca="1" si="385"/>
        <v>0</v>
      </c>
      <c r="K2419">
        <f t="shared" ca="1" si="385"/>
        <v>0</v>
      </c>
      <c r="L2419">
        <f t="shared" ca="1" si="385"/>
        <v>0</v>
      </c>
      <c r="M2419" t="str">
        <f t="shared" ca="1" si="385"/>
        <v>'Lynx PE'!</v>
      </c>
      <c r="N2419">
        <f t="shared" ca="1" si="385"/>
        <v>0</v>
      </c>
      <c r="O2419" t="str">
        <f t="shared" ca="1" si="382"/>
        <v>D:AD</v>
      </c>
      <c r="P2419" t="str">
        <f t="shared" ca="1" si="383"/>
        <v>D9:AD9</v>
      </c>
    </row>
    <row r="2420" spans="1:16">
      <c r="A2420" t="str">
        <f t="shared" si="378"/>
        <v>34</v>
      </c>
      <c r="B2420" t="str">
        <f t="shared" ca="1" si="379"/>
        <v>PE</v>
      </c>
      <c r="C2420" t="str">
        <f t="shared" si="384"/>
        <v>DCJ-PE</v>
      </c>
      <c r="D2420" t="s">
        <v>3055</v>
      </c>
      <c r="E2420">
        <f t="shared" ca="1" si="386"/>
        <v>0</v>
      </c>
      <c r="H2420" t="str">
        <f t="shared" ca="1" si="380"/>
        <v>'Lynx PE'!</v>
      </c>
      <c r="I2420">
        <f t="shared" ca="1" si="381"/>
        <v>0</v>
      </c>
      <c r="J2420">
        <f t="shared" ca="1" si="385"/>
        <v>0</v>
      </c>
      <c r="K2420">
        <f t="shared" ca="1" si="385"/>
        <v>0</v>
      </c>
      <c r="L2420">
        <f t="shared" ca="1" si="385"/>
        <v>0</v>
      </c>
      <c r="M2420" t="str">
        <f t="shared" ca="1" si="385"/>
        <v>'Lynx PE'!</v>
      </c>
      <c r="N2420">
        <f t="shared" ca="1" si="385"/>
        <v>0</v>
      </c>
      <c r="O2420" t="str">
        <f t="shared" ca="1" si="382"/>
        <v>D:AD</v>
      </c>
      <c r="P2420" t="str">
        <f t="shared" ca="1" si="383"/>
        <v>D9:AD9</v>
      </c>
    </row>
    <row r="2421" spans="1:16">
      <c r="A2421" t="str">
        <f t="shared" si="378"/>
        <v>35</v>
      </c>
      <c r="B2421" t="str">
        <f t="shared" ca="1" si="379"/>
        <v>PE</v>
      </c>
      <c r="C2421" t="str">
        <f t="shared" si="384"/>
        <v>DCJ-PE</v>
      </c>
      <c r="D2421" t="s">
        <v>3056</v>
      </c>
      <c r="E2421">
        <f t="shared" ca="1" si="386"/>
        <v>0</v>
      </c>
      <c r="H2421" t="str">
        <f t="shared" ca="1" si="380"/>
        <v>'Lynx PE'!</v>
      </c>
      <c r="I2421">
        <f t="shared" ca="1" si="381"/>
        <v>0</v>
      </c>
      <c r="J2421">
        <f t="shared" ca="1" si="385"/>
        <v>0</v>
      </c>
      <c r="K2421">
        <f t="shared" ca="1" si="385"/>
        <v>0</v>
      </c>
      <c r="L2421">
        <f t="shared" ca="1" si="385"/>
        <v>0</v>
      </c>
      <c r="M2421" t="str">
        <f t="shared" ca="1" si="385"/>
        <v>'Lynx PE'!</v>
      </c>
      <c r="N2421">
        <f t="shared" ca="1" si="385"/>
        <v>0</v>
      </c>
      <c r="O2421" t="str">
        <f t="shared" ca="1" si="382"/>
        <v>D:AD</v>
      </c>
      <c r="P2421" t="str">
        <f t="shared" ca="1" si="383"/>
        <v>D9:AD9</v>
      </c>
    </row>
    <row r="2422" spans="1:16">
      <c r="A2422" t="str">
        <f t="shared" si="378"/>
        <v>36</v>
      </c>
      <c r="B2422" t="str">
        <f t="shared" ca="1" si="379"/>
        <v>PE</v>
      </c>
      <c r="C2422" t="str">
        <f t="shared" si="384"/>
        <v>DCJ-PE</v>
      </c>
      <c r="D2422" t="s">
        <v>3057</v>
      </c>
      <c r="E2422">
        <f t="shared" ca="1" si="386"/>
        <v>0</v>
      </c>
      <c r="H2422" t="str">
        <f t="shared" ca="1" si="380"/>
        <v>'Lynx PE'!</v>
      </c>
      <c r="I2422">
        <f t="shared" ca="1" si="381"/>
        <v>0</v>
      </c>
      <c r="J2422">
        <f t="shared" ca="1" si="385"/>
        <v>0</v>
      </c>
      <c r="K2422">
        <f t="shared" ca="1" si="385"/>
        <v>0</v>
      </c>
      <c r="L2422">
        <f t="shared" ca="1" si="385"/>
        <v>0</v>
      </c>
      <c r="M2422" t="str">
        <f t="shared" ca="1" si="385"/>
        <v>'Lynx PE'!</v>
      </c>
      <c r="N2422">
        <f t="shared" ca="1" si="385"/>
        <v>0</v>
      </c>
      <c r="O2422" t="str">
        <f t="shared" ca="1" si="382"/>
        <v>D:AD</v>
      </c>
      <c r="P2422" t="str">
        <f t="shared" ca="1" si="383"/>
        <v>D9:AD9</v>
      </c>
    </row>
    <row r="2423" spans="1:16">
      <c r="A2423" t="str">
        <f t="shared" ref="A2423:A2454" si="387">MID(D2423,LEN(C2423)+2,LEN(D2423)-LEN(C2423))</f>
        <v>01</v>
      </c>
      <c r="B2423" t="str">
        <f t="shared" ref="B2423:B2454" ca="1" si="388">VLOOKUP(H2423,$A$1:$K$6,11,FALSE)</f>
        <v>PU</v>
      </c>
      <c r="C2423" t="str">
        <f t="shared" si="384"/>
        <v>DCJ-PU</v>
      </c>
      <c r="D2423" t="s">
        <v>2190</v>
      </c>
      <c r="E2423">
        <f t="shared" ca="1" si="386"/>
        <v>0</v>
      </c>
      <c r="H2423" t="str">
        <f t="shared" ca="1" si="380"/>
        <v>'LYNX PU'!</v>
      </c>
      <c r="I2423">
        <f t="shared" ca="1" si="381"/>
        <v>0</v>
      </c>
      <c r="J2423">
        <f t="shared" ca="1" si="385"/>
        <v>0</v>
      </c>
      <c r="K2423" t="str">
        <f t="shared" ca="1" si="385"/>
        <v>'LYNX PU'!</v>
      </c>
      <c r="L2423">
        <f t="shared" ca="1" si="385"/>
        <v>0</v>
      </c>
      <c r="M2423">
        <f t="shared" ca="1" si="385"/>
        <v>0</v>
      </c>
      <c r="N2423">
        <f t="shared" ca="1" si="385"/>
        <v>0</v>
      </c>
      <c r="O2423" t="str">
        <f t="shared" ca="1" si="382"/>
        <v>d:t</v>
      </c>
      <c r="P2423" t="str">
        <f t="shared" ca="1" si="383"/>
        <v>d9:t9</v>
      </c>
    </row>
    <row r="2424" spans="1:16">
      <c r="A2424" t="str">
        <f t="shared" si="387"/>
        <v>02</v>
      </c>
      <c r="B2424" t="str">
        <f t="shared" ca="1" si="388"/>
        <v>PU</v>
      </c>
      <c r="C2424" t="str">
        <f t="shared" si="384"/>
        <v>DCJ-PU</v>
      </c>
      <c r="D2424" t="s">
        <v>2191</v>
      </c>
      <c r="E2424">
        <f t="shared" ca="1" si="386"/>
        <v>0</v>
      </c>
      <c r="H2424" t="str">
        <f t="shared" ca="1" si="380"/>
        <v>'LYNX PU'!</v>
      </c>
      <c r="I2424">
        <f t="shared" ca="1" si="381"/>
        <v>0</v>
      </c>
      <c r="J2424">
        <f t="shared" ca="1" si="385"/>
        <v>0</v>
      </c>
      <c r="K2424" t="str">
        <f t="shared" ca="1" si="385"/>
        <v>'LYNX PU'!</v>
      </c>
      <c r="L2424">
        <f t="shared" ca="1" si="385"/>
        <v>0</v>
      </c>
      <c r="M2424">
        <f t="shared" ca="1" si="385"/>
        <v>0</v>
      </c>
      <c r="N2424">
        <f t="shared" ca="1" si="385"/>
        <v>0</v>
      </c>
      <c r="O2424" t="str">
        <f t="shared" ca="1" si="382"/>
        <v>d:t</v>
      </c>
      <c r="P2424" t="str">
        <f t="shared" ca="1" si="383"/>
        <v>d9:t9</v>
      </c>
    </row>
    <row r="2425" spans="1:16">
      <c r="A2425" t="str">
        <f t="shared" si="387"/>
        <v>03</v>
      </c>
      <c r="B2425" t="str">
        <f t="shared" ca="1" si="388"/>
        <v>PU</v>
      </c>
      <c r="C2425" t="str">
        <f t="shared" si="384"/>
        <v>DCJ-PU</v>
      </c>
      <c r="D2425" t="s">
        <v>2192</v>
      </c>
      <c r="E2425">
        <f t="shared" ca="1" si="386"/>
        <v>0</v>
      </c>
      <c r="H2425" t="str">
        <f t="shared" ref="H2425:H2454" ca="1" si="389">IF(I2425&lt;&gt;0,I2425,IF(J2425&lt;&gt;0,J2425,IF(K2425&lt;&gt;0,K2425,IF(L2425&lt;&gt;0,L2425,IF(M2425&lt;&gt;0,M2425,N2425)))))</f>
        <v>'LYNX PU'!</v>
      </c>
      <c r="I2425">
        <f t="shared" ref="I2425:I2454" ca="1" si="390">IF(IFERROR(VLOOKUP(C2425,INDIRECT($I$14&amp;"D:D"),1,FALSE),0)&lt;&gt;0,I$14,0)</f>
        <v>0</v>
      </c>
      <c r="J2425">
        <f t="shared" ca="1" si="385"/>
        <v>0</v>
      </c>
      <c r="K2425" t="str">
        <f t="shared" ca="1" si="385"/>
        <v>'LYNX PU'!</v>
      </c>
      <c r="L2425">
        <f t="shared" ca="1" si="385"/>
        <v>0</v>
      </c>
      <c r="M2425">
        <f t="shared" ca="1" si="385"/>
        <v>0</v>
      </c>
      <c r="N2425">
        <f t="shared" ca="1" si="385"/>
        <v>0</v>
      </c>
      <c r="O2425" t="str">
        <f t="shared" ca="1" si="382"/>
        <v>d:t</v>
      </c>
      <c r="P2425" t="str">
        <f t="shared" ca="1" si="383"/>
        <v>d9:t9</v>
      </c>
    </row>
    <row r="2426" spans="1:16">
      <c r="A2426" t="str">
        <f t="shared" si="387"/>
        <v>04</v>
      </c>
      <c r="B2426" t="str">
        <f t="shared" ca="1" si="388"/>
        <v>PU</v>
      </c>
      <c r="C2426" t="str">
        <f t="shared" si="384"/>
        <v>DCJ-PU</v>
      </c>
      <c r="D2426" t="s">
        <v>2193</v>
      </c>
      <c r="E2426">
        <f t="shared" ca="1" si="386"/>
        <v>0</v>
      </c>
      <c r="H2426" t="str">
        <f t="shared" ca="1" si="389"/>
        <v>'LYNX PU'!</v>
      </c>
      <c r="I2426">
        <f t="shared" ca="1" si="390"/>
        <v>0</v>
      </c>
      <c r="J2426">
        <f t="shared" ca="1" si="385"/>
        <v>0</v>
      </c>
      <c r="K2426" t="str">
        <f t="shared" ca="1" si="385"/>
        <v>'LYNX PU'!</v>
      </c>
      <c r="L2426">
        <f t="shared" ca="1" si="385"/>
        <v>0</v>
      </c>
      <c r="M2426">
        <f t="shared" ca="1" si="385"/>
        <v>0</v>
      </c>
      <c r="N2426">
        <f t="shared" ca="1" si="385"/>
        <v>0</v>
      </c>
      <c r="O2426" t="str">
        <f t="shared" ca="1" si="382"/>
        <v>d:t</v>
      </c>
      <c r="P2426" t="str">
        <f t="shared" ca="1" si="383"/>
        <v>d9:t9</v>
      </c>
    </row>
    <row r="2427" spans="1:16">
      <c r="A2427" t="str">
        <f t="shared" si="387"/>
        <v>05</v>
      </c>
      <c r="B2427" t="str">
        <f t="shared" ca="1" si="388"/>
        <v>PU</v>
      </c>
      <c r="C2427" t="str">
        <f t="shared" si="384"/>
        <v>DCJ-PU</v>
      </c>
      <c r="D2427" t="s">
        <v>2194</v>
      </c>
      <c r="E2427">
        <f t="shared" ca="1" si="386"/>
        <v>0</v>
      </c>
      <c r="H2427" t="str">
        <f t="shared" ca="1" si="389"/>
        <v>'LYNX PU'!</v>
      </c>
      <c r="I2427">
        <f t="shared" ca="1" si="390"/>
        <v>0</v>
      </c>
      <c r="J2427">
        <f t="shared" ca="1" si="385"/>
        <v>0</v>
      </c>
      <c r="K2427" t="str">
        <f t="shared" ca="1" si="385"/>
        <v>'LYNX PU'!</v>
      </c>
      <c r="L2427">
        <f t="shared" ca="1" si="385"/>
        <v>0</v>
      </c>
      <c r="M2427">
        <f t="shared" ca="1" si="385"/>
        <v>0</v>
      </c>
      <c r="N2427">
        <f t="shared" ca="1" si="385"/>
        <v>0</v>
      </c>
      <c r="O2427" t="str">
        <f t="shared" ca="1" si="382"/>
        <v>d:t</v>
      </c>
      <c r="P2427" t="str">
        <f t="shared" ca="1" si="383"/>
        <v>d9:t9</v>
      </c>
    </row>
    <row r="2428" spans="1:16">
      <c r="A2428" t="str">
        <f t="shared" si="387"/>
        <v>06</v>
      </c>
      <c r="B2428" t="str">
        <f t="shared" ca="1" si="388"/>
        <v>PU</v>
      </c>
      <c r="C2428" t="str">
        <f t="shared" si="384"/>
        <v>DCJ-PU</v>
      </c>
      <c r="D2428" t="s">
        <v>2195</v>
      </c>
      <c r="E2428">
        <f t="shared" ca="1" si="386"/>
        <v>0</v>
      </c>
      <c r="H2428" t="str">
        <f t="shared" ca="1" si="389"/>
        <v>'LYNX PU'!</v>
      </c>
      <c r="I2428">
        <f t="shared" ca="1" si="390"/>
        <v>0</v>
      </c>
      <c r="J2428">
        <f t="shared" ca="1" si="385"/>
        <v>0</v>
      </c>
      <c r="K2428" t="str">
        <f t="shared" ca="1" si="385"/>
        <v>'LYNX PU'!</v>
      </c>
      <c r="L2428">
        <f t="shared" ca="1" si="385"/>
        <v>0</v>
      </c>
      <c r="M2428">
        <f t="shared" ca="1" si="385"/>
        <v>0</v>
      </c>
      <c r="N2428">
        <f t="shared" ca="1" si="385"/>
        <v>0</v>
      </c>
      <c r="O2428" t="str">
        <f t="shared" ca="1" si="382"/>
        <v>d:t</v>
      </c>
      <c r="P2428" t="str">
        <f t="shared" ca="1" si="383"/>
        <v>d9:t9</v>
      </c>
    </row>
    <row r="2429" spans="1:16">
      <c r="A2429" t="str">
        <f t="shared" si="387"/>
        <v>09</v>
      </c>
      <c r="B2429" t="str">
        <f t="shared" ca="1" si="388"/>
        <v>PU</v>
      </c>
      <c r="C2429" t="str">
        <f t="shared" si="384"/>
        <v>DCJ-PU</v>
      </c>
      <c r="D2429" t="s">
        <v>2196</v>
      </c>
      <c r="E2429">
        <f t="shared" ca="1" si="386"/>
        <v>0</v>
      </c>
      <c r="H2429" t="str">
        <f t="shared" ca="1" si="389"/>
        <v>'LYNX PU'!</v>
      </c>
      <c r="I2429">
        <f t="shared" ca="1" si="390"/>
        <v>0</v>
      </c>
      <c r="J2429">
        <f t="shared" ca="1" si="385"/>
        <v>0</v>
      </c>
      <c r="K2429" t="str">
        <f t="shared" ca="1" si="385"/>
        <v>'LYNX PU'!</v>
      </c>
      <c r="L2429">
        <f t="shared" ca="1" si="385"/>
        <v>0</v>
      </c>
      <c r="M2429">
        <f t="shared" ca="1" si="385"/>
        <v>0</v>
      </c>
      <c r="N2429">
        <f t="shared" ca="1" si="385"/>
        <v>0</v>
      </c>
      <c r="O2429" t="str">
        <f t="shared" ca="1" si="382"/>
        <v>d:t</v>
      </c>
      <c r="P2429" t="str">
        <f t="shared" ca="1" si="383"/>
        <v>d9:t9</v>
      </c>
    </row>
    <row r="2430" spans="1:16">
      <c r="A2430" t="str">
        <f t="shared" si="387"/>
        <v>11</v>
      </c>
      <c r="B2430" t="str">
        <f t="shared" ca="1" si="388"/>
        <v>PU</v>
      </c>
      <c r="C2430" t="str">
        <f t="shared" si="384"/>
        <v>DCJ-PU</v>
      </c>
      <c r="D2430" t="s">
        <v>2197</v>
      </c>
      <c r="E2430">
        <f t="shared" ca="1" si="386"/>
        <v>0</v>
      </c>
      <c r="H2430" t="str">
        <f t="shared" ca="1" si="389"/>
        <v>'LYNX PU'!</v>
      </c>
      <c r="I2430">
        <f t="shared" ca="1" si="390"/>
        <v>0</v>
      </c>
      <c r="J2430">
        <f t="shared" ca="1" si="385"/>
        <v>0</v>
      </c>
      <c r="K2430" t="str">
        <f t="shared" ca="1" si="385"/>
        <v>'LYNX PU'!</v>
      </c>
      <c r="L2430">
        <f t="shared" ca="1" si="385"/>
        <v>0</v>
      </c>
      <c r="M2430">
        <f t="shared" ca="1" si="385"/>
        <v>0</v>
      </c>
      <c r="N2430">
        <f t="shared" ca="1" si="385"/>
        <v>0</v>
      </c>
      <c r="O2430" t="str">
        <f t="shared" ca="1" si="382"/>
        <v>d:t</v>
      </c>
      <c r="P2430" t="str">
        <f t="shared" ca="1" si="383"/>
        <v>d9:t9</v>
      </c>
    </row>
    <row r="2431" spans="1:16">
      <c r="A2431" t="str">
        <f t="shared" si="387"/>
        <v>12</v>
      </c>
      <c r="B2431" t="str">
        <f t="shared" ca="1" si="388"/>
        <v>PU</v>
      </c>
      <c r="C2431" t="str">
        <f t="shared" si="384"/>
        <v>DCJ-PU</v>
      </c>
      <c r="D2431" t="s">
        <v>2198</v>
      </c>
      <c r="E2431">
        <f t="shared" ca="1" si="386"/>
        <v>0</v>
      </c>
      <c r="H2431" t="str">
        <f t="shared" ca="1" si="389"/>
        <v>'LYNX PU'!</v>
      </c>
      <c r="I2431">
        <f t="shared" ca="1" si="390"/>
        <v>0</v>
      </c>
      <c r="J2431">
        <f t="shared" ca="1" si="385"/>
        <v>0</v>
      </c>
      <c r="K2431" t="str">
        <f t="shared" ca="1" si="385"/>
        <v>'LYNX PU'!</v>
      </c>
      <c r="L2431">
        <f t="shared" ca="1" si="385"/>
        <v>0</v>
      </c>
      <c r="M2431">
        <f t="shared" ca="1" si="385"/>
        <v>0</v>
      </c>
      <c r="N2431">
        <f t="shared" ca="1" si="385"/>
        <v>0</v>
      </c>
      <c r="O2431" t="str">
        <f t="shared" ca="1" si="382"/>
        <v>d:t</v>
      </c>
      <c r="P2431" t="str">
        <f t="shared" ca="1" si="383"/>
        <v>d9:t9</v>
      </c>
    </row>
    <row r="2432" spans="1:16">
      <c r="A2432" t="str">
        <f t="shared" si="387"/>
        <v>14</v>
      </c>
      <c r="B2432" t="str">
        <f t="shared" ca="1" si="388"/>
        <v>PU</v>
      </c>
      <c r="C2432" t="str">
        <f t="shared" si="384"/>
        <v>DCJ-PU</v>
      </c>
      <c r="D2432" t="s">
        <v>2199</v>
      </c>
      <c r="E2432">
        <f t="shared" ca="1" si="386"/>
        <v>0</v>
      </c>
      <c r="H2432" t="str">
        <f t="shared" ca="1" si="389"/>
        <v>'LYNX PU'!</v>
      </c>
      <c r="I2432">
        <f t="shared" ca="1" si="390"/>
        <v>0</v>
      </c>
      <c r="J2432">
        <f t="shared" ca="1" si="385"/>
        <v>0</v>
      </c>
      <c r="K2432" t="str">
        <f t="shared" ca="1" si="385"/>
        <v>'LYNX PU'!</v>
      </c>
      <c r="L2432">
        <f t="shared" ca="1" si="385"/>
        <v>0</v>
      </c>
      <c r="M2432">
        <f t="shared" ca="1" si="385"/>
        <v>0</v>
      </c>
      <c r="N2432">
        <f t="shared" ca="1" si="385"/>
        <v>0</v>
      </c>
      <c r="O2432" t="str">
        <f t="shared" ca="1" si="382"/>
        <v>d:t</v>
      </c>
      <c r="P2432" t="str">
        <f t="shared" ca="1" si="383"/>
        <v>d9:t9</v>
      </c>
    </row>
    <row r="2433" spans="1:16">
      <c r="A2433" t="str">
        <f t="shared" si="387"/>
        <v>01</v>
      </c>
      <c r="B2433" t="str">
        <f t="shared" ca="1" si="388"/>
        <v>PU</v>
      </c>
      <c r="C2433" t="str">
        <f t="shared" si="384"/>
        <v>REDUCTOR-100PU</v>
      </c>
      <c r="D2433" t="s">
        <v>2018</v>
      </c>
      <c r="E2433">
        <f t="shared" ca="1" si="386"/>
        <v>0</v>
      </c>
      <c r="H2433" t="str">
        <f t="shared" ca="1" si="389"/>
        <v>'LYNX PU'!</v>
      </c>
      <c r="I2433">
        <f t="shared" ca="1" si="390"/>
        <v>0</v>
      </c>
      <c r="J2433">
        <f t="shared" ca="1" si="385"/>
        <v>0</v>
      </c>
      <c r="K2433" t="str">
        <f t="shared" ca="1" si="385"/>
        <v>'LYNX PU'!</v>
      </c>
      <c r="L2433">
        <f t="shared" ca="1" si="385"/>
        <v>0</v>
      </c>
      <c r="M2433">
        <f t="shared" ca="1" si="385"/>
        <v>0</v>
      </c>
      <c r="N2433">
        <f t="shared" ca="1" si="385"/>
        <v>0</v>
      </c>
      <c r="O2433" t="str">
        <f t="shared" ca="1" si="382"/>
        <v>d:t</v>
      </c>
      <c r="P2433" t="str">
        <f t="shared" ca="1" si="383"/>
        <v>d9:t9</v>
      </c>
    </row>
    <row r="2434" spans="1:16">
      <c r="A2434" t="str">
        <f t="shared" si="387"/>
        <v>02</v>
      </c>
      <c r="B2434" t="str">
        <f t="shared" ca="1" si="388"/>
        <v>PU</v>
      </c>
      <c r="C2434" t="str">
        <f t="shared" si="384"/>
        <v>REDUCTOR-100PU</v>
      </c>
      <c r="D2434" t="s">
        <v>2019</v>
      </c>
      <c r="E2434">
        <f t="shared" ca="1" si="386"/>
        <v>0</v>
      </c>
      <c r="H2434" t="str">
        <f t="shared" ca="1" si="389"/>
        <v>'LYNX PU'!</v>
      </c>
      <c r="I2434">
        <f t="shared" ca="1" si="390"/>
        <v>0</v>
      </c>
      <c r="J2434">
        <f t="shared" ca="1" si="385"/>
        <v>0</v>
      </c>
      <c r="K2434" t="str">
        <f t="shared" ca="1" si="385"/>
        <v>'LYNX PU'!</v>
      </c>
      <c r="L2434">
        <f t="shared" ca="1" si="385"/>
        <v>0</v>
      </c>
      <c r="M2434">
        <f t="shared" ca="1" si="385"/>
        <v>0</v>
      </c>
      <c r="N2434">
        <f t="shared" ca="1" si="385"/>
        <v>0</v>
      </c>
      <c r="O2434" t="str">
        <f t="shared" ca="1" si="382"/>
        <v>d:t</v>
      </c>
      <c r="P2434" t="str">
        <f t="shared" ca="1" si="383"/>
        <v>d9:t9</v>
      </c>
    </row>
    <row r="2435" spans="1:16">
      <c r="A2435" t="str">
        <f t="shared" si="387"/>
        <v>03</v>
      </c>
      <c r="B2435" t="str">
        <f t="shared" ca="1" si="388"/>
        <v>PU</v>
      </c>
      <c r="C2435" t="str">
        <f t="shared" si="384"/>
        <v>REDUCTOR-100PU</v>
      </c>
      <c r="D2435" t="s">
        <v>2020</v>
      </c>
      <c r="E2435">
        <f t="shared" ca="1" si="386"/>
        <v>0</v>
      </c>
      <c r="H2435" t="str">
        <f t="shared" ca="1" si="389"/>
        <v>'LYNX PU'!</v>
      </c>
      <c r="I2435">
        <f t="shared" ca="1" si="390"/>
        <v>0</v>
      </c>
      <c r="J2435">
        <f t="shared" ca="1" si="385"/>
        <v>0</v>
      </c>
      <c r="K2435" t="str">
        <f t="shared" ca="1" si="385"/>
        <v>'LYNX PU'!</v>
      </c>
      <c r="L2435">
        <f t="shared" ca="1" si="385"/>
        <v>0</v>
      </c>
      <c r="M2435">
        <f t="shared" ca="1" si="385"/>
        <v>0</v>
      </c>
      <c r="N2435">
        <f t="shared" ca="1" si="385"/>
        <v>0</v>
      </c>
      <c r="O2435" t="str">
        <f t="shared" ca="1" si="382"/>
        <v>d:t</v>
      </c>
      <c r="P2435" t="str">
        <f t="shared" ca="1" si="383"/>
        <v>d9:t9</v>
      </c>
    </row>
    <row r="2436" spans="1:16">
      <c r="A2436" t="str">
        <f t="shared" si="387"/>
        <v>04</v>
      </c>
      <c r="B2436" t="str">
        <f t="shared" ca="1" si="388"/>
        <v>PU</v>
      </c>
      <c r="C2436" t="str">
        <f t="shared" si="384"/>
        <v>REDUCTOR-100PU</v>
      </c>
      <c r="D2436" t="s">
        <v>2021</v>
      </c>
      <c r="E2436">
        <f t="shared" ca="1" si="386"/>
        <v>0</v>
      </c>
      <c r="H2436" t="str">
        <f t="shared" ca="1" si="389"/>
        <v>'LYNX PU'!</v>
      </c>
      <c r="I2436">
        <f t="shared" ca="1" si="390"/>
        <v>0</v>
      </c>
      <c r="J2436">
        <f t="shared" ca="1" si="385"/>
        <v>0</v>
      </c>
      <c r="K2436" t="str">
        <f t="shared" ca="1" si="385"/>
        <v>'LYNX PU'!</v>
      </c>
      <c r="L2436">
        <f t="shared" ca="1" si="385"/>
        <v>0</v>
      </c>
      <c r="M2436">
        <f t="shared" ca="1" si="385"/>
        <v>0</v>
      </c>
      <c r="N2436">
        <f t="shared" ca="1" si="385"/>
        <v>0</v>
      </c>
      <c r="O2436" t="str">
        <f t="shared" ca="1" si="382"/>
        <v>d:t</v>
      </c>
      <c r="P2436" t="str">
        <f t="shared" ca="1" si="383"/>
        <v>d9:t9</v>
      </c>
    </row>
    <row r="2437" spans="1:16">
      <c r="A2437" t="str">
        <f t="shared" si="387"/>
        <v>05</v>
      </c>
      <c r="B2437" t="str">
        <f t="shared" ca="1" si="388"/>
        <v>PU</v>
      </c>
      <c r="C2437" t="str">
        <f t="shared" si="384"/>
        <v>REDUCTOR-100PU</v>
      </c>
      <c r="D2437" t="s">
        <v>2022</v>
      </c>
      <c r="E2437">
        <f t="shared" ca="1" si="386"/>
        <v>0</v>
      </c>
      <c r="H2437" t="str">
        <f t="shared" ca="1" si="389"/>
        <v>'LYNX PU'!</v>
      </c>
      <c r="I2437">
        <f t="shared" ca="1" si="390"/>
        <v>0</v>
      </c>
      <c r="J2437">
        <f t="shared" ref="J2437:N2454" ca="1" si="391">IF(IFERROR(VLOOKUP($C2437,INDIRECT(J$14&amp;"D:D"),1,FALSE),0)&lt;&gt;0,J$14,0)</f>
        <v>0</v>
      </c>
      <c r="K2437" t="str">
        <f t="shared" ca="1" si="391"/>
        <v>'LYNX PU'!</v>
      </c>
      <c r="L2437">
        <f t="shared" ca="1" si="391"/>
        <v>0</v>
      </c>
      <c r="M2437">
        <f t="shared" ca="1" si="391"/>
        <v>0</v>
      </c>
      <c r="N2437">
        <f t="shared" ca="1" si="391"/>
        <v>0</v>
      </c>
      <c r="O2437" t="str">
        <f t="shared" ca="1" si="382"/>
        <v>d:t</v>
      </c>
      <c r="P2437" t="str">
        <f t="shared" ca="1" si="383"/>
        <v>d9:t9</v>
      </c>
    </row>
    <row r="2438" spans="1:16">
      <c r="A2438" t="str">
        <f t="shared" si="387"/>
        <v>06</v>
      </c>
      <c r="B2438" t="str">
        <f t="shared" ca="1" si="388"/>
        <v>PU</v>
      </c>
      <c r="C2438" t="str">
        <f t="shared" si="384"/>
        <v>REDUCTOR-100PU</v>
      </c>
      <c r="D2438" t="s">
        <v>2023</v>
      </c>
      <c r="E2438">
        <f t="shared" ca="1" si="386"/>
        <v>0</v>
      </c>
      <c r="H2438" t="str">
        <f t="shared" ca="1" si="389"/>
        <v>'LYNX PU'!</v>
      </c>
      <c r="I2438">
        <f t="shared" ca="1" si="390"/>
        <v>0</v>
      </c>
      <c r="J2438">
        <f t="shared" ca="1" si="391"/>
        <v>0</v>
      </c>
      <c r="K2438" t="str">
        <f t="shared" ca="1" si="391"/>
        <v>'LYNX PU'!</v>
      </c>
      <c r="L2438">
        <f t="shared" ca="1" si="391"/>
        <v>0</v>
      </c>
      <c r="M2438">
        <f t="shared" ca="1" si="391"/>
        <v>0</v>
      </c>
      <c r="N2438">
        <f t="shared" ca="1" si="391"/>
        <v>0</v>
      </c>
      <c r="O2438" t="str">
        <f t="shared" ca="1" si="382"/>
        <v>d:t</v>
      </c>
      <c r="P2438" t="str">
        <f t="shared" ca="1" si="383"/>
        <v>d9:t9</v>
      </c>
    </row>
    <row r="2439" spans="1:16">
      <c r="A2439" t="str">
        <f t="shared" si="387"/>
        <v>07</v>
      </c>
      <c r="B2439" t="str">
        <f t="shared" ca="1" si="388"/>
        <v>PU</v>
      </c>
      <c r="C2439" t="str">
        <f t="shared" si="384"/>
        <v>REDUCTOR-100PU</v>
      </c>
      <c r="D2439" t="s">
        <v>3058</v>
      </c>
      <c r="E2439">
        <f t="shared" ca="1" si="386"/>
        <v>0</v>
      </c>
      <c r="H2439" t="str">
        <f t="shared" ca="1" si="389"/>
        <v>'LYNX PU'!</v>
      </c>
      <c r="I2439">
        <f t="shared" ca="1" si="390"/>
        <v>0</v>
      </c>
      <c r="J2439">
        <f t="shared" ca="1" si="391"/>
        <v>0</v>
      </c>
      <c r="K2439" t="str">
        <f t="shared" ca="1" si="391"/>
        <v>'LYNX PU'!</v>
      </c>
      <c r="L2439">
        <f t="shared" ca="1" si="391"/>
        <v>0</v>
      </c>
      <c r="M2439">
        <f t="shared" ca="1" si="391"/>
        <v>0</v>
      </c>
      <c r="N2439">
        <f t="shared" ca="1" si="391"/>
        <v>0</v>
      </c>
      <c r="O2439" t="str">
        <f t="shared" ca="1" si="382"/>
        <v>d:t</v>
      </c>
      <c r="P2439" t="str">
        <f t="shared" ca="1" si="383"/>
        <v>d9:t9</v>
      </c>
    </row>
    <row r="2440" spans="1:16">
      <c r="A2440" t="str">
        <f t="shared" si="387"/>
        <v>09</v>
      </c>
      <c r="B2440" t="str">
        <f t="shared" ca="1" si="388"/>
        <v>PU</v>
      </c>
      <c r="C2440" t="str">
        <f t="shared" si="384"/>
        <v>REDUCTOR-100PU</v>
      </c>
      <c r="D2440" t="s">
        <v>2024</v>
      </c>
      <c r="E2440">
        <f t="shared" ca="1" si="386"/>
        <v>0</v>
      </c>
      <c r="H2440" t="str">
        <f t="shared" ca="1" si="389"/>
        <v>'LYNX PU'!</v>
      </c>
      <c r="I2440">
        <f t="shared" ca="1" si="390"/>
        <v>0</v>
      </c>
      <c r="J2440">
        <f t="shared" ca="1" si="391"/>
        <v>0</v>
      </c>
      <c r="K2440" t="str">
        <f t="shared" ca="1" si="391"/>
        <v>'LYNX PU'!</v>
      </c>
      <c r="L2440">
        <f t="shared" ca="1" si="391"/>
        <v>0</v>
      </c>
      <c r="M2440">
        <f t="shared" ca="1" si="391"/>
        <v>0</v>
      </c>
      <c r="N2440">
        <f t="shared" ca="1" si="391"/>
        <v>0</v>
      </c>
      <c r="O2440" t="str">
        <f t="shared" ref="O2440:O2454" ca="1" si="392">VLOOKUP($H2440,$G$8:$I$13,2,FALSE)</f>
        <v>d:t</v>
      </c>
      <c r="P2440" t="str">
        <f t="shared" ref="P2440:P2454" ca="1" si="393">VLOOKUP($H2440,$G$8:$I$13,3,FALSE)</f>
        <v>d9:t9</v>
      </c>
    </row>
    <row r="2441" spans="1:16">
      <c r="A2441" t="str">
        <f t="shared" si="387"/>
        <v>11</v>
      </c>
      <c r="B2441" t="str">
        <f t="shared" ca="1" si="388"/>
        <v>PU</v>
      </c>
      <c r="C2441" t="str">
        <f t="shared" si="384"/>
        <v>REDUCTOR-100PU</v>
      </c>
      <c r="D2441" t="s">
        <v>2025</v>
      </c>
      <c r="E2441">
        <f t="shared" ca="1" si="386"/>
        <v>0</v>
      </c>
      <c r="H2441" t="str">
        <f t="shared" ca="1" si="389"/>
        <v>'LYNX PU'!</v>
      </c>
      <c r="I2441">
        <f t="shared" ca="1" si="390"/>
        <v>0</v>
      </c>
      <c r="J2441">
        <f t="shared" ca="1" si="391"/>
        <v>0</v>
      </c>
      <c r="K2441" t="str">
        <f t="shared" ca="1" si="391"/>
        <v>'LYNX PU'!</v>
      </c>
      <c r="L2441">
        <f t="shared" ca="1" si="391"/>
        <v>0</v>
      </c>
      <c r="M2441">
        <f t="shared" ca="1" si="391"/>
        <v>0</v>
      </c>
      <c r="N2441">
        <f t="shared" ca="1" si="391"/>
        <v>0</v>
      </c>
      <c r="O2441" t="str">
        <f t="shared" ca="1" si="392"/>
        <v>d:t</v>
      </c>
      <c r="P2441" t="str">
        <f t="shared" ca="1" si="393"/>
        <v>d9:t9</v>
      </c>
    </row>
    <row r="2442" spans="1:16">
      <c r="A2442" t="str">
        <f t="shared" si="387"/>
        <v>12</v>
      </c>
      <c r="B2442" t="str">
        <f t="shared" ca="1" si="388"/>
        <v>PU</v>
      </c>
      <c r="C2442" t="str">
        <f t="shared" si="384"/>
        <v>REDUCTOR-100PU</v>
      </c>
      <c r="D2442" t="s">
        <v>2026</v>
      </c>
      <c r="E2442">
        <f t="shared" ca="1" si="386"/>
        <v>0</v>
      </c>
      <c r="H2442" t="str">
        <f t="shared" ca="1" si="389"/>
        <v>'LYNX PU'!</v>
      </c>
      <c r="I2442">
        <f t="shared" ca="1" si="390"/>
        <v>0</v>
      </c>
      <c r="J2442">
        <f t="shared" ca="1" si="391"/>
        <v>0</v>
      </c>
      <c r="K2442" t="str">
        <f t="shared" ca="1" si="391"/>
        <v>'LYNX PU'!</v>
      </c>
      <c r="L2442">
        <f t="shared" ca="1" si="391"/>
        <v>0</v>
      </c>
      <c r="M2442">
        <f t="shared" ca="1" si="391"/>
        <v>0</v>
      </c>
      <c r="N2442">
        <f t="shared" ca="1" si="391"/>
        <v>0</v>
      </c>
      <c r="O2442" t="str">
        <f t="shared" ca="1" si="392"/>
        <v>d:t</v>
      </c>
      <c r="P2442" t="str">
        <f t="shared" ca="1" si="393"/>
        <v>d9:t9</v>
      </c>
    </row>
    <row r="2443" spans="1:16">
      <c r="A2443" t="str">
        <f t="shared" si="387"/>
        <v>14</v>
      </c>
      <c r="B2443" t="str">
        <f t="shared" ca="1" si="388"/>
        <v>PU</v>
      </c>
      <c r="C2443" t="str">
        <f t="shared" si="384"/>
        <v>REDUCTOR-100PU</v>
      </c>
      <c r="D2443" t="s">
        <v>2027</v>
      </c>
      <c r="E2443">
        <f t="shared" ca="1" si="386"/>
        <v>0</v>
      </c>
      <c r="H2443" t="str">
        <f t="shared" ca="1" si="389"/>
        <v>'LYNX PU'!</v>
      </c>
      <c r="I2443">
        <f t="shared" ca="1" si="390"/>
        <v>0</v>
      </c>
      <c r="J2443">
        <f t="shared" ca="1" si="391"/>
        <v>0</v>
      </c>
      <c r="K2443" t="str">
        <f t="shared" ca="1" si="391"/>
        <v>'LYNX PU'!</v>
      </c>
      <c r="L2443">
        <f t="shared" ca="1" si="391"/>
        <v>0</v>
      </c>
      <c r="M2443">
        <f t="shared" ca="1" si="391"/>
        <v>0</v>
      </c>
      <c r="N2443">
        <f t="shared" ca="1" si="391"/>
        <v>0</v>
      </c>
      <c r="O2443" t="str">
        <f t="shared" ca="1" si="392"/>
        <v>d:t</v>
      </c>
      <c r="P2443" t="str">
        <f t="shared" ca="1" si="393"/>
        <v>d9:t9</v>
      </c>
    </row>
    <row r="2444" spans="1:16">
      <c r="A2444" t="str">
        <f t="shared" si="387"/>
        <v>01</v>
      </c>
      <c r="B2444" t="str">
        <f t="shared" ca="1" si="388"/>
        <v>PU</v>
      </c>
      <c r="C2444" t="str">
        <f t="shared" si="384"/>
        <v>REDUCTOR-30PU</v>
      </c>
      <c r="D2444" t="s">
        <v>2008</v>
      </c>
      <c r="E2444">
        <f t="shared" ca="1" si="386"/>
        <v>0</v>
      </c>
      <c r="H2444" t="str">
        <f t="shared" ca="1" si="389"/>
        <v>'LYNX PU'!</v>
      </c>
      <c r="I2444">
        <f t="shared" ca="1" si="390"/>
        <v>0</v>
      </c>
      <c r="J2444">
        <f t="shared" ca="1" si="391"/>
        <v>0</v>
      </c>
      <c r="K2444" t="str">
        <f t="shared" ca="1" si="391"/>
        <v>'LYNX PU'!</v>
      </c>
      <c r="L2444">
        <f t="shared" ca="1" si="391"/>
        <v>0</v>
      </c>
      <c r="M2444">
        <f t="shared" ca="1" si="391"/>
        <v>0</v>
      </c>
      <c r="N2444">
        <f t="shared" ca="1" si="391"/>
        <v>0</v>
      </c>
      <c r="O2444" t="str">
        <f t="shared" ca="1" si="392"/>
        <v>d:t</v>
      </c>
      <c r="P2444" t="str">
        <f t="shared" ca="1" si="393"/>
        <v>d9:t9</v>
      </c>
    </row>
    <row r="2445" spans="1:16">
      <c r="A2445" t="str">
        <f t="shared" si="387"/>
        <v>02</v>
      </c>
      <c r="B2445" t="str">
        <f t="shared" ca="1" si="388"/>
        <v>PU</v>
      </c>
      <c r="C2445" t="str">
        <f t="shared" si="384"/>
        <v>REDUCTOR-30PU</v>
      </c>
      <c r="D2445" t="s">
        <v>2009</v>
      </c>
      <c r="E2445">
        <f t="shared" ca="1" si="386"/>
        <v>0</v>
      </c>
      <c r="H2445" t="str">
        <f t="shared" ca="1" si="389"/>
        <v>'LYNX PU'!</v>
      </c>
      <c r="I2445">
        <f t="shared" ca="1" si="390"/>
        <v>0</v>
      </c>
      <c r="J2445">
        <f t="shared" ca="1" si="391"/>
        <v>0</v>
      </c>
      <c r="K2445" t="str">
        <f t="shared" ca="1" si="391"/>
        <v>'LYNX PU'!</v>
      </c>
      <c r="L2445">
        <f t="shared" ca="1" si="391"/>
        <v>0</v>
      </c>
      <c r="M2445">
        <f t="shared" ca="1" si="391"/>
        <v>0</v>
      </c>
      <c r="N2445">
        <f t="shared" ca="1" si="391"/>
        <v>0</v>
      </c>
      <c r="O2445" t="str">
        <f t="shared" ca="1" si="392"/>
        <v>d:t</v>
      </c>
      <c r="P2445" t="str">
        <f t="shared" ca="1" si="393"/>
        <v>d9:t9</v>
      </c>
    </row>
    <row r="2446" spans="1:16">
      <c r="A2446" t="str">
        <f t="shared" si="387"/>
        <v>03</v>
      </c>
      <c r="B2446" t="str">
        <f t="shared" ca="1" si="388"/>
        <v>PU</v>
      </c>
      <c r="C2446" t="str">
        <f t="shared" si="384"/>
        <v>REDUCTOR-30PU</v>
      </c>
      <c r="D2446" t="s">
        <v>2010</v>
      </c>
      <c r="E2446">
        <f t="shared" ca="1" si="386"/>
        <v>0</v>
      </c>
      <c r="H2446" t="str">
        <f t="shared" ca="1" si="389"/>
        <v>'LYNX PU'!</v>
      </c>
      <c r="I2446">
        <f t="shared" ca="1" si="390"/>
        <v>0</v>
      </c>
      <c r="J2446">
        <f t="shared" ca="1" si="391"/>
        <v>0</v>
      </c>
      <c r="K2446" t="str">
        <f t="shared" ca="1" si="391"/>
        <v>'LYNX PU'!</v>
      </c>
      <c r="L2446">
        <f t="shared" ca="1" si="391"/>
        <v>0</v>
      </c>
      <c r="M2446">
        <f t="shared" ca="1" si="391"/>
        <v>0</v>
      </c>
      <c r="N2446">
        <f t="shared" ca="1" si="391"/>
        <v>0</v>
      </c>
      <c r="O2446" t="str">
        <f t="shared" ca="1" si="392"/>
        <v>d:t</v>
      </c>
      <c r="P2446" t="str">
        <f t="shared" ca="1" si="393"/>
        <v>d9:t9</v>
      </c>
    </row>
    <row r="2447" spans="1:16">
      <c r="A2447" t="str">
        <f t="shared" si="387"/>
        <v>04</v>
      </c>
      <c r="B2447" t="str">
        <f t="shared" ca="1" si="388"/>
        <v>PU</v>
      </c>
      <c r="C2447" t="str">
        <f t="shared" si="384"/>
        <v>REDUCTOR-30PU</v>
      </c>
      <c r="D2447" t="s">
        <v>2011</v>
      </c>
      <c r="E2447">
        <f t="shared" ca="1" si="386"/>
        <v>0</v>
      </c>
      <c r="H2447" t="str">
        <f t="shared" ca="1" si="389"/>
        <v>'LYNX PU'!</v>
      </c>
      <c r="I2447">
        <f t="shared" ca="1" si="390"/>
        <v>0</v>
      </c>
      <c r="J2447">
        <f t="shared" ca="1" si="391"/>
        <v>0</v>
      </c>
      <c r="K2447" t="str">
        <f t="shared" ca="1" si="391"/>
        <v>'LYNX PU'!</v>
      </c>
      <c r="L2447">
        <f t="shared" ca="1" si="391"/>
        <v>0</v>
      </c>
      <c r="M2447">
        <f t="shared" ca="1" si="391"/>
        <v>0</v>
      </c>
      <c r="N2447">
        <f t="shared" ca="1" si="391"/>
        <v>0</v>
      </c>
      <c r="O2447" t="str">
        <f t="shared" ca="1" si="392"/>
        <v>d:t</v>
      </c>
      <c r="P2447" t="str">
        <f t="shared" ca="1" si="393"/>
        <v>d9:t9</v>
      </c>
    </row>
    <row r="2448" spans="1:16">
      <c r="A2448" t="str">
        <f t="shared" si="387"/>
        <v>05</v>
      </c>
      <c r="B2448" t="str">
        <f t="shared" ca="1" si="388"/>
        <v>PU</v>
      </c>
      <c r="C2448" t="str">
        <f t="shared" ref="C2448:C2454" si="394">IF(RIGHT(LEFT(D2448,LEN(D2448)-3),1)="-",LEFT(D2448,LEN(D2448)-4),LEFT(D2448,LEN(D2448)-3))</f>
        <v>REDUCTOR-30PU</v>
      </c>
      <c r="D2448" t="s">
        <v>2012</v>
      </c>
      <c r="E2448">
        <f t="shared" ca="1" si="386"/>
        <v>0</v>
      </c>
      <c r="H2448" t="str">
        <f t="shared" ca="1" si="389"/>
        <v>'LYNX PU'!</v>
      </c>
      <c r="I2448">
        <f t="shared" ca="1" si="390"/>
        <v>0</v>
      </c>
      <c r="J2448">
        <f t="shared" ca="1" si="391"/>
        <v>0</v>
      </c>
      <c r="K2448" t="str">
        <f t="shared" ca="1" si="391"/>
        <v>'LYNX PU'!</v>
      </c>
      <c r="L2448">
        <f t="shared" ca="1" si="391"/>
        <v>0</v>
      </c>
      <c r="M2448">
        <f t="shared" ca="1" si="391"/>
        <v>0</v>
      </c>
      <c r="N2448">
        <f t="shared" ca="1" si="391"/>
        <v>0</v>
      </c>
      <c r="O2448" t="str">
        <f t="shared" ca="1" si="392"/>
        <v>d:t</v>
      </c>
      <c r="P2448" t="str">
        <f t="shared" ca="1" si="393"/>
        <v>d9:t9</v>
      </c>
    </row>
    <row r="2449" spans="1:16">
      <c r="A2449" t="str">
        <f t="shared" si="387"/>
        <v>06</v>
      </c>
      <c r="B2449" t="str">
        <f t="shared" ca="1" si="388"/>
        <v>PU</v>
      </c>
      <c r="C2449" t="str">
        <f t="shared" si="394"/>
        <v>REDUCTOR-30PU</v>
      </c>
      <c r="D2449" t="s">
        <v>2013</v>
      </c>
      <c r="E2449">
        <f t="shared" ca="1" si="386"/>
        <v>0</v>
      </c>
      <c r="H2449" t="str">
        <f t="shared" ca="1" si="389"/>
        <v>'LYNX PU'!</v>
      </c>
      <c r="I2449">
        <f t="shared" ca="1" si="390"/>
        <v>0</v>
      </c>
      <c r="J2449">
        <f t="shared" ca="1" si="391"/>
        <v>0</v>
      </c>
      <c r="K2449" t="str">
        <f t="shared" ca="1" si="391"/>
        <v>'LYNX PU'!</v>
      </c>
      <c r="L2449">
        <f t="shared" ca="1" si="391"/>
        <v>0</v>
      </c>
      <c r="M2449">
        <f t="shared" ca="1" si="391"/>
        <v>0</v>
      </c>
      <c r="N2449">
        <f t="shared" ca="1" si="391"/>
        <v>0</v>
      </c>
      <c r="O2449" t="str">
        <f t="shared" ca="1" si="392"/>
        <v>d:t</v>
      </c>
      <c r="P2449" t="str">
        <f t="shared" ca="1" si="393"/>
        <v>d9:t9</v>
      </c>
    </row>
    <row r="2450" spans="1:16">
      <c r="A2450" t="str">
        <f t="shared" si="387"/>
        <v>07</v>
      </c>
      <c r="B2450" t="str">
        <f t="shared" ca="1" si="388"/>
        <v>PU</v>
      </c>
      <c r="C2450" t="str">
        <f t="shared" si="394"/>
        <v>REDUCTOR-30PU</v>
      </c>
      <c r="D2450" t="s">
        <v>3059</v>
      </c>
      <c r="E2450">
        <f t="shared" ca="1" si="386"/>
        <v>0</v>
      </c>
      <c r="H2450" t="str">
        <f t="shared" ca="1" si="389"/>
        <v>'LYNX PU'!</v>
      </c>
      <c r="I2450">
        <f t="shared" ca="1" si="390"/>
        <v>0</v>
      </c>
      <c r="J2450">
        <f t="shared" ca="1" si="391"/>
        <v>0</v>
      </c>
      <c r="K2450" t="str">
        <f t="shared" ca="1" si="391"/>
        <v>'LYNX PU'!</v>
      </c>
      <c r="L2450">
        <f t="shared" ca="1" si="391"/>
        <v>0</v>
      </c>
      <c r="M2450">
        <f t="shared" ca="1" si="391"/>
        <v>0</v>
      </c>
      <c r="N2450">
        <f t="shared" ca="1" si="391"/>
        <v>0</v>
      </c>
      <c r="O2450" t="str">
        <f t="shared" ca="1" si="392"/>
        <v>d:t</v>
      </c>
      <c r="P2450" t="str">
        <f t="shared" ca="1" si="393"/>
        <v>d9:t9</v>
      </c>
    </row>
    <row r="2451" spans="1:16">
      <c r="A2451" t="str">
        <f t="shared" si="387"/>
        <v>09</v>
      </c>
      <c r="B2451" t="str">
        <f t="shared" ca="1" si="388"/>
        <v>PU</v>
      </c>
      <c r="C2451" t="str">
        <f t="shared" si="394"/>
        <v>REDUCTOR-30PU</v>
      </c>
      <c r="D2451" t="s">
        <v>2014</v>
      </c>
      <c r="E2451">
        <f t="shared" ca="1" si="386"/>
        <v>0</v>
      </c>
      <c r="H2451" t="str">
        <f t="shared" ca="1" si="389"/>
        <v>'LYNX PU'!</v>
      </c>
      <c r="I2451">
        <f t="shared" ca="1" si="390"/>
        <v>0</v>
      </c>
      <c r="J2451">
        <f t="shared" ca="1" si="391"/>
        <v>0</v>
      </c>
      <c r="K2451" t="str">
        <f t="shared" ca="1" si="391"/>
        <v>'LYNX PU'!</v>
      </c>
      <c r="L2451">
        <f t="shared" ca="1" si="391"/>
        <v>0</v>
      </c>
      <c r="M2451">
        <f t="shared" ca="1" si="391"/>
        <v>0</v>
      </c>
      <c r="N2451">
        <f t="shared" ca="1" si="391"/>
        <v>0</v>
      </c>
      <c r="O2451" t="str">
        <f t="shared" ca="1" si="392"/>
        <v>d:t</v>
      </c>
      <c r="P2451" t="str">
        <f t="shared" ca="1" si="393"/>
        <v>d9:t9</v>
      </c>
    </row>
    <row r="2452" spans="1:16">
      <c r="A2452" t="str">
        <f t="shared" si="387"/>
        <v>11</v>
      </c>
      <c r="B2452" t="str">
        <f t="shared" ca="1" si="388"/>
        <v>PU</v>
      </c>
      <c r="C2452" t="str">
        <f t="shared" si="394"/>
        <v>REDUCTOR-30PU</v>
      </c>
      <c r="D2452" t="s">
        <v>2015</v>
      </c>
      <c r="E2452">
        <f t="shared" ca="1" si="386"/>
        <v>0</v>
      </c>
      <c r="H2452" t="str">
        <f t="shared" ca="1" si="389"/>
        <v>'LYNX PU'!</v>
      </c>
      <c r="I2452">
        <f t="shared" ca="1" si="390"/>
        <v>0</v>
      </c>
      <c r="J2452">
        <f t="shared" ca="1" si="391"/>
        <v>0</v>
      </c>
      <c r="K2452" t="str">
        <f t="shared" ca="1" si="391"/>
        <v>'LYNX PU'!</v>
      </c>
      <c r="L2452">
        <f t="shared" ca="1" si="391"/>
        <v>0</v>
      </c>
      <c r="M2452">
        <f t="shared" ca="1" si="391"/>
        <v>0</v>
      </c>
      <c r="N2452">
        <f t="shared" ca="1" si="391"/>
        <v>0</v>
      </c>
      <c r="O2452" t="str">
        <f t="shared" ca="1" si="392"/>
        <v>d:t</v>
      </c>
      <c r="P2452" t="str">
        <f t="shared" ca="1" si="393"/>
        <v>d9:t9</v>
      </c>
    </row>
    <row r="2453" spans="1:16">
      <c r="A2453" t="str">
        <f t="shared" si="387"/>
        <v>12</v>
      </c>
      <c r="B2453" t="str">
        <f t="shared" ca="1" si="388"/>
        <v>PU</v>
      </c>
      <c r="C2453" t="str">
        <f t="shared" si="394"/>
        <v>REDUCTOR-30PU</v>
      </c>
      <c r="D2453" t="s">
        <v>2016</v>
      </c>
      <c r="E2453">
        <f t="shared" ca="1" si="386"/>
        <v>0</v>
      </c>
      <c r="H2453" t="str">
        <f t="shared" ca="1" si="389"/>
        <v>'LYNX PU'!</v>
      </c>
      <c r="I2453">
        <f t="shared" ca="1" si="390"/>
        <v>0</v>
      </c>
      <c r="J2453">
        <f t="shared" ca="1" si="391"/>
        <v>0</v>
      </c>
      <c r="K2453" t="str">
        <f t="shared" ca="1" si="391"/>
        <v>'LYNX PU'!</v>
      </c>
      <c r="L2453">
        <f t="shared" ca="1" si="391"/>
        <v>0</v>
      </c>
      <c r="M2453">
        <f t="shared" ca="1" si="391"/>
        <v>0</v>
      </c>
      <c r="N2453">
        <f t="shared" ca="1" si="391"/>
        <v>0</v>
      </c>
      <c r="O2453" t="str">
        <f t="shared" ca="1" si="392"/>
        <v>d:t</v>
      </c>
      <c r="P2453" t="str">
        <f t="shared" ca="1" si="393"/>
        <v>d9:t9</v>
      </c>
    </row>
    <row r="2454" spans="1:16">
      <c r="A2454" t="str">
        <f t="shared" si="387"/>
        <v>14</v>
      </c>
      <c r="B2454" t="str">
        <f t="shared" ca="1" si="388"/>
        <v>PU</v>
      </c>
      <c r="C2454" t="str">
        <f t="shared" si="394"/>
        <v>REDUCTOR-30PU</v>
      </c>
      <c r="D2454" t="s">
        <v>2017</v>
      </c>
      <c r="E2454">
        <f t="shared" ca="1" si="386"/>
        <v>0</v>
      </c>
      <c r="H2454" t="str">
        <f t="shared" ca="1" si="389"/>
        <v>'LYNX PU'!</v>
      </c>
      <c r="I2454">
        <f t="shared" ca="1" si="390"/>
        <v>0</v>
      </c>
      <c r="J2454">
        <f t="shared" ca="1" si="391"/>
        <v>0</v>
      </c>
      <c r="K2454" t="str">
        <f t="shared" ca="1" si="391"/>
        <v>'LYNX PU'!</v>
      </c>
      <c r="L2454">
        <f t="shared" ca="1" si="391"/>
        <v>0</v>
      </c>
      <c r="M2454">
        <f t="shared" ca="1" si="391"/>
        <v>0</v>
      </c>
      <c r="N2454">
        <f t="shared" ca="1" si="391"/>
        <v>0</v>
      </c>
      <c r="O2454" t="str">
        <f t="shared" ca="1" si="392"/>
        <v>d:t</v>
      </c>
      <c r="P2454" t="str">
        <f t="shared" ca="1" si="393"/>
        <v>d9:t9</v>
      </c>
    </row>
  </sheetData>
  <sheetProtection algorithmName="SHA-512" hashValue="AngWb/f+zJJNTs/CzdX6DNja1KmsBVoQpn19++Inq3WMntGP0H0NRAtkwiulXJg9VUfO+cRswCgsx6pj/JEczQ==" saltValue="2sJSDzNXf0IKA9tdL8hpXg==" spinCount="100000" sheet="1" objects="1" scenarios="1"/>
  <autoFilter ref="A14:J1748" xr:uid="{00000000-0001-0000-0300-000000000000}"/>
  <phoneticPr fontId="12" type="noConversion"/>
  <dataValidations disablePrompts="1" count="1">
    <dataValidation showInputMessage="1" showErrorMessage="1" sqref="B14" xr:uid="{259E9DC3-ED09-482C-B91A-0FA8993E001E}"/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4E440-2940-4C2C-A9DF-852196AE8725}">
  <sheetPr codeName="Sheet7">
    <pageSetUpPr fitToPage="1"/>
  </sheetPr>
  <dimension ref="A1:T46"/>
  <sheetViews>
    <sheetView showGridLines="0" workbookViewId="0">
      <selection activeCell="G36" sqref="G36"/>
    </sheetView>
  </sheetViews>
  <sheetFormatPr baseColWidth="10" defaultColWidth="11" defaultRowHeight="15.6"/>
  <cols>
    <col min="1" max="3" width="11.19921875" customWidth="1"/>
    <col min="4" max="4" width="7.69921875" customWidth="1"/>
    <col min="5" max="7" width="11.19921875" customWidth="1"/>
    <col min="8" max="8" width="9.796875" customWidth="1"/>
    <col min="9" max="9" width="11.19921875" style="51" customWidth="1"/>
    <col min="10" max="11" width="11.19921875" customWidth="1"/>
  </cols>
  <sheetData>
    <row r="1" spans="1:20" ht="26.55" customHeight="1">
      <c r="A1" s="25" t="s">
        <v>52</v>
      </c>
      <c r="B1" s="26"/>
      <c r="C1" s="26"/>
      <c r="D1" s="26"/>
      <c r="E1" s="26"/>
      <c r="F1" s="26"/>
      <c r="G1" s="26"/>
      <c r="H1" s="26"/>
      <c r="J1" s="26"/>
      <c r="K1" s="26"/>
      <c r="T1" s="26"/>
    </row>
    <row r="2" spans="1:20" ht="12" customHeight="1">
      <c r="A2" s="27" t="s">
        <v>51</v>
      </c>
      <c r="B2" s="26"/>
      <c r="C2" s="26"/>
      <c r="D2" s="26"/>
      <c r="E2" s="26"/>
      <c r="F2" s="26"/>
      <c r="H2" s="26"/>
      <c r="I2" s="27" t="s">
        <v>53</v>
      </c>
      <c r="M2" s="27"/>
      <c r="T2" s="26"/>
    </row>
    <row r="3" spans="1:20" ht="40.200000000000003" customHeight="1">
      <c r="A3" s="1088">
        <f>'PROD. lynx GRP'!C3</f>
        <v>0</v>
      </c>
      <c r="B3" s="1089"/>
      <c r="C3" s="1089"/>
      <c r="D3" s="1089"/>
      <c r="E3" s="1089"/>
      <c r="F3" s="1089"/>
      <c r="G3" s="1089"/>
      <c r="H3" s="1090"/>
      <c r="I3" s="1091">
        <f>'PROD. lynx GRP'!N3</f>
        <v>0</v>
      </c>
      <c r="J3" s="1092"/>
      <c r="K3" s="1093"/>
      <c r="N3" s="72"/>
      <c r="O3" s="72"/>
      <c r="P3" s="72"/>
      <c r="Q3" s="72"/>
      <c r="R3" s="72"/>
    </row>
    <row r="4" spans="1:20" ht="19.2" customHeight="1">
      <c r="A4" s="27"/>
      <c r="B4" s="26"/>
      <c r="C4" s="53" t="s">
        <v>69</v>
      </c>
      <c r="D4" s="53"/>
      <c r="E4" s="28"/>
      <c r="F4" s="73"/>
      <c r="G4" s="53" t="s">
        <v>69</v>
      </c>
      <c r="H4" s="53"/>
      <c r="I4" s="52"/>
      <c r="J4" s="26"/>
      <c r="K4" s="53" t="s">
        <v>69</v>
      </c>
      <c r="L4" s="53"/>
      <c r="P4" s="74"/>
      <c r="Q4" s="74"/>
      <c r="R4" s="75"/>
      <c r="S4" s="29"/>
      <c r="T4" s="26"/>
    </row>
    <row r="5" spans="1:20" ht="11.55" customHeight="1">
      <c r="A5" s="1074" t="s">
        <v>1585</v>
      </c>
      <c r="B5" s="1075"/>
      <c r="C5" s="76"/>
      <c r="D5" s="77"/>
      <c r="E5" s="1074" t="s">
        <v>1594</v>
      </c>
      <c r="F5" s="1075"/>
      <c r="G5" s="76"/>
      <c r="H5" s="77"/>
      <c r="I5" s="1078" t="s">
        <v>1586</v>
      </c>
      <c r="J5" s="1079"/>
      <c r="K5" s="78"/>
      <c r="P5" s="30"/>
      <c r="Q5" s="30"/>
      <c r="R5" s="30"/>
      <c r="S5" s="75"/>
      <c r="T5" s="26"/>
    </row>
    <row r="6" spans="1:20" ht="11.55" customHeight="1">
      <c r="A6" s="1076"/>
      <c r="B6" s="1077"/>
      <c r="C6" s="79"/>
      <c r="D6" s="77"/>
      <c r="E6" s="1076"/>
      <c r="F6" s="1077"/>
      <c r="G6" s="79"/>
      <c r="H6" s="77"/>
      <c r="I6" s="1080"/>
      <c r="J6" s="1081"/>
      <c r="K6" s="80"/>
      <c r="P6" s="30"/>
      <c r="Q6" s="30"/>
      <c r="R6" s="30"/>
      <c r="S6" s="75"/>
      <c r="T6" s="26"/>
    </row>
    <row r="7" spans="1:20" ht="11.55" customHeight="1">
      <c r="A7" s="1074" t="s">
        <v>1598</v>
      </c>
      <c r="B7" s="1075"/>
      <c r="C7" s="54"/>
      <c r="D7" s="81"/>
      <c r="E7" s="1074" t="s">
        <v>1584</v>
      </c>
      <c r="F7" s="1075"/>
      <c r="G7" s="743"/>
      <c r="H7" s="77"/>
      <c r="I7" s="1078" t="s">
        <v>142</v>
      </c>
      <c r="J7" s="1079"/>
      <c r="K7" s="82"/>
      <c r="P7" s="26"/>
      <c r="Q7" s="26"/>
      <c r="R7" s="26"/>
      <c r="S7" s="26"/>
      <c r="T7" s="26"/>
    </row>
    <row r="8" spans="1:20" ht="11.55" customHeight="1">
      <c r="A8" s="1076"/>
      <c r="B8" s="1077"/>
      <c r="C8" s="55"/>
      <c r="D8" s="81"/>
      <c r="E8" s="1076"/>
      <c r="F8" s="1077"/>
      <c r="G8" s="79"/>
      <c r="H8" s="77"/>
      <c r="I8" s="1080"/>
      <c r="J8" s="1081"/>
      <c r="K8" s="80"/>
      <c r="P8" s="30"/>
      <c r="Q8" s="30"/>
      <c r="R8" s="30"/>
      <c r="S8" s="75"/>
      <c r="T8" s="26"/>
    </row>
    <row r="9" spans="1:20" ht="11.55" customHeight="1">
      <c r="A9" s="1074" t="s">
        <v>2032</v>
      </c>
      <c r="B9" s="1075"/>
      <c r="C9" s="76"/>
      <c r="D9" s="77"/>
      <c r="E9" s="1074" t="s">
        <v>1624</v>
      </c>
      <c r="F9" s="1075"/>
      <c r="G9" s="56"/>
      <c r="H9" s="77"/>
      <c r="I9" s="1078" t="s">
        <v>73</v>
      </c>
      <c r="J9" s="1079"/>
      <c r="K9" s="82"/>
      <c r="P9" s="30"/>
      <c r="Q9" s="30"/>
      <c r="R9" s="30"/>
      <c r="S9" s="75"/>
      <c r="T9" s="26"/>
    </row>
    <row r="10" spans="1:20" ht="11.55" customHeight="1">
      <c r="A10" s="1076"/>
      <c r="B10" s="1077"/>
      <c r="C10" s="79"/>
      <c r="D10" s="77"/>
      <c r="E10" s="1076"/>
      <c r="F10" s="1077"/>
      <c r="G10" s="55"/>
      <c r="H10" s="77"/>
      <c r="I10" s="1080"/>
      <c r="J10" s="1081"/>
      <c r="K10" s="80"/>
      <c r="O10" s="1094"/>
      <c r="P10" s="1094"/>
      <c r="Q10" s="30"/>
      <c r="R10" s="30"/>
      <c r="S10" s="75"/>
      <c r="T10" s="26"/>
    </row>
    <row r="11" spans="1:20" ht="11.55" customHeight="1">
      <c r="A11" s="1074" t="s">
        <v>1599</v>
      </c>
      <c r="B11" s="1075"/>
      <c r="C11" s="54"/>
      <c r="D11" s="81"/>
      <c r="E11" s="1078" t="s">
        <v>74</v>
      </c>
      <c r="F11" s="1079"/>
      <c r="G11" s="54"/>
      <c r="H11" s="77"/>
      <c r="I11" s="1078" t="s">
        <v>218</v>
      </c>
      <c r="J11" s="1079"/>
      <c r="K11" s="82"/>
      <c r="O11" s="1094"/>
      <c r="P11" s="1094"/>
      <c r="Q11" s="30"/>
      <c r="R11" s="30"/>
      <c r="S11" s="75"/>
      <c r="T11" s="26"/>
    </row>
    <row r="12" spans="1:20" ht="11.55" customHeight="1">
      <c r="A12" s="1076"/>
      <c r="B12" s="1077"/>
      <c r="C12" s="56"/>
      <c r="D12" s="81"/>
      <c r="E12" s="1080"/>
      <c r="F12" s="1081"/>
      <c r="G12" s="55"/>
      <c r="H12" s="77"/>
      <c r="I12" s="1080"/>
      <c r="J12" s="1081"/>
      <c r="K12" s="80"/>
      <c r="O12" s="1094"/>
      <c r="P12" s="1094"/>
      <c r="Q12" s="30"/>
      <c r="R12" s="30"/>
      <c r="S12" s="75"/>
      <c r="T12" s="26"/>
    </row>
    <row r="13" spans="1:20" ht="11.55" customHeight="1">
      <c r="A13" s="1074" t="s">
        <v>71</v>
      </c>
      <c r="B13" s="1075"/>
      <c r="C13" s="76"/>
      <c r="D13" s="77"/>
      <c r="E13" s="1078" t="s">
        <v>75</v>
      </c>
      <c r="F13" s="1079"/>
      <c r="G13" s="56"/>
      <c r="H13" s="77"/>
      <c r="I13" s="1078" t="s">
        <v>1596</v>
      </c>
      <c r="J13" s="1079"/>
      <c r="K13" s="82"/>
      <c r="O13" s="1094"/>
      <c r="P13" s="1094"/>
    </row>
    <row r="14" spans="1:20" ht="11.55" customHeight="1">
      <c r="A14" s="1076"/>
      <c r="B14" s="1077"/>
      <c r="C14" s="79"/>
      <c r="D14" s="77"/>
      <c r="E14" s="1080"/>
      <c r="F14" s="1081"/>
      <c r="G14" s="55"/>
      <c r="H14" s="77"/>
      <c r="I14" s="1080"/>
      <c r="J14" s="1081"/>
      <c r="K14" s="80"/>
      <c r="O14" s="1094"/>
      <c r="P14" s="1094"/>
    </row>
    <row r="15" spans="1:20" ht="11.55" customHeight="1">
      <c r="A15" s="1074" t="s">
        <v>72</v>
      </c>
      <c r="B15" s="1075"/>
      <c r="C15" s="743"/>
      <c r="D15" s="77"/>
      <c r="E15" s="1095" t="s">
        <v>2033</v>
      </c>
      <c r="F15" s="1096"/>
      <c r="G15" s="54"/>
      <c r="H15" s="77"/>
      <c r="I15" s="1078" t="s">
        <v>222</v>
      </c>
      <c r="J15" s="1079"/>
      <c r="K15" s="82"/>
      <c r="O15" s="1094"/>
      <c r="P15" s="1094"/>
    </row>
    <row r="16" spans="1:20" ht="11.55" customHeight="1">
      <c r="A16" s="1076"/>
      <c r="B16" s="1077"/>
      <c r="C16" s="79"/>
      <c r="D16" s="77"/>
      <c r="E16" s="1097"/>
      <c r="F16" s="1098"/>
      <c r="G16" s="55"/>
      <c r="H16" s="77"/>
      <c r="I16" s="1080"/>
      <c r="J16" s="1081"/>
      <c r="K16" s="80"/>
      <c r="O16" s="1099"/>
      <c r="P16" s="1099"/>
    </row>
    <row r="17" spans="1:20" ht="11.55" customHeight="1">
      <c r="A17" s="1100" t="s">
        <v>70</v>
      </c>
      <c r="B17" s="1101"/>
      <c r="C17" s="744"/>
      <c r="D17" s="77"/>
      <c r="E17" s="1078" t="s">
        <v>1589</v>
      </c>
      <c r="F17" s="1079"/>
      <c r="G17" s="744"/>
      <c r="H17" s="77"/>
      <c r="I17" s="1074" t="s">
        <v>1591</v>
      </c>
      <c r="J17" s="1075"/>
      <c r="K17" s="57"/>
      <c r="L17" s="26"/>
      <c r="M17" s="26"/>
      <c r="O17" s="1099"/>
      <c r="P17" s="1099"/>
    </row>
    <row r="18" spans="1:20" ht="11.55" customHeight="1">
      <c r="A18" s="1084"/>
      <c r="B18" s="1085"/>
      <c r="C18" s="745"/>
      <c r="D18" s="77"/>
      <c r="E18" s="1080"/>
      <c r="F18" s="1081"/>
      <c r="G18" s="745"/>
      <c r="H18" s="81"/>
      <c r="I18" s="1076"/>
      <c r="J18" s="1077"/>
      <c r="K18" s="58"/>
      <c r="L18" s="26"/>
      <c r="M18" s="26"/>
      <c r="O18" s="1094"/>
      <c r="P18" s="1094"/>
    </row>
    <row r="19" spans="1:20" ht="11.55" customHeight="1">
      <c r="A19" s="1082" t="s">
        <v>1587</v>
      </c>
      <c r="B19" s="1083"/>
      <c r="C19" s="744"/>
      <c r="D19" s="77"/>
      <c r="E19" s="1078" t="s">
        <v>76</v>
      </c>
      <c r="F19" s="1079"/>
      <c r="G19" s="744"/>
      <c r="H19" s="77"/>
      <c r="I19" s="1102" t="s">
        <v>220</v>
      </c>
      <c r="J19" s="1103"/>
      <c r="K19" s="57"/>
      <c r="O19" s="1094"/>
      <c r="P19" s="1094"/>
      <c r="T19" s="26"/>
    </row>
    <row r="20" spans="1:20" ht="11.55" customHeight="1">
      <c r="A20" s="1084"/>
      <c r="B20" s="1085"/>
      <c r="C20" s="745"/>
      <c r="D20" s="77"/>
      <c r="E20" s="1080"/>
      <c r="F20" s="1081"/>
      <c r="G20" s="745"/>
      <c r="H20" s="77"/>
      <c r="I20" s="1076"/>
      <c r="J20" s="1077"/>
      <c r="K20" s="58"/>
      <c r="O20" s="1094"/>
      <c r="P20" s="1094"/>
      <c r="T20" s="26"/>
    </row>
    <row r="21" spans="1:20" ht="11.55" customHeight="1">
      <c r="A21" s="1082" t="s">
        <v>1623</v>
      </c>
      <c r="B21" s="1083"/>
      <c r="C21" s="744"/>
      <c r="D21" s="77"/>
      <c r="E21" s="1078" t="s">
        <v>221</v>
      </c>
      <c r="F21" s="1079"/>
      <c r="G21" s="744"/>
      <c r="H21" s="77"/>
      <c r="I21" s="1078" t="s">
        <v>2034</v>
      </c>
      <c r="J21" s="1079"/>
      <c r="K21" s="57"/>
      <c r="O21" s="1094"/>
      <c r="P21" s="1094"/>
      <c r="T21" s="26"/>
    </row>
    <row r="22" spans="1:20" ht="11.55" customHeight="1">
      <c r="A22" s="1084"/>
      <c r="B22" s="1085"/>
      <c r="C22" s="745"/>
      <c r="D22" s="77"/>
      <c r="E22" s="1080"/>
      <c r="F22" s="1081"/>
      <c r="G22" s="745"/>
      <c r="H22" s="77"/>
      <c r="I22" s="1080"/>
      <c r="J22" s="1081"/>
      <c r="K22" s="58"/>
      <c r="T22" s="26"/>
    </row>
    <row r="23" spans="1:20" ht="11.55" customHeight="1">
      <c r="A23" s="1082" t="s">
        <v>2054</v>
      </c>
      <c r="B23" s="1083"/>
      <c r="C23" s="744"/>
      <c r="D23" s="77"/>
      <c r="E23" s="1078" t="s">
        <v>219</v>
      </c>
      <c r="F23" s="1079"/>
      <c r="G23" s="744"/>
      <c r="H23" s="77"/>
      <c r="I23" s="1078" t="s">
        <v>1592</v>
      </c>
      <c r="J23" s="1079"/>
      <c r="K23" s="57"/>
      <c r="T23" s="26"/>
    </row>
    <row r="24" spans="1:20" ht="11.55" customHeight="1">
      <c r="A24" s="1084"/>
      <c r="B24" s="1085"/>
      <c r="C24" s="745"/>
      <c r="D24" s="77"/>
      <c r="E24" s="1080"/>
      <c r="F24" s="1081"/>
      <c r="G24" s="745"/>
      <c r="H24" s="77"/>
      <c r="I24" s="1080"/>
      <c r="J24" s="1081"/>
      <c r="K24" s="58"/>
      <c r="T24" s="26"/>
    </row>
    <row r="25" spans="1:20" ht="11.55" customHeight="1">
      <c r="A25" s="1074" t="s">
        <v>2035</v>
      </c>
      <c r="B25" s="1075"/>
      <c r="C25" s="744"/>
      <c r="D25" s="77"/>
      <c r="E25" s="1078" t="s">
        <v>1593</v>
      </c>
      <c r="F25" s="1079"/>
      <c r="G25" s="744"/>
      <c r="H25" s="77"/>
      <c r="I25" s="1086" t="s">
        <v>1590</v>
      </c>
      <c r="J25" s="1087"/>
      <c r="K25" s="57"/>
      <c r="T25" s="26"/>
    </row>
    <row r="26" spans="1:20" ht="11.55" customHeight="1">
      <c r="A26" s="1076"/>
      <c r="B26" s="1077"/>
      <c r="C26" s="745"/>
      <c r="D26" s="77"/>
      <c r="E26" s="1080"/>
      <c r="F26" s="1081"/>
      <c r="G26" s="745"/>
      <c r="H26" s="77"/>
      <c r="I26" s="1080"/>
      <c r="J26" s="1081"/>
      <c r="K26" s="58"/>
      <c r="T26" s="26"/>
    </row>
    <row r="27" spans="1:20" ht="11.55" customHeight="1">
      <c r="A27" s="1074" t="s">
        <v>1588</v>
      </c>
      <c r="B27" s="1075"/>
      <c r="C27" s="744"/>
      <c r="D27" s="77"/>
      <c r="E27" s="1078" t="s">
        <v>1597</v>
      </c>
      <c r="F27" s="1079"/>
      <c r="G27" s="744"/>
      <c r="H27" s="77"/>
      <c r="I27" s="1074" t="s">
        <v>2037</v>
      </c>
      <c r="J27" s="1075"/>
      <c r="K27" s="57"/>
      <c r="T27" s="26"/>
    </row>
    <row r="28" spans="1:20" ht="11.55" customHeight="1">
      <c r="A28" s="1076"/>
      <c r="B28" s="1077"/>
      <c r="C28" s="745"/>
      <c r="D28" s="77"/>
      <c r="E28" s="1080"/>
      <c r="F28" s="1081"/>
      <c r="G28" s="745"/>
      <c r="H28" s="77"/>
      <c r="I28" s="1076"/>
      <c r="J28" s="1077"/>
      <c r="K28" s="58"/>
      <c r="T28" s="26"/>
    </row>
    <row r="29" spans="1:20" ht="11.55" customHeight="1">
      <c r="A29" s="1074" t="s">
        <v>2036</v>
      </c>
      <c r="B29" s="1075"/>
      <c r="C29" s="744"/>
      <c r="D29" s="77"/>
      <c r="E29" s="1078" t="s">
        <v>1595</v>
      </c>
      <c r="F29" s="1079"/>
      <c r="G29" s="744"/>
      <c r="H29" s="77"/>
      <c r="I29" s="1074" t="s">
        <v>1625</v>
      </c>
      <c r="J29" s="1075"/>
      <c r="K29" s="57"/>
      <c r="T29" s="26"/>
    </row>
    <row r="30" spans="1:20" ht="11.55" customHeight="1">
      <c r="A30" s="1076"/>
      <c r="B30" s="1077"/>
      <c r="C30" s="745"/>
      <c r="D30" s="77"/>
      <c r="E30" s="1080"/>
      <c r="F30" s="1081"/>
      <c r="G30" s="745"/>
      <c r="H30" s="77"/>
      <c r="I30" s="1076"/>
      <c r="J30" s="1077"/>
      <c r="K30" s="58"/>
      <c r="T30" s="26"/>
    </row>
    <row r="31" spans="1:20" ht="11.55" customHeight="1">
      <c r="A31" s="1074" t="s">
        <v>2038</v>
      </c>
      <c r="B31" s="1075"/>
      <c r="C31" s="744"/>
      <c r="D31" s="77"/>
      <c r="E31" s="1078"/>
      <c r="F31" s="1079"/>
      <c r="G31" s="744"/>
      <c r="H31" s="77"/>
      <c r="I31" s="1074"/>
      <c r="J31" s="1075"/>
      <c r="K31" s="57"/>
      <c r="T31" s="26"/>
    </row>
    <row r="32" spans="1:20" ht="11.55" customHeight="1">
      <c r="A32" s="1076"/>
      <c r="B32" s="1077"/>
      <c r="C32" s="745"/>
      <c r="D32" s="77"/>
      <c r="E32" s="1080"/>
      <c r="F32" s="1081"/>
      <c r="G32" s="745"/>
      <c r="H32" s="77"/>
      <c r="I32" s="1076"/>
      <c r="J32" s="1077"/>
      <c r="K32" s="58"/>
      <c r="T32" s="26"/>
    </row>
    <row r="33" spans="1:13" ht="16.5" customHeight="1">
      <c r="A33" s="51"/>
      <c r="B33" s="51" t="s">
        <v>54</v>
      </c>
      <c r="C33" s="51"/>
      <c r="D33" s="30"/>
      <c r="E33" s="30"/>
      <c r="F33" s="59"/>
      <c r="G33" s="83"/>
      <c r="H33" s="84"/>
      <c r="I33" s="85"/>
      <c r="J33" s="84"/>
      <c r="K33" s="86"/>
      <c r="L33" s="34"/>
      <c r="M33" s="34"/>
    </row>
    <row r="34" spans="1:13" ht="20.25" customHeight="1">
      <c r="B34" s="61" t="s">
        <v>55</v>
      </c>
      <c r="C34" s="31"/>
      <c r="D34" s="32"/>
      <c r="E34" s="33"/>
      <c r="G34" s="746" t="s">
        <v>77</v>
      </c>
      <c r="H34" s="158"/>
      <c r="I34" s="158"/>
      <c r="J34" s="87"/>
      <c r="K34" s="747" t="s">
        <v>78</v>
      </c>
      <c r="L34" s="34"/>
      <c r="M34" s="34"/>
    </row>
    <row r="35" spans="1:13" ht="20.55" customHeight="1">
      <c r="B35" s="61" t="s">
        <v>56</v>
      </c>
      <c r="C35" s="32"/>
      <c r="D35" s="32"/>
      <c r="E35" s="33"/>
      <c r="G35" s="88"/>
      <c r="H35" s="89"/>
      <c r="I35" s="90"/>
      <c r="J35" s="91"/>
      <c r="K35" s="747" t="s">
        <v>79</v>
      </c>
      <c r="L35" s="34"/>
      <c r="M35" s="34"/>
    </row>
    <row r="36" spans="1:13" ht="17.55" customHeight="1">
      <c r="A36" s="34"/>
      <c r="B36" s="61" t="s">
        <v>57</v>
      </c>
      <c r="C36" s="32"/>
      <c r="D36" s="32"/>
      <c r="E36" s="32"/>
      <c r="F36" s="34"/>
      <c r="G36" s="92"/>
      <c r="H36" s="93"/>
      <c r="I36" s="94"/>
      <c r="J36" s="93"/>
      <c r="K36" s="95"/>
      <c r="L36" s="34"/>
      <c r="M36" s="34"/>
    </row>
    <row r="37" spans="1:13" ht="27.6">
      <c r="A37" s="34"/>
      <c r="B37" s="34"/>
      <c r="C37" s="34"/>
      <c r="D37" s="34"/>
      <c r="E37" s="34"/>
      <c r="F37" s="34"/>
      <c r="G37" s="34"/>
      <c r="H37" s="34"/>
      <c r="I37" s="60"/>
      <c r="J37" s="34"/>
      <c r="K37" s="34"/>
      <c r="L37" s="34"/>
      <c r="M37" s="34"/>
    </row>
    <row r="38" spans="1:13" ht="27.6">
      <c r="A38" s="34"/>
      <c r="B38" s="34"/>
      <c r="C38" s="34"/>
      <c r="D38" s="34"/>
      <c r="E38" s="34"/>
      <c r="F38" s="34"/>
      <c r="G38" s="34"/>
      <c r="H38" s="34"/>
      <c r="I38" s="60"/>
      <c r="J38" s="34"/>
      <c r="K38" s="34"/>
      <c r="L38" s="34"/>
      <c r="M38" s="34"/>
    </row>
    <row r="39" spans="1:13" ht="27.6">
      <c r="A39" s="34"/>
      <c r="B39" s="34"/>
      <c r="C39" s="34"/>
      <c r="D39" s="34"/>
      <c r="E39" s="34"/>
      <c r="F39" s="34"/>
      <c r="G39" s="34"/>
      <c r="H39" s="34"/>
      <c r="I39" s="60"/>
      <c r="J39" s="34"/>
      <c r="K39" s="34"/>
      <c r="L39" s="34"/>
      <c r="M39" s="34"/>
    </row>
    <row r="40" spans="1:13" ht="27.6">
      <c r="A40" s="34"/>
      <c r="B40" s="34"/>
      <c r="C40" s="34"/>
      <c r="D40" s="34"/>
      <c r="E40" s="34"/>
      <c r="F40" s="34"/>
      <c r="G40" s="34"/>
      <c r="H40" s="34"/>
      <c r="I40" s="60"/>
      <c r="J40" s="34"/>
      <c r="K40" s="34"/>
      <c r="L40" s="34"/>
      <c r="M40" s="34"/>
    </row>
    <row r="41" spans="1:13" ht="27.6">
      <c r="A41" s="34"/>
      <c r="B41" s="34"/>
      <c r="C41" s="34"/>
      <c r="D41" s="34"/>
      <c r="E41" s="34"/>
      <c r="F41" s="34"/>
      <c r="G41" s="34"/>
      <c r="H41" s="34"/>
      <c r="I41" s="60"/>
      <c r="J41" s="34"/>
      <c r="K41" s="34"/>
      <c r="L41" s="34"/>
      <c r="M41" s="34"/>
    </row>
    <row r="42" spans="1:13" ht="27.6">
      <c r="A42" s="34"/>
      <c r="B42" s="34"/>
      <c r="C42" s="34"/>
      <c r="D42" s="34"/>
      <c r="E42" s="34"/>
      <c r="F42" s="34"/>
      <c r="G42" s="34"/>
      <c r="H42" s="34"/>
      <c r="I42" s="60"/>
      <c r="J42" s="34"/>
      <c r="K42" s="34"/>
      <c r="L42" s="34"/>
      <c r="M42" s="34"/>
    </row>
    <row r="43" spans="1:13" ht="27.6">
      <c r="A43" s="34"/>
      <c r="B43" s="34"/>
      <c r="C43" s="34"/>
      <c r="D43" s="34"/>
    </row>
    <row r="44" spans="1:13" ht="27.6">
      <c r="A44" s="34"/>
      <c r="B44" s="34"/>
      <c r="C44" s="34"/>
      <c r="D44" s="34"/>
    </row>
    <row r="45" spans="1:13" ht="27.6">
      <c r="A45" s="34"/>
      <c r="B45" s="34"/>
      <c r="C45" s="34"/>
      <c r="D45" s="34"/>
    </row>
    <row r="46" spans="1:13" ht="27.6">
      <c r="A46" s="34"/>
      <c r="B46" s="34"/>
      <c r="C46" s="34"/>
      <c r="D46" s="34"/>
    </row>
  </sheetData>
  <mergeCells count="50">
    <mergeCell ref="E27:F28"/>
    <mergeCell ref="I27:J28"/>
    <mergeCell ref="A29:B30"/>
    <mergeCell ref="E29:F30"/>
    <mergeCell ref="I29:J30"/>
    <mergeCell ref="O18:P19"/>
    <mergeCell ref="A19:B20"/>
    <mergeCell ref="E19:F20"/>
    <mergeCell ref="I19:J20"/>
    <mergeCell ref="O20:P21"/>
    <mergeCell ref="A21:B22"/>
    <mergeCell ref="E21:F22"/>
    <mergeCell ref="I21:J22"/>
    <mergeCell ref="O10:P11"/>
    <mergeCell ref="A11:B12"/>
    <mergeCell ref="E11:F12"/>
    <mergeCell ref="I11:J12"/>
    <mergeCell ref="O12:P13"/>
    <mergeCell ref="A13:B14"/>
    <mergeCell ref="E13:F14"/>
    <mergeCell ref="I13:J14"/>
    <mergeCell ref="O14:P15"/>
    <mergeCell ref="A15:B16"/>
    <mergeCell ref="E15:F16"/>
    <mergeCell ref="I15:J16"/>
    <mergeCell ref="O16:P17"/>
    <mergeCell ref="A17:B18"/>
    <mergeCell ref="E17:F18"/>
    <mergeCell ref="I17:J18"/>
    <mergeCell ref="A3:H3"/>
    <mergeCell ref="I3:K3"/>
    <mergeCell ref="A5:B6"/>
    <mergeCell ref="E5:F6"/>
    <mergeCell ref="I5:J6"/>
    <mergeCell ref="A31:B32"/>
    <mergeCell ref="E31:F32"/>
    <mergeCell ref="I31:J32"/>
    <mergeCell ref="A23:B24"/>
    <mergeCell ref="A7:B8"/>
    <mergeCell ref="E7:F8"/>
    <mergeCell ref="I7:J8"/>
    <mergeCell ref="A9:B10"/>
    <mergeCell ref="E9:F10"/>
    <mergeCell ref="I9:J10"/>
    <mergeCell ref="A25:B26"/>
    <mergeCell ref="E23:F24"/>
    <mergeCell ref="I23:J24"/>
    <mergeCell ref="E25:F26"/>
    <mergeCell ref="I25:J26"/>
    <mergeCell ref="A27:B28"/>
  </mergeCells>
  <pageMargins left="0.25" right="0.25" top="0.75" bottom="0.75" header="0.3" footer="0.3"/>
  <pageSetup paperSize="9" scale="99" fitToWidth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6EA9-311E-46DD-BBE2-6A9F1FF2BAD2}">
  <sheetPr codeName="Sheet12">
    <tabColor theme="2" tint="-9.9978637043366805E-2"/>
  </sheetPr>
  <dimension ref="A1:K12"/>
  <sheetViews>
    <sheetView showGridLines="0" zoomScaleNormal="100" workbookViewId="0">
      <selection activeCell="L11" sqref="L11"/>
    </sheetView>
  </sheetViews>
  <sheetFormatPr baseColWidth="10" defaultColWidth="10.5" defaultRowHeight="15.6"/>
  <cols>
    <col min="1" max="1" width="44.296875" customWidth="1"/>
    <col min="2" max="4" width="10.5" style="26" customWidth="1"/>
    <col min="5" max="5" width="10.5" customWidth="1"/>
    <col min="6" max="7" width="6.5" customWidth="1"/>
    <col min="8" max="8" width="5.796875" customWidth="1"/>
    <col min="9" max="9" width="3.796875" customWidth="1"/>
    <col min="10" max="10" width="6.5" customWidth="1"/>
    <col min="11" max="11" width="5.5" style="26" customWidth="1"/>
    <col min="12" max="12" width="7" customWidth="1"/>
  </cols>
  <sheetData>
    <row r="1" spans="1:11">
      <c r="A1" t="s">
        <v>2056</v>
      </c>
      <c r="B1" s="26" t="s">
        <v>2057</v>
      </c>
    </row>
    <row r="2" spans="1:11" ht="25.5" customHeight="1">
      <c r="A2" s="1106">
        <f>'PROD. lynx GRP'!C3</f>
        <v>0</v>
      </c>
      <c r="B2" s="1107"/>
      <c r="C2" s="1107"/>
      <c r="D2" s="1107"/>
      <c r="E2" s="278">
        <f>'PROD. lynx GRP'!N3</f>
        <v>0</v>
      </c>
      <c r="K2"/>
    </row>
    <row r="3" spans="1:11" ht="14.25" customHeight="1">
      <c r="A3" s="682"/>
      <c r="B3" s="681"/>
      <c r="C3" s="681"/>
      <c r="D3" s="681"/>
      <c r="K3"/>
    </row>
    <row r="4" spans="1:11" s="73" customFormat="1" ht="22.5" customHeight="1">
      <c r="A4" s="683" t="s">
        <v>1609</v>
      </c>
      <c r="B4" s="1108" t="s">
        <v>1621</v>
      </c>
      <c r="C4" s="1109"/>
      <c r="D4" s="1110" t="s">
        <v>1620</v>
      </c>
      <c r="E4" s="1111"/>
      <c r="F4" s="684" t="s">
        <v>9</v>
      </c>
    </row>
    <row r="5" spans="1:11" s="73" customFormat="1" ht="22.5" customHeight="1">
      <c r="A5" s="685" t="s">
        <v>1622</v>
      </c>
      <c r="B5" s="1104">
        <f>'LYNX accessories'!K11</f>
        <v>0</v>
      </c>
      <c r="C5" s="1105"/>
      <c r="D5" s="1104">
        <f>'LYNX accessories'!L11</f>
        <v>0</v>
      </c>
      <c r="E5" s="1105"/>
      <c r="F5" s="686">
        <f>SUM(B5:E5)</f>
        <v>0</v>
      </c>
    </row>
    <row r="6" spans="1:11" s="73" customFormat="1" ht="22.5" hidden="1" customHeight="1">
      <c r="A6" s="685">
        <v>0</v>
      </c>
      <c r="B6" s="1104" t="s">
        <v>1033</v>
      </c>
      <c r="C6" s="1105"/>
      <c r="D6" s="1104" t="s">
        <v>1</v>
      </c>
      <c r="E6" s="1105"/>
      <c r="F6" s="686">
        <v>0</v>
      </c>
    </row>
    <row r="7" spans="1:11" s="73" customFormat="1" ht="22.5" hidden="1" customHeight="1">
      <c r="A7" s="685" t="s">
        <v>1618</v>
      </c>
      <c r="B7" s="1104">
        <v>0</v>
      </c>
      <c r="C7" s="1105"/>
      <c r="D7" s="1104">
        <v>0</v>
      </c>
      <c r="E7" s="1105"/>
      <c r="F7" s="686">
        <v>0</v>
      </c>
    </row>
    <row r="8" spans="1:11">
      <c r="B8"/>
      <c r="C8"/>
      <c r="D8"/>
    </row>
    <row r="9" spans="1:11" ht="13.8" customHeight="1">
      <c r="A9" s="687" t="s">
        <v>35</v>
      </c>
      <c r="B9" s="14"/>
      <c r="C9" s="14" t="s">
        <v>36</v>
      </c>
      <c r="D9" s="48"/>
      <c r="E9" s="48"/>
      <c r="F9" s="32"/>
    </row>
    <row r="10" spans="1:11" ht="22.8" customHeight="1">
      <c r="A10" s="687" t="s">
        <v>37</v>
      </c>
      <c r="B10" s="14"/>
      <c r="C10" s="14" t="s">
        <v>38</v>
      </c>
      <c r="D10" s="688"/>
      <c r="E10" s="688"/>
      <c r="F10" s="32"/>
    </row>
    <row r="11" spans="1:11" ht="21.45" customHeight="1">
      <c r="B11" s="14"/>
      <c r="C11" s="14" t="s">
        <v>39</v>
      </c>
      <c r="D11" s="688"/>
      <c r="E11" s="688"/>
      <c r="F11" s="32"/>
    </row>
    <row r="12" spans="1:11">
      <c r="B12"/>
      <c r="C12"/>
      <c r="D12"/>
    </row>
  </sheetData>
  <mergeCells count="9">
    <mergeCell ref="B7:C7"/>
    <mergeCell ref="D7:E7"/>
    <mergeCell ref="A2:D2"/>
    <mergeCell ref="B4:C4"/>
    <mergeCell ref="D4:E4"/>
    <mergeCell ref="B5:C5"/>
    <mergeCell ref="D5:E5"/>
    <mergeCell ref="B6:C6"/>
    <mergeCell ref="D6:E6"/>
  </mergeCells>
  <pageMargins left="0.25" right="0.25" top="0.75" bottom="0.75" header="0.3" footer="0.3"/>
  <pageSetup paperSize="9" orientation="portrait" verticalDpi="0" r:id="rId1"/>
  <headerFooter>
    <oddHeader>&amp;LPACKING LIST&amp;C360 ACCESSORIES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List5"/>
  <dimension ref="A2:I452"/>
  <sheetViews>
    <sheetView showGridLines="0" workbookViewId="0">
      <selection activeCell="M17" sqref="M17"/>
    </sheetView>
  </sheetViews>
  <sheetFormatPr baseColWidth="10" defaultColWidth="11" defaultRowHeight="15.6"/>
  <cols>
    <col min="8" max="8" width="11.796875" bestFit="1" customWidth="1"/>
    <col min="9" max="9" width="11.796875" hidden="1" customWidth="1"/>
  </cols>
  <sheetData>
    <row r="2" spans="1:9" ht="16.2" thickBot="1">
      <c r="B2" s="7" t="e">
        <f>'Lynx PLYWOOD'!#REF!</f>
        <v>#REF!</v>
      </c>
      <c r="C2" s="7" t="e">
        <f>'Lynx PLYWOOD'!#REF!</f>
        <v>#REF!</v>
      </c>
      <c r="D2" s="7" t="s">
        <v>21</v>
      </c>
      <c r="E2" s="7" t="s">
        <v>20</v>
      </c>
      <c r="F2" s="7" t="s">
        <v>19</v>
      </c>
      <c r="G2" s="7" t="s">
        <v>22</v>
      </c>
      <c r="H2" s="7" t="s">
        <v>30</v>
      </c>
      <c r="I2" s="7" t="s">
        <v>23</v>
      </c>
    </row>
    <row r="3" spans="1:9" ht="34.049999999999997" customHeight="1" thickBot="1">
      <c r="A3" s="3" t="s">
        <v>18</v>
      </c>
      <c r="B3" s="5" t="e">
        <f>SUM(B4:B663)</f>
        <v>#REF!</v>
      </c>
      <c r="C3" s="5" t="e">
        <f>SUM(C4:C663)</f>
        <v>#REF!</v>
      </c>
      <c r="D3" s="5" t="e">
        <f>SUM(D4:D663)/1000</f>
        <v>#REF!</v>
      </c>
      <c r="E3" s="5" t="e">
        <f>SUM(E4:E663)/1000</f>
        <v>#REF!</v>
      </c>
      <c r="F3" s="5" t="e">
        <f>SUM(F4:F663)/1000</f>
        <v>#REF!</v>
      </c>
      <c r="G3" s="5" t="e">
        <f>SUM(G4:G663)/1000</f>
        <v>#REF!</v>
      </c>
      <c r="H3" s="5" t="e">
        <f>SUM(H4:H663)</f>
        <v>#REF!</v>
      </c>
      <c r="I3" s="6" t="e">
        <f>SUM(I4:I663)</f>
        <v>#REF!</v>
      </c>
    </row>
    <row r="4" spans="1:9">
      <c r="A4" t="str">
        <f>'PROD. lynx plywood'!A6</f>
        <v>L1-W</v>
      </c>
      <c r="B4" s="4" t="e">
        <f>'Lynx PLYWOOD'!#REF!*SUM('Lynx PLYWOOD'!N11:Y11)</f>
        <v>#REF!</v>
      </c>
      <c r="C4" s="4" t="e">
        <f>'Lynx PLYWOOD'!#REF!*SUM('Lynx PLYWOOD'!N11:Y11)</f>
        <v>#REF!</v>
      </c>
      <c r="D4" s="4" t="e">
        <f>'Lynx PLYWOOD'!#REF!*SUM('Lynx PLYWOOD'!N11:Y11)</f>
        <v>#REF!</v>
      </c>
      <c r="E4" s="4" t="e">
        <f>'Lynx PLYWOOD'!#REF!*SUM('Lynx PLYWOOD'!N11:Y11)</f>
        <v>#REF!</v>
      </c>
      <c r="F4" s="4" t="e">
        <f t="shared" ref="F4" si="0">D4/10</f>
        <v>#REF!</v>
      </c>
      <c r="G4" s="4" t="e">
        <f>(3/100)*D4</f>
        <v>#REF!</v>
      </c>
      <c r="H4" s="4" t="e">
        <f>'Lynx PLYWOOD'!#REF!*SUM('Lynx PLYWOOD'!N11:Y11)/3.125</f>
        <v>#REF!</v>
      </c>
      <c r="I4" s="4" t="e">
        <f>'Lynx PLYWOOD'!#REF!</f>
        <v>#REF!</v>
      </c>
    </row>
    <row r="5" spans="1:9">
      <c r="A5" t="str">
        <f>'PROD. lynx plywood'!A7</f>
        <v>L2-W</v>
      </c>
      <c r="B5" s="4" t="e">
        <f>'Lynx PLYWOOD'!#REF!*SUM('Lynx PLYWOOD'!N12:Y12)</f>
        <v>#REF!</v>
      </c>
      <c r="C5" s="4" t="e">
        <f>'Lynx PLYWOOD'!#REF!*SUM('Lynx PLYWOOD'!N12:Y12)</f>
        <v>#REF!</v>
      </c>
      <c r="D5" s="4" t="e">
        <f>'Lynx PLYWOOD'!#REF!*SUM('Lynx PLYWOOD'!N12:Y12)</f>
        <v>#REF!</v>
      </c>
      <c r="E5" s="4" t="e">
        <f>'Lynx PLYWOOD'!#REF!*SUM('Lynx PLYWOOD'!N12:Y12)</f>
        <v>#REF!</v>
      </c>
      <c r="F5" s="4" t="e">
        <f t="shared" ref="F5:F35" si="1">D5/10</f>
        <v>#REF!</v>
      </c>
      <c r="G5" s="4" t="e">
        <f t="shared" ref="G5:G35" si="2">(3/100)*D5</f>
        <v>#REF!</v>
      </c>
      <c r="H5" s="4" t="e">
        <f>'Lynx PLYWOOD'!#REF!*SUM('Lynx PLYWOOD'!N12:Y12)/3.125</f>
        <v>#REF!</v>
      </c>
      <c r="I5" s="4" t="e">
        <f>'Lynx PLYWOOD'!#REF!</f>
        <v>#REF!</v>
      </c>
    </row>
    <row r="6" spans="1:9">
      <c r="A6" t="str">
        <f>'PROD. lynx plywood'!A8</f>
        <v>KITES</v>
      </c>
      <c r="B6" s="4" t="e">
        <f>'Lynx PLYWOOD'!#REF!*SUM('Lynx PLYWOOD'!N13:Y13)</f>
        <v>#REF!</v>
      </c>
      <c r="C6" s="4" t="e">
        <f>'Lynx PLYWOOD'!#REF!*SUM('Lynx PLYWOOD'!N13:Y13)</f>
        <v>#REF!</v>
      </c>
      <c r="D6" s="4" t="e">
        <f>'Lynx PLYWOOD'!#REF!*SUM('Lynx PLYWOOD'!N13:Y13)</f>
        <v>#REF!</v>
      </c>
      <c r="E6" s="4" t="e">
        <f>'Lynx PLYWOOD'!#REF!*SUM('Lynx PLYWOOD'!N13:Y13)</f>
        <v>#REF!</v>
      </c>
      <c r="F6" s="4" t="e">
        <f t="shared" si="1"/>
        <v>#REF!</v>
      </c>
      <c r="G6" s="4" t="e">
        <f t="shared" si="2"/>
        <v>#REF!</v>
      </c>
      <c r="H6" s="4" t="e">
        <f>'Lynx PLYWOOD'!#REF!*SUM('Lynx PLYWOOD'!N13:Y13)/3.125</f>
        <v>#REF!</v>
      </c>
      <c r="I6" s="4" t="e">
        <f>'Lynx PLYWOOD'!#REF!</f>
        <v>#REF!</v>
      </c>
    </row>
    <row r="7" spans="1:9">
      <c r="A7" t="str">
        <f>'PROD. lynx plywood'!A9</f>
        <v>L11-W</v>
      </c>
      <c r="B7" s="4" t="e">
        <f>'Lynx PLYWOOD'!#REF!*SUM('Lynx PLYWOOD'!N14:Y14)</f>
        <v>#REF!</v>
      </c>
      <c r="C7" s="4" t="e">
        <f>'Lynx PLYWOOD'!#REF!*SUM('Lynx PLYWOOD'!N14:Y14)</f>
        <v>#REF!</v>
      </c>
      <c r="D7" s="4" t="e">
        <f>'Lynx PLYWOOD'!#REF!*SUM('Lynx PLYWOOD'!N14:Y14)</f>
        <v>#REF!</v>
      </c>
      <c r="E7" s="4" t="e">
        <f>'Lynx PLYWOOD'!#REF!*SUM('Lynx PLYWOOD'!N14:Y14)</f>
        <v>#REF!</v>
      </c>
      <c r="F7" s="4" t="e">
        <f t="shared" si="1"/>
        <v>#REF!</v>
      </c>
      <c r="G7" s="4" t="e">
        <f t="shared" si="2"/>
        <v>#REF!</v>
      </c>
      <c r="H7" s="4" t="e">
        <f>'Lynx PLYWOOD'!#REF!*SUM('Lynx PLYWOOD'!N14:Y14)/3.125</f>
        <v>#REF!</v>
      </c>
      <c r="I7" s="4" t="e">
        <f>'Lynx PLYWOOD'!#REF!</f>
        <v>#REF!</v>
      </c>
    </row>
    <row r="8" spans="1:9">
      <c r="A8" t="str">
        <f>'PROD. lynx plywood'!A10</f>
        <v>L12-W</v>
      </c>
      <c r="B8" s="4" t="e">
        <f>'Lynx PLYWOOD'!#REF!*SUM('Lynx PLYWOOD'!N15:Y15)</f>
        <v>#REF!</v>
      </c>
      <c r="C8" s="4" t="e">
        <f>'Lynx PLYWOOD'!#REF!*SUM('Lynx PLYWOOD'!N15:Y15)</f>
        <v>#REF!</v>
      </c>
      <c r="D8" s="4" t="e">
        <f>'Lynx PLYWOOD'!#REF!*SUM('Lynx PLYWOOD'!N15:Y15)</f>
        <v>#REF!</v>
      </c>
      <c r="E8" s="4" t="e">
        <f>'Lynx PLYWOOD'!#REF!*SUM('Lynx PLYWOOD'!N15:Y15)</f>
        <v>#REF!</v>
      </c>
      <c r="F8" s="4" t="e">
        <f t="shared" si="1"/>
        <v>#REF!</v>
      </c>
      <c r="G8" s="4" t="e">
        <f t="shared" si="2"/>
        <v>#REF!</v>
      </c>
      <c r="H8" s="4" t="e">
        <f>'Lynx PLYWOOD'!#REF!*SUM('Lynx PLYWOOD'!N15:Y15)/3.125</f>
        <v>#REF!</v>
      </c>
      <c r="I8" s="4" t="e">
        <f>'Lynx PLYWOOD'!#REF!</f>
        <v>#REF!</v>
      </c>
    </row>
    <row r="9" spans="1:9">
      <c r="A9" t="str">
        <f>'PROD. lynx plywood'!A11</f>
        <v>L13-W</v>
      </c>
      <c r="B9" s="4" t="e">
        <f>'Lynx PLYWOOD'!#REF!*SUM('Lynx PLYWOOD'!N16:Y16)</f>
        <v>#REF!</v>
      </c>
      <c r="C9" s="4" t="e">
        <f>'Lynx PLYWOOD'!#REF!*SUM('Lynx PLYWOOD'!N16:Y16)</f>
        <v>#REF!</v>
      </c>
      <c r="D9" s="4" t="e">
        <f>'Lynx PLYWOOD'!#REF!*SUM('Lynx PLYWOOD'!N16:Y16)</f>
        <v>#REF!</v>
      </c>
      <c r="E9" s="4" t="e">
        <f>'Lynx PLYWOOD'!#REF!*SUM('Lynx PLYWOOD'!N16:Y16)</f>
        <v>#REF!</v>
      </c>
      <c r="F9" s="4" t="e">
        <f t="shared" si="1"/>
        <v>#REF!</v>
      </c>
      <c r="G9" s="4" t="e">
        <f t="shared" si="2"/>
        <v>#REF!</v>
      </c>
      <c r="H9" s="4" t="e">
        <f>'Lynx PLYWOOD'!#REF!*SUM('Lynx PLYWOOD'!N16:Y16)/3.125</f>
        <v>#REF!</v>
      </c>
      <c r="I9" s="4" t="e">
        <f>'Lynx PLYWOOD'!#REF!</f>
        <v>#REF!</v>
      </c>
    </row>
    <row r="10" spans="1:9">
      <c r="A10" t="str">
        <f>'PROD. lynx plywood'!A12</f>
        <v>L14-W</v>
      </c>
      <c r="B10" s="4" t="e">
        <f>'Lynx PLYWOOD'!#REF!*SUM('Lynx PLYWOOD'!N17:Y17)</f>
        <v>#REF!</v>
      </c>
      <c r="C10" s="4" t="e">
        <f>'Lynx PLYWOOD'!#REF!*SUM('Lynx PLYWOOD'!N17:Y17)</f>
        <v>#REF!</v>
      </c>
      <c r="D10" s="4" t="e">
        <f>'Lynx PLYWOOD'!#REF!*SUM('Lynx PLYWOOD'!N17:Y17)</f>
        <v>#REF!</v>
      </c>
      <c r="E10" s="4" t="e">
        <f>'Lynx PLYWOOD'!#REF!*SUM('Lynx PLYWOOD'!N17:Y17)</f>
        <v>#REF!</v>
      </c>
      <c r="F10" s="4" t="e">
        <f t="shared" si="1"/>
        <v>#REF!</v>
      </c>
      <c r="G10" s="4" t="e">
        <f t="shared" si="2"/>
        <v>#REF!</v>
      </c>
      <c r="H10" s="4" t="e">
        <f>'Lynx PLYWOOD'!#REF!*SUM('Lynx PLYWOOD'!N17:Y17)/3.125</f>
        <v>#REF!</v>
      </c>
      <c r="I10" s="4" t="e">
        <f>'Lynx PLYWOOD'!#REF!</f>
        <v>#REF!</v>
      </c>
    </row>
    <row r="11" spans="1:9">
      <c r="A11" t="str">
        <f>'PROD. lynx plywood'!A13</f>
        <v>L15-W</v>
      </c>
      <c r="B11" s="4" t="e">
        <f>'Lynx PLYWOOD'!#REF!*SUM('Lynx PLYWOOD'!N18:Y18)</f>
        <v>#REF!</v>
      </c>
      <c r="C11" s="4" t="e">
        <f>'Lynx PLYWOOD'!#REF!*SUM('Lynx PLYWOOD'!N18:Y18)</f>
        <v>#REF!</v>
      </c>
      <c r="D11" s="4" t="e">
        <f>'Lynx PLYWOOD'!#REF!*SUM('Lynx PLYWOOD'!N18:Y18)</f>
        <v>#REF!</v>
      </c>
      <c r="E11" s="4" t="e">
        <f>'Lynx PLYWOOD'!#REF!*SUM('Lynx PLYWOOD'!N18:Y18)</f>
        <v>#REF!</v>
      </c>
      <c r="F11" s="4" t="e">
        <f t="shared" si="1"/>
        <v>#REF!</v>
      </c>
      <c r="G11" s="4" t="e">
        <f t="shared" si="2"/>
        <v>#REF!</v>
      </c>
      <c r="H11" s="4" t="e">
        <f>'Lynx PLYWOOD'!#REF!*SUM('Lynx PLYWOOD'!N18:Y18)/3.125</f>
        <v>#REF!</v>
      </c>
      <c r="I11" s="4" t="e">
        <f>'Lynx PLYWOOD'!#REF!</f>
        <v>#REF!</v>
      </c>
    </row>
    <row r="12" spans="1:9">
      <c r="A12" t="str">
        <f>'PROD. lynx plywood'!A14</f>
        <v>L16-W</v>
      </c>
      <c r="B12" s="4" t="e">
        <f>'Lynx PLYWOOD'!#REF!*SUM('Lynx PLYWOOD'!N19:Y19)</f>
        <v>#REF!</v>
      </c>
      <c r="C12" s="4" t="e">
        <f>'Lynx PLYWOOD'!#REF!*SUM('Lynx PLYWOOD'!N19:Y19)</f>
        <v>#REF!</v>
      </c>
      <c r="D12" s="4" t="e">
        <f>'Lynx PLYWOOD'!#REF!*SUM('Lynx PLYWOOD'!N19:Y19)</f>
        <v>#REF!</v>
      </c>
      <c r="E12" s="4" t="e">
        <f>'Lynx PLYWOOD'!#REF!*SUM('Lynx PLYWOOD'!N19:Y19)</f>
        <v>#REF!</v>
      </c>
      <c r="F12" s="4" t="e">
        <f t="shared" si="1"/>
        <v>#REF!</v>
      </c>
      <c r="G12" s="4" t="e">
        <f t="shared" si="2"/>
        <v>#REF!</v>
      </c>
      <c r="H12" s="4" t="e">
        <f>'Lynx PLYWOOD'!#REF!*SUM('Lynx PLYWOOD'!N19:Y19)/3.125</f>
        <v>#REF!</v>
      </c>
      <c r="I12" s="4" t="e">
        <f>'Lynx PLYWOOD'!#REF!</f>
        <v>#REF!</v>
      </c>
    </row>
    <row r="13" spans="1:9">
      <c r="A13" t="str">
        <f>'PROD. lynx plywood'!A15</f>
        <v>LOW-S</v>
      </c>
      <c r="B13" s="4" t="e">
        <f>'Lynx PLYWOOD'!#REF!*SUM('Lynx PLYWOOD'!N20:Y20)</f>
        <v>#REF!</v>
      </c>
      <c r="C13" s="4" t="e">
        <f>'Lynx PLYWOOD'!#REF!*SUM('Lynx PLYWOOD'!N20:Y20)</f>
        <v>#REF!</v>
      </c>
      <c r="D13" s="4" t="e">
        <f>'Lynx PLYWOOD'!#REF!*SUM('Lynx PLYWOOD'!N20:Y20)</f>
        <v>#REF!</v>
      </c>
      <c r="E13" s="4" t="e">
        <f>'Lynx PLYWOOD'!#REF!*SUM('Lynx PLYWOOD'!N20:Y20)</f>
        <v>#REF!</v>
      </c>
      <c r="F13" s="4" t="e">
        <f t="shared" si="1"/>
        <v>#REF!</v>
      </c>
      <c r="G13" s="4" t="e">
        <f t="shared" si="2"/>
        <v>#REF!</v>
      </c>
      <c r="H13" s="4" t="e">
        <f>'Lynx PLYWOOD'!#REF!*SUM('Lynx PLYWOOD'!N20:Y20)/3.125</f>
        <v>#REF!</v>
      </c>
      <c r="I13" s="4" t="e">
        <f>'Lynx PLYWOOD'!#REF!</f>
        <v>#REF!</v>
      </c>
    </row>
    <row r="14" spans="1:9">
      <c r="A14" t="str">
        <f>'PROD. lynx plywood'!A16</f>
        <v>L21-W</v>
      </c>
      <c r="B14" s="4" t="e">
        <f>'Lynx PLYWOOD'!#REF!*SUM('Lynx PLYWOOD'!N21:Y21)</f>
        <v>#REF!</v>
      </c>
      <c r="C14" s="4" t="e">
        <f>'Lynx PLYWOOD'!#REF!*SUM('Lynx PLYWOOD'!N21:Y21)</f>
        <v>#REF!</v>
      </c>
      <c r="D14" s="4" t="e">
        <f>'Lynx PLYWOOD'!#REF!*SUM('Lynx PLYWOOD'!N21:Y21)</f>
        <v>#REF!</v>
      </c>
      <c r="E14" s="4" t="e">
        <f>'Lynx PLYWOOD'!#REF!*SUM('Lynx PLYWOOD'!N21:Y21)</f>
        <v>#REF!</v>
      </c>
      <c r="F14" s="4" t="e">
        <f t="shared" si="1"/>
        <v>#REF!</v>
      </c>
      <c r="G14" s="4" t="e">
        <f t="shared" si="2"/>
        <v>#REF!</v>
      </c>
      <c r="H14" s="4" t="e">
        <f>'Lynx PLYWOOD'!#REF!*SUM('Lynx PLYWOOD'!N21:Y21)/3.125</f>
        <v>#REF!</v>
      </c>
      <c r="I14" s="4" t="e">
        <f>'Lynx PLYWOOD'!#REF!</f>
        <v>#REF!</v>
      </c>
    </row>
    <row r="15" spans="1:9">
      <c r="A15" t="str">
        <f>'PROD. lynx plywood'!A17</f>
        <v>L22-W</v>
      </c>
      <c r="B15" s="4" t="e">
        <f>'Lynx PLYWOOD'!#REF!*SUM('Lynx PLYWOOD'!N22:Y22)</f>
        <v>#REF!</v>
      </c>
      <c r="C15" s="4" t="e">
        <f>'Lynx PLYWOOD'!#REF!*SUM('Lynx PLYWOOD'!N22:Y22)</f>
        <v>#REF!</v>
      </c>
      <c r="D15" s="4" t="e">
        <f>'Lynx PLYWOOD'!#REF!*SUM('Lynx PLYWOOD'!N22:Y22)</f>
        <v>#REF!</v>
      </c>
      <c r="E15" s="4" t="e">
        <f>'Lynx PLYWOOD'!#REF!*SUM('Lynx PLYWOOD'!N22:Y22)</f>
        <v>#REF!</v>
      </c>
      <c r="F15" s="4" t="e">
        <f t="shared" si="1"/>
        <v>#REF!</v>
      </c>
      <c r="G15" s="4" t="e">
        <f t="shared" si="2"/>
        <v>#REF!</v>
      </c>
      <c r="H15" s="4" t="e">
        <f>'Lynx PLYWOOD'!#REF!*SUM('Lynx PLYWOOD'!N22:Y22)/3.125</f>
        <v>#REF!</v>
      </c>
      <c r="I15" s="4" t="e">
        <f>'Lynx PLYWOOD'!#REF!</f>
        <v>#REF!</v>
      </c>
    </row>
    <row r="16" spans="1:9">
      <c r="A16" t="str">
        <f>'PROD. lynx plywood'!A18</f>
        <v>L23-W</v>
      </c>
      <c r="B16" s="4" t="e">
        <f>'Lynx PLYWOOD'!#REF!*SUM('Lynx PLYWOOD'!N23:Y23)</f>
        <v>#REF!</v>
      </c>
      <c r="C16" s="4" t="e">
        <f>'Lynx PLYWOOD'!#REF!*SUM('Lynx PLYWOOD'!N23:Y23)</f>
        <v>#REF!</v>
      </c>
      <c r="D16" s="4" t="e">
        <f>'Lynx PLYWOOD'!#REF!*SUM('Lynx PLYWOOD'!N23:Y23)</f>
        <v>#REF!</v>
      </c>
      <c r="E16" s="4" t="e">
        <f>'Lynx PLYWOOD'!#REF!*SUM('Lynx PLYWOOD'!N23:Y23)</f>
        <v>#REF!</v>
      </c>
      <c r="F16" s="4" t="e">
        <f t="shared" si="1"/>
        <v>#REF!</v>
      </c>
      <c r="G16" s="4" t="e">
        <f t="shared" si="2"/>
        <v>#REF!</v>
      </c>
      <c r="H16" s="4" t="e">
        <f>'Lynx PLYWOOD'!#REF!*SUM('Lynx PLYWOOD'!N23:Y23)/3.125</f>
        <v>#REF!</v>
      </c>
      <c r="I16" s="4" t="e">
        <f>'Lynx PLYWOOD'!#REF!</f>
        <v>#REF!</v>
      </c>
    </row>
    <row r="17" spans="1:9">
      <c r="A17" t="str">
        <f>'PROD. lynx plywood'!A19</f>
        <v>L24-W</v>
      </c>
      <c r="B17" s="4" t="e">
        <f>'Lynx PLYWOOD'!#REF!*SUM('Lynx PLYWOOD'!N24:Y24)</f>
        <v>#REF!</v>
      </c>
      <c r="C17" s="4" t="e">
        <f>'Lynx PLYWOOD'!#REF!*SUM('Lynx PLYWOOD'!N24:Y24)</f>
        <v>#REF!</v>
      </c>
      <c r="D17" s="4" t="e">
        <f>'Lynx PLYWOOD'!#REF!*SUM('Lynx PLYWOOD'!N24:Y24)</f>
        <v>#REF!</v>
      </c>
      <c r="E17" s="4" t="e">
        <f>'Lynx PLYWOOD'!#REF!*SUM('Lynx PLYWOOD'!N24:Y24)</f>
        <v>#REF!</v>
      </c>
      <c r="F17" s="4" t="e">
        <f t="shared" si="1"/>
        <v>#REF!</v>
      </c>
      <c r="G17" s="4" t="e">
        <f t="shared" si="2"/>
        <v>#REF!</v>
      </c>
      <c r="H17" s="4" t="e">
        <f>'Lynx PLYWOOD'!#REF!*SUM('Lynx PLYWOOD'!N24:Y24)/3.125</f>
        <v>#REF!</v>
      </c>
      <c r="I17" s="4" t="e">
        <f>'Lynx PLYWOOD'!#REF!</f>
        <v>#REF!</v>
      </c>
    </row>
    <row r="18" spans="1:9">
      <c r="A18" t="str">
        <f>'PROD. lynx plywood'!A20</f>
        <v>MIDDLE-S</v>
      </c>
      <c r="B18" s="4" t="e">
        <f>'Lynx PLYWOOD'!#REF!*SUM('Lynx PLYWOOD'!N25:Y25)</f>
        <v>#REF!</v>
      </c>
      <c r="C18" s="4" t="e">
        <f>'Lynx PLYWOOD'!#REF!*SUM('Lynx PLYWOOD'!N25:Y25)</f>
        <v>#REF!</v>
      </c>
      <c r="D18" s="4" t="e">
        <f>'Lynx PLYWOOD'!#REF!*SUM('Lynx PLYWOOD'!N25:Y25)</f>
        <v>#REF!</v>
      </c>
      <c r="E18" s="4" t="e">
        <f>'Lynx PLYWOOD'!#REF!*SUM('Lynx PLYWOOD'!N25:Y25)</f>
        <v>#REF!</v>
      </c>
      <c r="F18" s="4" t="e">
        <f t="shared" si="1"/>
        <v>#REF!</v>
      </c>
      <c r="G18" s="4" t="e">
        <f t="shared" si="2"/>
        <v>#REF!</v>
      </c>
      <c r="H18" s="4" t="e">
        <f>'Lynx PLYWOOD'!#REF!*SUM('Lynx PLYWOOD'!N25:Y25)/3.125</f>
        <v>#REF!</v>
      </c>
      <c r="I18" s="4" t="e">
        <f>'Lynx PLYWOOD'!#REF!</f>
        <v>#REF!</v>
      </c>
    </row>
    <row r="19" spans="1:9">
      <c r="A19" t="str">
        <f>'PROD. lynx plywood'!A21</f>
        <v>L31-W</v>
      </c>
      <c r="B19" s="4" t="e">
        <f>'Lynx PLYWOOD'!#REF!*SUM('Lynx PLYWOOD'!N26:Y26)</f>
        <v>#REF!</v>
      </c>
      <c r="C19" s="4" t="e">
        <f>'Lynx PLYWOOD'!#REF!*SUM('Lynx PLYWOOD'!N26:Y26)</f>
        <v>#REF!</v>
      </c>
      <c r="D19" s="4" t="e">
        <f>'Lynx PLYWOOD'!#REF!*SUM('Lynx PLYWOOD'!N26:Y26)</f>
        <v>#REF!</v>
      </c>
      <c r="E19" s="4" t="e">
        <f>'Lynx PLYWOOD'!#REF!*SUM('Lynx PLYWOOD'!N26:Y26)</f>
        <v>#REF!</v>
      </c>
      <c r="F19" s="4" t="e">
        <f t="shared" si="1"/>
        <v>#REF!</v>
      </c>
      <c r="G19" s="4" t="e">
        <f t="shared" si="2"/>
        <v>#REF!</v>
      </c>
      <c r="H19" s="4" t="e">
        <f>'Lynx PLYWOOD'!#REF!*SUM('Lynx PLYWOOD'!N26:Y26)/3.125</f>
        <v>#REF!</v>
      </c>
      <c r="I19" s="4" t="e">
        <f>'Lynx PLYWOOD'!#REF!</f>
        <v>#REF!</v>
      </c>
    </row>
    <row r="20" spans="1:9">
      <c r="A20" t="str">
        <f>'PROD. lynx plywood'!A22</f>
        <v>L32-W</v>
      </c>
      <c r="B20" s="4" t="e">
        <f>'Lynx PLYWOOD'!#REF!*SUM('Lynx PLYWOOD'!N27:Y27)</f>
        <v>#REF!</v>
      </c>
      <c r="C20" s="4" t="e">
        <f>'Lynx PLYWOOD'!#REF!*SUM('Lynx PLYWOOD'!N27:Y27)</f>
        <v>#REF!</v>
      </c>
      <c r="D20" s="4" t="e">
        <f>'Lynx PLYWOOD'!#REF!*SUM('Lynx PLYWOOD'!N27:Y27)</f>
        <v>#REF!</v>
      </c>
      <c r="E20" s="4" t="e">
        <f>'Lynx PLYWOOD'!#REF!*SUM('Lynx PLYWOOD'!N27:Y27)</f>
        <v>#REF!</v>
      </c>
      <c r="F20" s="4" t="e">
        <f t="shared" si="1"/>
        <v>#REF!</v>
      </c>
      <c r="G20" s="4" t="e">
        <f t="shared" si="2"/>
        <v>#REF!</v>
      </c>
      <c r="H20" s="4" t="e">
        <f>'Lynx PLYWOOD'!#REF!*SUM('Lynx PLYWOOD'!N27:Y27)/3.125</f>
        <v>#REF!</v>
      </c>
      <c r="I20" s="4" t="e">
        <f>'Lynx PLYWOOD'!#REF!</f>
        <v>#REF!</v>
      </c>
    </row>
    <row r="21" spans="1:9">
      <c r="A21" t="str">
        <f>'PROD. lynx plywood'!A23</f>
        <v>L33-W</v>
      </c>
      <c r="B21" s="4" t="e">
        <f>'Lynx PLYWOOD'!#REF!*SUM('Lynx PLYWOOD'!N28:Y28)</f>
        <v>#REF!</v>
      </c>
      <c r="C21" s="4" t="e">
        <f>'Lynx PLYWOOD'!#REF!*SUM('Lynx PLYWOOD'!N28:Y28)</f>
        <v>#REF!</v>
      </c>
      <c r="D21" s="4" t="e">
        <f>'Lynx PLYWOOD'!#REF!*SUM('Lynx PLYWOOD'!N28:Y28)</f>
        <v>#REF!</v>
      </c>
      <c r="E21" s="4" t="e">
        <f>'Lynx PLYWOOD'!#REF!*SUM('Lynx PLYWOOD'!N28:Y28)</f>
        <v>#REF!</v>
      </c>
      <c r="F21" s="4" t="e">
        <f t="shared" si="1"/>
        <v>#REF!</v>
      </c>
      <c r="G21" s="4" t="e">
        <f t="shared" si="2"/>
        <v>#REF!</v>
      </c>
      <c r="H21" s="4" t="e">
        <f>'Lynx PLYWOOD'!#REF!*SUM('Lynx PLYWOOD'!N28:Y28)/3.125</f>
        <v>#REF!</v>
      </c>
      <c r="I21" s="4" t="e">
        <f>'Lynx PLYWOOD'!#REF!</f>
        <v>#REF!</v>
      </c>
    </row>
    <row r="22" spans="1:9">
      <c r="A22" t="str">
        <f>'PROD. lynx plywood'!A24</f>
        <v>L34-W</v>
      </c>
      <c r="B22" s="4" t="e">
        <f>'Lynx PLYWOOD'!#REF!*SUM('Lynx PLYWOOD'!N29:Y29)</f>
        <v>#REF!</v>
      </c>
      <c r="C22" s="4" t="e">
        <f>'Lynx PLYWOOD'!#REF!*SUM('Lynx PLYWOOD'!N29:Y29)</f>
        <v>#REF!</v>
      </c>
      <c r="D22" s="4" t="e">
        <f>'Lynx PLYWOOD'!#REF!*SUM('Lynx PLYWOOD'!N29:Y29)</f>
        <v>#REF!</v>
      </c>
      <c r="E22" s="4" t="e">
        <f>'Lynx PLYWOOD'!#REF!*SUM('Lynx PLYWOOD'!N29:Y29)</f>
        <v>#REF!</v>
      </c>
      <c r="F22" s="4" t="e">
        <f t="shared" si="1"/>
        <v>#REF!</v>
      </c>
      <c r="G22" s="4" t="e">
        <f t="shared" si="2"/>
        <v>#REF!</v>
      </c>
      <c r="H22" s="4" t="e">
        <f>'Lynx PLYWOOD'!#REF!*SUM('Lynx PLYWOOD'!N29:Y29)/3.125</f>
        <v>#REF!</v>
      </c>
      <c r="I22" s="4" t="e">
        <f>'Lynx PLYWOOD'!#REF!</f>
        <v>#REF!</v>
      </c>
    </row>
    <row r="23" spans="1:9">
      <c r="A23" t="str">
        <f>'PROD. lynx plywood'!A25</f>
        <v>HIGH-S</v>
      </c>
      <c r="B23" s="4" t="e">
        <f>'Lynx PLYWOOD'!#REF!*SUM('Lynx PLYWOOD'!N30:Y30)</f>
        <v>#REF!</v>
      </c>
      <c r="C23" s="4" t="e">
        <f>'Lynx PLYWOOD'!#REF!*SUM('Lynx PLYWOOD'!N30:Y30)</f>
        <v>#REF!</v>
      </c>
      <c r="D23" s="4" t="e">
        <f>'Lynx PLYWOOD'!#REF!*SUM('Lynx PLYWOOD'!N30:Y30)</f>
        <v>#REF!</v>
      </c>
      <c r="E23" s="4" t="e">
        <f>'Lynx PLYWOOD'!#REF!*SUM('Lynx PLYWOOD'!N30:Y30)</f>
        <v>#REF!</v>
      </c>
      <c r="F23" s="4" t="e">
        <f t="shared" si="1"/>
        <v>#REF!</v>
      </c>
      <c r="G23" s="4" t="e">
        <f t="shared" si="2"/>
        <v>#REF!</v>
      </c>
      <c r="H23" s="4" t="e">
        <f>'Lynx PLYWOOD'!#REF!*SUM('Lynx PLYWOOD'!N30:Y30)/3.125</f>
        <v>#REF!</v>
      </c>
      <c r="I23" s="4" t="e">
        <f>'Lynx PLYWOOD'!#REF!</f>
        <v>#REF!</v>
      </c>
    </row>
    <row r="24" spans="1:9">
      <c r="A24" t="str">
        <f>'PROD. lynx plywood'!A26</f>
        <v>L41-W</v>
      </c>
      <c r="B24" s="4" t="e">
        <f>'Lynx PLYWOOD'!#REF!*SUM('Lynx PLYWOOD'!N31:Y31)</f>
        <v>#REF!</v>
      </c>
      <c r="C24" s="4" t="e">
        <f>'Lynx PLYWOOD'!#REF!*SUM('Lynx PLYWOOD'!N31:Y31)</f>
        <v>#REF!</v>
      </c>
      <c r="D24" s="4" t="e">
        <f>'Lynx PLYWOOD'!#REF!*SUM('Lynx PLYWOOD'!N31:Y31)</f>
        <v>#REF!</v>
      </c>
      <c r="E24" s="4" t="e">
        <f>'Lynx PLYWOOD'!#REF!*SUM('Lynx PLYWOOD'!N31:Y31)</f>
        <v>#REF!</v>
      </c>
      <c r="F24" s="4" t="e">
        <f t="shared" si="1"/>
        <v>#REF!</v>
      </c>
      <c r="G24" s="4" t="e">
        <f t="shared" si="2"/>
        <v>#REF!</v>
      </c>
      <c r="H24" s="4" t="e">
        <f>'Lynx PLYWOOD'!#REF!*SUM('Lynx PLYWOOD'!N31:Y31)/3.125</f>
        <v>#REF!</v>
      </c>
      <c r="I24" s="4" t="e">
        <f>'Lynx PLYWOOD'!#REF!</f>
        <v>#REF!</v>
      </c>
    </row>
    <row r="25" spans="1:9">
      <c r="A25" t="str">
        <f>'PROD. lynx plywood'!A27</f>
        <v>L42-W</v>
      </c>
      <c r="B25" s="4" t="e">
        <f>'Lynx PLYWOOD'!#REF!*SUM('Lynx PLYWOOD'!N32:Y32)</f>
        <v>#REF!</v>
      </c>
      <c r="C25" s="4" t="e">
        <f>'Lynx PLYWOOD'!#REF!*SUM('Lynx PLYWOOD'!N32:Y32)</f>
        <v>#REF!</v>
      </c>
      <c r="D25" s="4" t="e">
        <f>'Lynx PLYWOOD'!#REF!*SUM('Lynx PLYWOOD'!N32:Y32)</f>
        <v>#REF!</v>
      </c>
      <c r="E25" s="4" t="e">
        <f>'Lynx PLYWOOD'!#REF!*SUM('Lynx PLYWOOD'!N32:Y32)</f>
        <v>#REF!</v>
      </c>
      <c r="F25" s="4" t="e">
        <f t="shared" si="1"/>
        <v>#REF!</v>
      </c>
      <c r="G25" s="4" t="e">
        <f t="shared" si="2"/>
        <v>#REF!</v>
      </c>
      <c r="H25" s="4" t="e">
        <f>'Lynx PLYWOOD'!#REF!*SUM('Lynx PLYWOOD'!N32:Y32)/3.125</f>
        <v>#REF!</v>
      </c>
      <c r="I25" s="4" t="e">
        <f>'Lynx PLYWOOD'!#REF!</f>
        <v>#REF!</v>
      </c>
    </row>
    <row r="26" spans="1:9">
      <c r="A26" t="str">
        <f>'PROD. lynx plywood'!A28</f>
        <v>L43-W</v>
      </c>
      <c r="B26" s="4" t="e">
        <f>'Lynx PLYWOOD'!#REF!*SUM('Lynx PLYWOOD'!N33:Y33)</f>
        <v>#REF!</v>
      </c>
      <c r="C26" s="4" t="e">
        <f>'Lynx PLYWOOD'!#REF!*SUM('Lynx PLYWOOD'!N33:Y33)</f>
        <v>#REF!</v>
      </c>
      <c r="D26" s="4" t="e">
        <f>'Lynx PLYWOOD'!#REF!*SUM('Lynx PLYWOOD'!N33:Y33)</f>
        <v>#REF!</v>
      </c>
      <c r="E26" s="4" t="e">
        <f>'Lynx PLYWOOD'!#REF!*SUM('Lynx PLYWOOD'!N33:Y33)</f>
        <v>#REF!</v>
      </c>
      <c r="F26" s="4" t="e">
        <f t="shared" si="1"/>
        <v>#REF!</v>
      </c>
      <c r="G26" s="4" t="e">
        <f t="shared" si="2"/>
        <v>#REF!</v>
      </c>
      <c r="H26" s="4" t="e">
        <f>'Lynx PLYWOOD'!#REF!*SUM('Lynx PLYWOOD'!N33:Y33)/3.125</f>
        <v>#REF!</v>
      </c>
      <c r="I26" s="4" t="e">
        <f>'Lynx PLYWOOD'!#REF!</f>
        <v>#REF!</v>
      </c>
    </row>
    <row r="27" spans="1:9">
      <c r="A27" t="str">
        <f>'PROD. lynx plywood'!A29</f>
        <v>L44-W</v>
      </c>
      <c r="B27" s="4" t="e">
        <f>'Lynx PLYWOOD'!#REF!*SUM('Lynx PLYWOOD'!N34:Y34)</f>
        <v>#REF!</v>
      </c>
      <c r="C27" s="4" t="e">
        <f>'Lynx PLYWOOD'!#REF!*SUM('Lynx PLYWOOD'!N34:Y34)</f>
        <v>#REF!</v>
      </c>
      <c r="D27" s="4" t="e">
        <f>'Lynx PLYWOOD'!#REF!*SUM('Lynx PLYWOOD'!N34:Y34)</f>
        <v>#REF!</v>
      </c>
      <c r="E27" s="4" t="e">
        <f>'Lynx PLYWOOD'!#REF!*SUM('Lynx PLYWOOD'!N34:Y34)</f>
        <v>#REF!</v>
      </c>
      <c r="F27" s="4" t="e">
        <f t="shared" si="1"/>
        <v>#REF!</v>
      </c>
      <c r="G27" s="4" t="e">
        <f t="shared" si="2"/>
        <v>#REF!</v>
      </c>
      <c r="H27" s="4" t="e">
        <f>'Lynx PLYWOOD'!#REF!*SUM('Lynx PLYWOOD'!N34:Y34)/3.125</f>
        <v>#REF!</v>
      </c>
      <c r="I27" s="4" t="e">
        <f>'Lynx PLYWOOD'!#REF!</f>
        <v>#REF!</v>
      </c>
    </row>
    <row r="28" spans="1:9">
      <c r="A28" t="str">
        <f>'PROD. lynx plywood'!A30</f>
        <v>CANVAS</v>
      </c>
      <c r="B28" s="4" t="e">
        <f>'Lynx PLYWOOD'!#REF!*SUM('Lynx PLYWOOD'!N35:Y35)</f>
        <v>#REF!</v>
      </c>
      <c r="C28" s="4" t="e">
        <f>'Lynx PLYWOOD'!#REF!*SUM('Lynx PLYWOOD'!N35:Y35)</f>
        <v>#REF!</v>
      </c>
      <c r="D28" s="4" t="e">
        <f>'Lynx PLYWOOD'!#REF!*SUM('Lynx PLYWOOD'!N35:Y35)</f>
        <v>#REF!</v>
      </c>
      <c r="E28" s="4" t="e">
        <f>'Lynx PLYWOOD'!#REF!*SUM('Lynx PLYWOOD'!N35:Y35)</f>
        <v>#REF!</v>
      </c>
      <c r="F28" s="4" t="e">
        <f t="shared" si="1"/>
        <v>#REF!</v>
      </c>
      <c r="G28" s="4" t="e">
        <f t="shared" si="2"/>
        <v>#REF!</v>
      </c>
      <c r="H28" s="4" t="e">
        <f>'Lynx PLYWOOD'!#REF!*SUM('Lynx PLYWOOD'!N35:Y35)/3.125</f>
        <v>#REF!</v>
      </c>
      <c r="I28" s="4" t="e">
        <f>'Lynx PLYWOOD'!#REF!</f>
        <v>#REF!</v>
      </c>
    </row>
    <row r="29" spans="1:9">
      <c r="A29" t="str">
        <f>'PROD. lynx plywood'!A31</f>
        <v>L51-W</v>
      </c>
      <c r="B29" s="4" t="e">
        <f>'Lynx PLYWOOD'!#REF!*SUM('Lynx PLYWOOD'!N36:Y36)</f>
        <v>#REF!</v>
      </c>
      <c r="C29" s="4" t="e">
        <f>'Lynx PLYWOOD'!#REF!*SUM('Lynx PLYWOOD'!N36:Y36)</f>
        <v>#REF!</v>
      </c>
      <c r="D29" s="4" t="e">
        <f>'Lynx PLYWOOD'!#REF!*SUM('Lynx PLYWOOD'!N36:Y36)</f>
        <v>#REF!</v>
      </c>
      <c r="E29" s="4" t="e">
        <f>'Lynx PLYWOOD'!#REF!*SUM('Lynx PLYWOOD'!N36:Y36)</f>
        <v>#REF!</v>
      </c>
      <c r="F29" s="4" t="e">
        <f t="shared" si="1"/>
        <v>#REF!</v>
      </c>
      <c r="G29" s="4" t="e">
        <f t="shared" si="2"/>
        <v>#REF!</v>
      </c>
      <c r="H29" s="4" t="e">
        <f>'Lynx PLYWOOD'!#REF!*SUM('Lynx PLYWOOD'!N36:Y36)/3.125</f>
        <v>#REF!</v>
      </c>
      <c r="I29" s="4" t="e">
        <f>'Lynx PLYWOOD'!#REF!</f>
        <v>#REF!</v>
      </c>
    </row>
    <row r="30" spans="1:9">
      <c r="A30" t="str">
        <f>'PROD. lynx plywood'!A32</f>
        <v>L52-W</v>
      </c>
      <c r="B30" s="4" t="e">
        <f>'Lynx PLYWOOD'!#REF!*SUM('Lynx PLYWOOD'!N37:Y37)</f>
        <v>#REF!</v>
      </c>
      <c r="C30" s="4" t="e">
        <f>'Lynx PLYWOOD'!#REF!*SUM('Lynx PLYWOOD'!N37:Y37)</f>
        <v>#REF!</v>
      </c>
      <c r="D30" s="4" t="e">
        <f>'Lynx PLYWOOD'!#REF!*SUM('Lynx PLYWOOD'!N37:Y37)</f>
        <v>#REF!</v>
      </c>
      <c r="E30" s="4" t="e">
        <f>'Lynx PLYWOOD'!#REF!*SUM('Lynx PLYWOOD'!N37:Y37)</f>
        <v>#REF!</v>
      </c>
      <c r="F30" s="4" t="e">
        <f t="shared" si="1"/>
        <v>#REF!</v>
      </c>
      <c r="G30" s="4" t="e">
        <f t="shared" si="2"/>
        <v>#REF!</v>
      </c>
      <c r="H30" s="4" t="e">
        <f>'Lynx PLYWOOD'!#REF!*SUM('Lynx PLYWOOD'!N37:Y37)/3.125</f>
        <v>#REF!</v>
      </c>
      <c r="I30" s="4" t="e">
        <f>'Lynx PLYWOOD'!#REF!</f>
        <v>#REF!</v>
      </c>
    </row>
    <row r="31" spans="1:9">
      <c r="A31" t="str">
        <f>'PROD. lynx plywood'!A33</f>
        <v>L53-W</v>
      </c>
      <c r="B31" s="4" t="e">
        <f>'Lynx PLYWOOD'!#REF!*SUM('Lynx PLYWOOD'!N38:Y38)</f>
        <v>#REF!</v>
      </c>
      <c r="C31" s="4" t="e">
        <f>'Lynx PLYWOOD'!#REF!*SUM('Lynx PLYWOOD'!N38:Y38)</f>
        <v>#REF!</v>
      </c>
      <c r="D31" s="4" t="e">
        <f>'Lynx PLYWOOD'!#REF!*SUM('Lynx PLYWOOD'!N38:Y38)</f>
        <v>#REF!</v>
      </c>
      <c r="E31" s="4" t="e">
        <f>'Lynx PLYWOOD'!#REF!*SUM('Lynx PLYWOOD'!N38:Y38)</f>
        <v>#REF!</v>
      </c>
      <c r="F31" s="4" t="e">
        <f t="shared" si="1"/>
        <v>#REF!</v>
      </c>
      <c r="G31" s="4" t="e">
        <f t="shared" si="2"/>
        <v>#REF!</v>
      </c>
      <c r="H31" s="4" t="e">
        <f>'Lynx PLYWOOD'!#REF!*SUM('Lynx PLYWOOD'!N38:Y38)/3.125</f>
        <v>#REF!</v>
      </c>
      <c r="I31" s="4" t="e">
        <f>'Lynx PLYWOOD'!#REF!</f>
        <v>#REF!</v>
      </c>
    </row>
    <row r="32" spans="1:9">
      <c r="A32" t="str">
        <f>'PROD. lynx plywood'!A34</f>
        <v>L54-W</v>
      </c>
      <c r="B32" s="4" t="e">
        <f>'Lynx PLYWOOD'!#REF!*SUM('Lynx PLYWOOD'!N39:Y39)</f>
        <v>#REF!</v>
      </c>
      <c r="C32" s="4" t="e">
        <f>'Lynx PLYWOOD'!#REF!*SUM('Lynx PLYWOOD'!N39:Y39)</f>
        <v>#REF!</v>
      </c>
      <c r="D32" s="4" t="e">
        <f>'Lynx PLYWOOD'!#REF!*SUM('Lynx PLYWOOD'!N39:Y39)</f>
        <v>#REF!</v>
      </c>
      <c r="E32" s="4" t="e">
        <f>'Lynx PLYWOOD'!#REF!*SUM('Lynx PLYWOOD'!N39:Y39)</f>
        <v>#REF!</v>
      </c>
      <c r="F32" s="4" t="e">
        <f t="shared" si="1"/>
        <v>#REF!</v>
      </c>
      <c r="G32" s="4" t="e">
        <f t="shared" si="2"/>
        <v>#REF!</v>
      </c>
      <c r="H32" s="4" t="e">
        <f>'Lynx PLYWOOD'!#REF!*SUM('Lynx PLYWOOD'!N39:Y39)/3.125</f>
        <v>#REF!</v>
      </c>
      <c r="I32" s="4" t="e">
        <f>'Lynx PLYWOOD'!#REF!</f>
        <v>#REF!</v>
      </c>
    </row>
    <row r="33" spans="1:9">
      <c r="A33" t="str">
        <f>'PROD. lynx plywood'!A36</f>
        <v>L61-W</v>
      </c>
      <c r="B33" s="4" t="e">
        <f>'Lynx PLYWOOD'!#REF!*SUM('Lynx PLYWOOD'!#REF!)</f>
        <v>#REF!</v>
      </c>
      <c r="C33" s="4" t="e">
        <f>'Lynx PLYWOOD'!#REF!*SUM('Lynx PLYWOOD'!#REF!)</f>
        <v>#REF!</v>
      </c>
      <c r="D33" s="4" t="e">
        <f>'Lynx PLYWOOD'!#REF!*SUM('Lynx PLYWOOD'!#REF!)</f>
        <v>#REF!</v>
      </c>
      <c r="E33" s="4" t="e">
        <f>'Lynx PLYWOOD'!#REF!*SUM('Lynx PLYWOOD'!#REF!)</f>
        <v>#REF!</v>
      </c>
      <c r="F33" s="4" t="e">
        <f t="shared" si="1"/>
        <v>#REF!</v>
      </c>
      <c r="G33" s="4" t="e">
        <f t="shared" si="2"/>
        <v>#REF!</v>
      </c>
      <c r="H33" s="4" t="e">
        <f>'Lynx PLYWOOD'!#REF!*SUM('Lynx PLYWOOD'!#REF!)/3.125</f>
        <v>#REF!</v>
      </c>
      <c r="I33" s="4" t="e">
        <f>'Lynx PLYWOOD'!#REF!</f>
        <v>#REF!</v>
      </c>
    </row>
    <row r="34" spans="1:9">
      <c r="A34" t="str">
        <f>'PROD. lynx plywood'!A37</f>
        <v>L62-W</v>
      </c>
      <c r="B34" s="4" t="e">
        <f>'Lynx PLYWOOD'!#REF!*SUM('Lynx PLYWOOD'!#REF!)</f>
        <v>#REF!</v>
      </c>
      <c r="C34" s="4" t="e">
        <f>'Lynx PLYWOOD'!#REF!*SUM('Lynx PLYWOOD'!#REF!)</f>
        <v>#REF!</v>
      </c>
      <c r="D34" s="4" t="e">
        <f>'Lynx PLYWOOD'!#REF!*SUM('Lynx PLYWOOD'!#REF!)</f>
        <v>#REF!</v>
      </c>
      <c r="E34" s="4" t="e">
        <f>'Lynx PLYWOOD'!#REF!*SUM('Lynx PLYWOOD'!#REF!)</f>
        <v>#REF!</v>
      </c>
      <c r="F34" s="4" t="e">
        <f t="shared" si="1"/>
        <v>#REF!</v>
      </c>
      <c r="G34" s="4" t="e">
        <f t="shared" si="2"/>
        <v>#REF!</v>
      </c>
      <c r="H34" s="4" t="e">
        <f>'Lynx PLYWOOD'!#REF!*SUM('Lynx PLYWOOD'!#REF!)/3.125</f>
        <v>#REF!</v>
      </c>
      <c r="I34" s="4" t="e">
        <f>'Lynx PLYWOOD'!#REF!</f>
        <v>#REF!</v>
      </c>
    </row>
    <row r="35" spans="1:9">
      <c r="A35" t="str">
        <f>'PROD. lynx plywood'!A38</f>
        <v>L63-W</v>
      </c>
      <c r="B35" s="4" t="e">
        <f>'Lynx PLYWOOD'!#REF!*SUM('Lynx PLYWOOD'!#REF!)</f>
        <v>#REF!</v>
      </c>
      <c r="C35" s="4" t="e">
        <f>'Lynx PLYWOOD'!#REF!*SUM('Lynx PLYWOOD'!#REF!)</f>
        <v>#REF!</v>
      </c>
      <c r="D35" s="4" t="e">
        <f>'Lynx PLYWOOD'!#REF!*SUM('Lynx PLYWOOD'!#REF!)</f>
        <v>#REF!</v>
      </c>
      <c r="E35" s="4" t="e">
        <f>'Lynx PLYWOOD'!#REF!*SUM('Lynx PLYWOOD'!#REF!)</f>
        <v>#REF!</v>
      </c>
      <c r="F35" s="4" t="e">
        <f t="shared" si="1"/>
        <v>#REF!</v>
      </c>
      <c r="G35" s="4" t="e">
        <f t="shared" si="2"/>
        <v>#REF!</v>
      </c>
      <c r="H35" s="4" t="e">
        <f>'Lynx PLYWOOD'!#REF!*SUM('Lynx PLYWOOD'!#REF!)/3.125</f>
        <v>#REF!</v>
      </c>
      <c r="I35" s="4" t="e">
        <f>'Lynx PLYWOOD'!#REF!</f>
        <v>#REF!</v>
      </c>
    </row>
    <row r="36" spans="1:9">
      <c r="A36" t="str">
        <f>'PROD. lynx plywood'!A36</f>
        <v>L61-W</v>
      </c>
      <c r="B36" s="4" t="e">
        <f>'Lynx PLYWOOD'!#REF!*SUM('Lynx PLYWOOD'!#REF!)</f>
        <v>#REF!</v>
      </c>
      <c r="C36" s="4" t="e">
        <f>'Lynx PLYWOOD'!#REF!*SUM('Lynx PLYWOOD'!#REF!)</f>
        <v>#REF!</v>
      </c>
      <c r="D36" s="4" t="e">
        <f>'Lynx PLYWOOD'!#REF!*SUM('Lynx PLYWOOD'!#REF!)</f>
        <v>#REF!</v>
      </c>
      <c r="E36" s="4" t="e">
        <f>'Lynx PLYWOOD'!#REF!*SUM('Lynx PLYWOOD'!#REF!)</f>
        <v>#REF!</v>
      </c>
      <c r="F36" s="4" t="e">
        <f t="shared" ref="F36:F68" si="3">D36/10</f>
        <v>#REF!</v>
      </c>
      <c r="G36" s="4" t="e">
        <f t="shared" ref="G36:G68" si="4">(3/100)*D36</f>
        <v>#REF!</v>
      </c>
      <c r="H36" s="4" t="e">
        <f>'Lynx PLYWOOD'!#REF!*SUM('Lynx PLYWOOD'!#REF!)/3.125</f>
        <v>#REF!</v>
      </c>
      <c r="I36" s="4" t="e">
        <f>'Lynx PLYWOOD'!#REF!</f>
        <v>#REF!</v>
      </c>
    </row>
    <row r="37" spans="1:9">
      <c r="A37" t="str">
        <f>'PROD. lynx plywood'!A37</f>
        <v>L62-W</v>
      </c>
      <c r="B37" s="4" t="e">
        <f>'Lynx PLYWOOD'!#REF!*SUM('Lynx PLYWOOD'!#REF!)</f>
        <v>#REF!</v>
      </c>
      <c r="C37" s="4" t="e">
        <f>'Lynx PLYWOOD'!#REF!*SUM('Lynx PLYWOOD'!#REF!)</f>
        <v>#REF!</v>
      </c>
      <c r="D37" s="4" t="e">
        <f>'Lynx PLYWOOD'!#REF!*SUM('Lynx PLYWOOD'!#REF!)</f>
        <v>#REF!</v>
      </c>
      <c r="E37" s="4" t="e">
        <f>'Lynx PLYWOOD'!#REF!*SUM('Lynx PLYWOOD'!#REF!)</f>
        <v>#REF!</v>
      </c>
      <c r="F37" s="4" t="e">
        <f t="shared" si="3"/>
        <v>#REF!</v>
      </c>
      <c r="G37" s="4" t="e">
        <f t="shared" si="4"/>
        <v>#REF!</v>
      </c>
      <c r="H37" s="4" t="e">
        <f>'Lynx PLYWOOD'!#REF!*SUM('Lynx PLYWOOD'!#REF!)/3.125</f>
        <v>#REF!</v>
      </c>
      <c r="I37" s="4" t="e">
        <f>'Lynx PLYWOOD'!#REF!</f>
        <v>#REF!</v>
      </c>
    </row>
    <row r="38" spans="1:9">
      <c r="A38" t="str">
        <f>'PROD. lynx plywood'!A38</f>
        <v>L63-W</v>
      </c>
      <c r="B38" s="4" t="e">
        <f>'Lynx PLYWOOD'!#REF!*SUM('Lynx PLYWOOD'!#REF!)</f>
        <v>#REF!</v>
      </c>
      <c r="C38" s="4" t="e">
        <f>'Lynx PLYWOOD'!#REF!*SUM('Lynx PLYWOOD'!#REF!)</f>
        <v>#REF!</v>
      </c>
      <c r="D38" s="4" t="e">
        <f>'Lynx PLYWOOD'!#REF!*SUM('Lynx PLYWOOD'!#REF!)</f>
        <v>#REF!</v>
      </c>
      <c r="E38" s="4" t="e">
        <f>'Lynx PLYWOOD'!#REF!*SUM('Lynx PLYWOOD'!#REF!)</f>
        <v>#REF!</v>
      </c>
      <c r="F38" s="4" t="e">
        <f t="shared" si="3"/>
        <v>#REF!</v>
      </c>
      <c r="G38" s="4" t="e">
        <f t="shared" si="4"/>
        <v>#REF!</v>
      </c>
      <c r="H38" s="4" t="e">
        <f>'Lynx PLYWOOD'!#REF!*SUM('Lynx PLYWOOD'!#REF!)/3.125</f>
        <v>#REF!</v>
      </c>
      <c r="I38" s="4" t="e">
        <f>'Lynx PLYWOOD'!#REF!</f>
        <v>#REF!</v>
      </c>
    </row>
    <row r="39" spans="1:9">
      <c r="A39" t="str">
        <f>'PROD. lynx plywood'!A39</f>
        <v>L64-W</v>
      </c>
      <c r="B39" s="4" t="e">
        <f>'Lynx PLYWOOD'!#REF!*SUM('Lynx PLYWOOD'!#REF!)</f>
        <v>#REF!</v>
      </c>
      <c r="C39" s="4" t="e">
        <f>'Lynx PLYWOOD'!#REF!*SUM('Lynx PLYWOOD'!#REF!)</f>
        <v>#REF!</v>
      </c>
      <c r="D39" s="4" t="e">
        <f>'Lynx PLYWOOD'!#REF!*SUM('Lynx PLYWOOD'!#REF!)</f>
        <v>#REF!</v>
      </c>
      <c r="E39" s="4" t="e">
        <f>'Lynx PLYWOOD'!#REF!*SUM('Lynx PLYWOOD'!#REF!)</f>
        <v>#REF!</v>
      </c>
      <c r="F39" s="4" t="e">
        <f t="shared" si="3"/>
        <v>#REF!</v>
      </c>
      <c r="G39" s="4" t="e">
        <f t="shared" si="4"/>
        <v>#REF!</v>
      </c>
      <c r="H39" s="4" t="e">
        <f>'Lynx PLYWOOD'!#REF!*SUM('Lynx PLYWOOD'!#REF!)/3.125</f>
        <v>#REF!</v>
      </c>
      <c r="I39" s="4" t="e">
        <f>'Lynx PLYWOOD'!#REF!</f>
        <v>#REF!</v>
      </c>
    </row>
    <row r="40" spans="1:9">
      <c r="A40" t="str">
        <f>'PROD. lynx plywood'!A40</f>
        <v>L65-W</v>
      </c>
      <c r="B40" s="4" t="e">
        <f>'Lynx PLYWOOD'!#REF!*SUM('Lynx PLYWOOD'!#REF!)</f>
        <v>#REF!</v>
      </c>
      <c r="C40" s="4" t="e">
        <f>'Lynx PLYWOOD'!#REF!*SUM('Lynx PLYWOOD'!#REF!)</f>
        <v>#REF!</v>
      </c>
      <c r="D40" s="4" t="e">
        <f>'Lynx PLYWOOD'!#REF!*SUM('Lynx PLYWOOD'!#REF!)</f>
        <v>#REF!</v>
      </c>
      <c r="E40" s="4" t="e">
        <f>'Lynx PLYWOOD'!#REF!*SUM('Lynx PLYWOOD'!#REF!)</f>
        <v>#REF!</v>
      </c>
      <c r="F40" s="4" t="e">
        <f t="shared" si="3"/>
        <v>#REF!</v>
      </c>
      <c r="G40" s="4" t="e">
        <f t="shared" si="4"/>
        <v>#REF!</v>
      </c>
      <c r="H40" s="4" t="e">
        <f>'Lynx PLYWOOD'!#REF!*SUM('Lynx PLYWOOD'!#REF!)/3.125</f>
        <v>#REF!</v>
      </c>
      <c r="I40" s="4" t="e">
        <f>'Lynx PLYWOOD'!#REF!</f>
        <v>#REF!</v>
      </c>
    </row>
    <row r="41" spans="1:9">
      <c r="A41" t="str">
        <f>'PROD. lynx plywood'!A41</f>
        <v>L66-W</v>
      </c>
      <c r="B41" s="4" t="e">
        <f>'Lynx PLYWOOD'!#REF!*SUM('Lynx PLYWOOD'!#REF!)</f>
        <v>#REF!</v>
      </c>
      <c r="C41" s="4" t="e">
        <f>'Lynx PLYWOOD'!#REF!*SUM('Lynx PLYWOOD'!#REF!)</f>
        <v>#REF!</v>
      </c>
      <c r="D41" s="4" t="e">
        <f>'Lynx PLYWOOD'!#REF!*SUM('Lynx PLYWOOD'!#REF!)</f>
        <v>#REF!</v>
      </c>
      <c r="E41" s="4" t="e">
        <f>'Lynx PLYWOOD'!#REF!*SUM('Lynx PLYWOOD'!#REF!)</f>
        <v>#REF!</v>
      </c>
      <c r="F41" s="4" t="e">
        <f t="shared" si="3"/>
        <v>#REF!</v>
      </c>
      <c r="G41" s="4" t="e">
        <f t="shared" si="4"/>
        <v>#REF!</v>
      </c>
      <c r="H41" s="4" t="e">
        <f>'Lynx PLYWOOD'!#REF!*SUM('Lynx PLYWOOD'!#REF!)/3.125</f>
        <v>#REF!</v>
      </c>
      <c r="I41" s="4" t="e">
        <f>'Lynx PLYWOOD'!#REF!</f>
        <v>#REF!</v>
      </c>
    </row>
    <row r="42" spans="1:9">
      <c r="A42" t="str">
        <f>'PROD. lynx plywood'!A42</f>
        <v>L67-W</v>
      </c>
      <c r="B42" s="4" t="e">
        <f>'Lynx PLYWOOD'!#REF!*SUM('Lynx PLYWOOD'!N75:Y75)</f>
        <v>#REF!</v>
      </c>
      <c r="C42" s="4" t="e">
        <f>'Lynx PLYWOOD'!#REF!*SUM('Lynx PLYWOOD'!N75:Y75)</f>
        <v>#REF!</v>
      </c>
      <c r="D42" s="4" t="e">
        <f>'Lynx PLYWOOD'!#REF!*SUM('Lynx PLYWOOD'!N75:Y75)</f>
        <v>#REF!</v>
      </c>
      <c r="E42" s="4" t="e">
        <f>'Lynx PLYWOOD'!#REF!*SUM('Lynx PLYWOOD'!N75:Y75)</f>
        <v>#REF!</v>
      </c>
      <c r="F42" s="4" t="e">
        <f t="shared" si="3"/>
        <v>#REF!</v>
      </c>
      <c r="G42" s="4" t="e">
        <f t="shared" si="4"/>
        <v>#REF!</v>
      </c>
      <c r="H42" s="4" t="e">
        <f>'Lynx PLYWOOD'!#REF!*SUM('Lynx PLYWOOD'!N75:Y75)/3.125</f>
        <v>#REF!</v>
      </c>
      <c r="I42" s="4" t="e">
        <f>'Lynx PLYWOOD'!#REF!</f>
        <v>#REF!</v>
      </c>
    </row>
    <row r="43" spans="1:9">
      <c r="A43" t="str">
        <f>'PROD. lynx plywood'!A43</f>
        <v>L68-W</v>
      </c>
      <c r="B43" s="4" t="e">
        <f>'Lynx PLYWOOD'!#REF!*SUM('Lynx PLYWOOD'!N76:Y76)</f>
        <v>#REF!</v>
      </c>
      <c r="C43" s="4" t="e">
        <f>'Lynx PLYWOOD'!#REF!*SUM('Lynx PLYWOOD'!N76:Y76)</f>
        <v>#REF!</v>
      </c>
      <c r="D43" s="4" t="e">
        <f>'Lynx PLYWOOD'!#REF!*SUM('Lynx PLYWOOD'!N76:Y76)</f>
        <v>#REF!</v>
      </c>
      <c r="E43" s="4" t="e">
        <f>'Lynx PLYWOOD'!#REF!*SUM('Lynx PLYWOOD'!N76:Y76)</f>
        <v>#REF!</v>
      </c>
      <c r="F43" s="4" t="e">
        <f t="shared" si="3"/>
        <v>#REF!</v>
      </c>
      <c r="G43" s="4" t="e">
        <f t="shared" si="4"/>
        <v>#REF!</v>
      </c>
      <c r="H43" s="4" t="e">
        <f>'Lynx PLYWOOD'!#REF!*SUM('Lynx PLYWOOD'!N76:Y76)/3.125</f>
        <v>#REF!</v>
      </c>
      <c r="I43" s="4" t="e">
        <f>'Lynx PLYWOOD'!#REF!</f>
        <v>#REF!</v>
      </c>
    </row>
    <row r="44" spans="1:9">
      <c r="A44" t="str">
        <f>'PROD. lynx plywood'!A44</f>
        <v>L69-W</v>
      </c>
      <c r="B44" s="4" t="e">
        <f>'Lynx PLYWOOD'!#REF!*SUM('Lynx PLYWOOD'!N77:Y77)</f>
        <v>#REF!</v>
      </c>
      <c r="C44" s="4" t="e">
        <f>'Lynx PLYWOOD'!#REF!*SUM('Lynx PLYWOOD'!N77:Y77)</f>
        <v>#REF!</v>
      </c>
      <c r="D44" s="4" t="e">
        <f>'Lynx PLYWOOD'!#REF!*SUM('Lynx PLYWOOD'!N77:Y77)</f>
        <v>#REF!</v>
      </c>
      <c r="E44" s="4" t="e">
        <f>'Lynx PLYWOOD'!#REF!*SUM('Lynx PLYWOOD'!N77:Y77)</f>
        <v>#REF!</v>
      </c>
      <c r="F44" s="4" t="e">
        <f t="shared" si="3"/>
        <v>#REF!</v>
      </c>
      <c r="G44" s="4" t="e">
        <f t="shared" si="4"/>
        <v>#REF!</v>
      </c>
      <c r="H44" s="4" t="e">
        <f>'Lynx PLYWOOD'!#REF!*SUM('Lynx PLYWOOD'!N77:Y77)/3.125</f>
        <v>#REF!</v>
      </c>
      <c r="I44" s="4" t="e">
        <f>'Lynx PLYWOOD'!#REF!</f>
        <v>#REF!</v>
      </c>
    </row>
    <row r="45" spans="1:9">
      <c r="A45" t="str">
        <f>'PROD. lynx plywood'!A45</f>
        <v>L70-W</v>
      </c>
      <c r="B45" s="4" t="e">
        <f>'Lynx PLYWOOD'!#REF!*SUM('Lynx PLYWOOD'!N78:Y78)</f>
        <v>#REF!</v>
      </c>
      <c r="C45" s="4" t="e">
        <f>'Lynx PLYWOOD'!#REF!*SUM('Lynx PLYWOOD'!N78:Y78)</f>
        <v>#REF!</v>
      </c>
      <c r="D45" s="4" t="e">
        <f>'Lynx PLYWOOD'!#REF!*SUM('Lynx PLYWOOD'!N78:Y78)</f>
        <v>#REF!</v>
      </c>
      <c r="E45" s="4" t="e">
        <f>'Lynx PLYWOOD'!#REF!*SUM('Lynx PLYWOOD'!N78:Y78)</f>
        <v>#REF!</v>
      </c>
      <c r="F45" s="4" t="e">
        <f t="shared" si="3"/>
        <v>#REF!</v>
      </c>
      <c r="G45" s="4" t="e">
        <f t="shared" si="4"/>
        <v>#REF!</v>
      </c>
      <c r="H45" s="4" t="e">
        <f>'Lynx PLYWOOD'!#REF!*SUM('Lynx PLYWOOD'!N78:Y78)/3.125</f>
        <v>#REF!</v>
      </c>
      <c r="I45" s="4" t="e">
        <f>'Lynx PLYWOOD'!#REF!</f>
        <v>#REF!</v>
      </c>
    </row>
    <row r="46" spans="1:9">
      <c r="A46" t="str">
        <f>'PROD. lynx plywood'!A46</f>
        <v>L71-W</v>
      </c>
      <c r="B46" s="4" t="e">
        <f>'Lynx PLYWOOD'!#REF!*SUM('Lynx PLYWOOD'!N79:Y79)</f>
        <v>#REF!</v>
      </c>
      <c r="C46" s="4" t="e">
        <f>'Lynx PLYWOOD'!#REF!*SUM('Lynx PLYWOOD'!N79:Y79)</f>
        <v>#REF!</v>
      </c>
      <c r="D46" s="4" t="e">
        <f>'Lynx PLYWOOD'!#REF!*SUM('Lynx PLYWOOD'!N79:Y79)</f>
        <v>#REF!</v>
      </c>
      <c r="E46" s="4" t="e">
        <f>'Lynx PLYWOOD'!#REF!*SUM('Lynx PLYWOOD'!N79:Y79)</f>
        <v>#REF!</v>
      </c>
      <c r="F46" s="4" t="e">
        <f t="shared" si="3"/>
        <v>#REF!</v>
      </c>
      <c r="G46" s="4" t="e">
        <f t="shared" si="4"/>
        <v>#REF!</v>
      </c>
      <c r="H46" s="4" t="e">
        <f>'Lynx PLYWOOD'!#REF!*SUM('Lynx PLYWOOD'!N79:Y79)/3.125</f>
        <v>#REF!</v>
      </c>
      <c r="I46" s="4" t="e">
        <f>'Lynx PLYWOOD'!#REF!</f>
        <v>#REF!</v>
      </c>
    </row>
    <row r="47" spans="1:9">
      <c r="A47" t="str">
        <f>'PROD. lynx plywood'!A47</f>
        <v>L72-W</v>
      </c>
      <c r="B47" s="4" t="e">
        <f>'Lynx PLYWOOD'!#REF!*SUM('Lynx PLYWOOD'!N80:Y80)</f>
        <v>#REF!</v>
      </c>
      <c r="C47" s="4" t="e">
        <f>'Lynx PLYWOOD'!#REF!*SUM('Lynx PLYWOOD'!N80:Y80)</f>
        <v>#REF!</v>
      </c>
      <c r="D47" s="4" t="e">
        <f>'Lynx PLYWOOD'!#REF!*SUM('Lynx PLYWOOD'!N80:Y80)</f>
        <v>#REF!</v>
      </c>
      <c r="E47" s="4" t="e">
        <f>'Lynx PLYWOOD'!#REF!*SUM('Lynx PLYWOOD'!N80:Y80)</f>
        <v>#REF!</v>
      </c>
      <c r="F47" s="4" t="e">
        <f t="shared" si="3"/>
        <v>#REF!</v>
      </c>
      <c r="G47" s="4" t="e">
        <f t="shared" si="4"/>
        <v>#REF!</v>
      </c>
      <c r="H47" s="4" t="e">
        <f>'Lynx PLYWOOD'!#REF!*SUM('Lynx PLYWOOD'!N80:Y80)/3.125</f>
        <v>#REF!</v>
      </c>
      <c r="I47" s="4" t="e">
        <f>'Lynx PLYWOOD'!#REF!</f>
        <v>#REF!</v>
      </c>
    </row>
    <row r="48" spans="1:9">
      <c r="A48" t="str">
        <f>'PROD. lynx plywood'!A48</f>
        <v>L73-W</v>
      </c>
      <c r="B48" s="4" t="e">
        <f>'Lynx PLYWOOD'!#REF!*SUM('Lynx PLYWOOD'!N81:Y81)</f>
        <v>#REF!</v>
      </c>
      <c r="C48" s="4" t="e">
        <f>'Lynx PLYWOOD'!#REF!*SUM('Lynx PLYWOOD'!N81:Y81)</f>
        <v>#REF!</v>
      </c>
      <c r="D48" s="4" t="e">
        <f>'Lynx PLYWOOD'!#REF!*SUM('Lynx PLYWOOD'!N81:Y81)</f>
        <v>#REF!</v>
      </c>
      <c r="E48" s="4" t="e">
        <f>'Lynx PLYWOOD'!#REF!*SUM('Lynx PLYWOOD'!N81:Y81)</f>
        <v>#REF!</v>
      </c>
      <c r="F48" s="4" t="e">
        <f t="shared" si="3"/>
        <v>#REF!</v>
      </c>
      <c r="G48" s="4" t="e">
        <f t="shared" si="4"/>
        <v>#REF!</v>
      </c>
      <c r="H48" s="4" t="e">
        <f>'Lynx PLYWOOD'!#REF!*SUM('Lynx PLYWOOD'!N81:Y81)/3.125</f>
        <v>#REF!</v>
      </c>
      <c r="I48" s="4" t="e">
        <f>'Lynx PLYWOOD'!#REF!</f>
        <v>#REF!</v>
      </c>
    </row>
    <row r="49" spans="1:9">
      <c r="A49" t="str">
        <f>'PROD. lynx plywood'!A49</f>
        <v>L74-W</v>
      </c>
      <c r="B49" s="4" t="e">
        <f>'Lynx PLYWOOD'!#REF!*SUM('Lynx PLYWOOD'!N82:Y82)</f>
        <v>#REF!</v>
      </c>
      <c r="C49" s="4" t="e">
        <f>'Lynx PLYWOOD'!#REF!*SUM('Lynx PLYWOOD'!N82:Y82)</f>
        <v>#REF!</v>
      </c>
      <c r="D49" s="4" t="e">
        <f>'Lynx PLYWOOD'!#REF!*SUM('Lynx PLYWOOD'!N82:Y82)</f>
        <v>#REF!</v>
      </c>
      <c r="E49" s="4" t="e">
        <f>'Lynx PLYWOOD'!#REF!*SUM('Lynx PLYWOOD'!N82:Y82)</f>
        <v>#REF!</v>
      </c>
      <c r="F49" s="4" t="e">
        <f t="shared" si="3"/>
        <v>#REF!</v>
      </c>
      <c r="G49" s="4" t="e">
        <f t="shared" si="4"/>
        <v>#REF!</v>
      </c>
      <c r="H49" s="4" t="e">
        <f>'Lynx PLYWOOD'!#REF!*SUM('Lynx PLYWOOD'!N82:Y82)/3.125</f>
        <v>#REF!</v>
      </c>
      <c r="I49" s="4" t="e">
        <f>'Lynx PLYWOOD'!#REF!</f>
        <v>#REF!</v>
      </c>
    </row>
    <row r="50" spans="1:9">
      <c r="A50" t="str">
        <f>'PROD. lynx plywood'!A50</f>
        <v>PERFORMERS</v>
      </c>
      <c r="B50" s="4" t="e">
        <f>'Lynx PLYWOOD'!#REF!*SUM('Lynx PLYWOOD'!N83:Y83)</f>
        <v>#REF!</v>
      </c>
      <c r="C50" s="4" t="e">
        <f>'Lynx PLYWOOD'!#REF!*SUM('Lynx PLYWOOD'!N83:Y83)</f>
        <v>#REF!</v>
      </c>
      <c r="D50" s="4" t="e">
        <f>'Lynx PLYWOOD'!#REF!*SUM('Lynx PLYWOOD'!N83:Y83)</f>
        <v>#REF!</v>
      </c>
      <c r="E50" s="4" t="e">
        <f>'Lynx PLYWOOD'!#REF!*SUM('Lynx PLYWOOD'!N83:Y83)</f>
        <v>#REF!</v>
      </c>
      <c r="F50" s="4" t="e">
        <f t="shared" si="3"/>
        <v>#REF!</v>
      </c>
      <c r="G50" s="4" t="e">
        <f t="shared" si="4"/>
        <v>#REF!</v>
      </c>
      <c r="H50" s="4" t="e">
        <f>'Lynx PLYWOOD'!#REF!*SUM('Lynx PLYWOOD'!N83:Y83)/3.125</f>
        <v>#REF!</v>
      </c>
      <c r="I50" s="4" t="e">
        <f>'Lynx PLYWOOD'!#REF!</f>
        <v>#REF!</v>
      </c>
    </row>
    <row r="51" spans="1:9">
      <c r="A51" t="str">
        <f>'PROD. lynx plywood'!A51</f>
        <v>L101-W</v>
      </c>
      <c r="B51" s="4" t="e">
        <f>'Lynx PLYWOOD'!#REF!*SUM('Lynx PLYWOOD'!N84:Y84)</f>
        <v>#REF!</v>
      </c>
      <c r="C51" s="4" t="e">
        <f>'Lynx PLYWOOD'!#REF!*SUM('Lynx PLYWOOD'!N84:Y84)</f>
        <v>#REF!</v>
      </c>
      <c r="D51" s="4" t="e">
        <f>'Lynx PLYWOOD'!#REF!*SUM('Lynx PLYWOOD'!N84:Y84)</f>
        <v>#REF!</v>
      </c>
      <c r="E51" s="4" t="e">
        <f>'Lynx PLYWOOD'!#REF!*SUM('Lynx PLYWOOD'!N84:Y84)</f>
        <v>#REF!</v>
      </c>
      <c r="F51" s="4" t="e">
        <f t="shared" si="3"/>
        <v>#REF!</v>
      </c>
      <c r="G51" s="4" t="e">
        <f t="shared" si="4"/>
        <v>#REF!</v>
      </c>
      <c r="H51" s="4" t="e">
        <f>'Lynx PLYWOOD'!#REF!*SUM('Lynx PLYWOOD'!N84:Y84)/3.125</f>
        <v>#REF!</v>
      </c>
      <c r="I51" s="4" t="e">
        <f>'Lynx PLYWOOD'!#REF!</f>
        <v>#REF!</v>
      </c>
    </row>
    <row r="52" spans="1:9">
      <c r="A52" t="str">
        <f>'PROD. lynx plywood'!A52</f>
        <v>L102-W</v>
      </c>
      <c r="B52" s="4" t="e">
        <f>'Lynx PLYWOOD'!#REF!*SUM('Lynx PLYWOOD'!N85:Y85)</f>
        <v>#REF!</v>
      </c>
      <c r="C52" s="4" t="e">
        <f>'Lynx PLYWOOD'!#REF!*SUM('Lynx PLYWOOD'!N85:Y85)</f>
        <v>#REF!</v>
      </c>
      <c r="D52" s="4" t="e">
        <f>'Lynx PLYWOOD'!#REF!*SUM('Lynx PLYWOOD'!N85:Y85)</f>
        <v>#REF!</v>
      </c>
      <c r="E52" s="4" t="e">
        <f>'Lynx PLYWOOD'!#REF!*SUM('Lynx PLYWOOD'!N85:Y85)</f>
        <v>#REF!</v>
      </c>
      <c r="F52" s="4" t="e">
        <f t="shared" si="3"/>
        <v>#REF!</v>
      </c>
      <c r="G52" s="4" t="e">
        <f t="shared" si="4"/>
        <v>#REF!</v>
      </c>
      <c r="H52" s="4" t="e">
        <f>'Lynx PLYWOOD'!#REF!*SUM('Lynx PLYWOOD'!N85:Y85)/3.125</f>
        <v>#REF!</v>
      </c>
      <c r="I52" s="4" t="e">
        <f>'Lynx PLYWOOD'!#REF!</f>
        <v>#REF!</v>
      </c>
    </row>
    <row r="53" spans="1:9">
      <c r="A53" t="str">
        <f>'PROD. lynx plywood'!A53</f>
        <v>L103-W</v>
      </c>
      <c r="B53" s="4" t="e">
        <f>'Lynx PLYWOOD'!#REF!*SUM('Lynx PLYWOOD'!N86:Y86)</f>
        <v>#REF!</v>
      </c>
      <c r="C53" s="4" t="e">
        <f>'Lynx PLYWOOD'!#REF!*SUM('Lynx PLYWOOD'!N86:Y86)</f>
        <v>#REF!</v>
      </c>
      <c r="D53" s="4" t="e">
        <f>'Lynx PLYWOOD'!#REF!*SUM('Lynx PLYWOOD'!N86:Y86)</f>
        <v>#REF!</v>
      </c>
      <c r="E53" s="4" t="e">
        <f>'Lynx PLYWOOD'!#REF!*SUM('Lynx PLYWOOD'!N86:Y86)</f>
        <v>#REF!</v>
      </c>
      <c r="F53" s="4" t="e">
        <f t="shared" si="3"/>
        <v>#REF!</v>
      </c>
      <c r="G53" s="4" t="e">
        <f t="shared" si="4"/>
        <v>#REF!</v>
      </c>
      <c r="H53" s="4" t="e">
        <f>'Lynx PLYWOOD'!#REF!*SUM('Lynx PLYWOOD'!N86:Y86)/3.125</f>
        <v>#REF!</v>
      </c>
      <c r="I53" s="4" t="e">
        <f>'Lynx PLYWOOD'!#REF!</f>
        <v>#REF!</v>
      </c>
    </row>
    <row r="54" spans="1:9">
      <c r="A54" t="str">
        <f>'PROD. lynx plywood'!A54</f>
        <v>L104-W</v>
      </c>
      <c r="B54" s="4" t="e">
        <f>'Lynx PLYWOOD'!#REF!*SUM('Lynx PLYWOOD'!N87:Y87)</f>
        <v>#REF!</v>
      </c>
      <c r="C54" s="4" t="e">
        <f>'Lynx PLYWOOD'!#REF!*SUM('Lynx PLYWOOD'!N87:Y87)</f>
        <v>#REF!</v>
      </c>
      <c r="D54" s="4" t="e">
        <f>'Lynx PLYWOOD'!#REF!*SUM('Lynx PLYWOOD'!N87:Y87)</f>
        <v>#REF!</v>
      </c>
      <c r="E54" s="4" t="e">
        <f>'Lynx PLYWOOD'!#REF!*SUM('Lynx PLYWOOD'!N87:Y87)</f>
        <v>#REF!</v>
      </c>
      <c r="F54" s="4" t="e">
        <f t="shared" si="3"/>
        <v>#REF!</v>
      </c>
      <c r="G54" s="4" t="e">
        <f t="shared" si="4"/>
        <v>#REF!</v>
      </c>
      <c r="H54" s="4" t="e">
        <f>'Lynx PLYWOOD'!#REF!*SUM('Lynx PLYWOOD'!N87:Y87)/3.125</f>
        <v>#REF!</v>
      </c>
      <c r="I54" s="4" t="e">
        <f>'Lynx PLYWOOD'!#REF!</f>
        <v>#REF!</v>
      </c>
    </row>
    <row r="55" spans="1:9">
      <c r="A55" t="str">
        <f>'PROD. lynx plywood'!A55</f>
        <v>L105-W</v>
      </c>
      <c r="B55" s="4" t="e">
        <f>'Lynx PLYWOOD'!#REF!*SUM('Lynx PLYWOOD'!N88:Y88)</f>
        <v>#REF!</v>
      </c>
      <c r="C55" s="4" t="e">
        <f>'Lynx PLYWOOD'!#REF!*SUM('Lynx PLYWOOD'!N88:Y88)</f>
        <v>#REF!</v>
      </c>
      <c r="D55" s="4" t="e">
        <f>'Lynx PLYWOOD'!#REF!*SUM('Lynx PLYWOOD'!N88:Y88)</f>
        <v>#REF!</v>
      </c>
      <c r="E55" s="4" t="e">
        <f>'Lynx PLYWOOD'!#REF!*SUM('Lynx PLYWOOD'!N88:Y88)</f>
        <v>#REF!</v>
      </c>
      <c r="F55" s="4" t="e">
        <f t="shared" si="3"/>
        <v>#REF!</v>
      </c>
      <c r="G55" s="4" t="e">
        <f t="shared" si="4"/>
        <v>#REF!</v>
      </c>
      <c r="H55" s="4" t="e">
        <f>'Lynx PLYWOOD'!#REF!*SUM('Lynx PLYWOOD'!N88:Y88)/3.125</f>
        <v>#REF!</v>
      </c>
      <c r="I55" s="4" t="e">
        <f>'Lynx PLYWOOD'!#REF!</f>
        <v>#REF!</v>
      </c>
    </row>
    <row r="56" spans="1:9">
      <c r="A56" t="str">
        <f>'PROD. lynx plywood'!A56</f>
        <v>L106-W</v>
      </c>
      <c r="B56" s="4" t="e">
        <f>'Lynx PLYWOOD'!#REF!*SUM('Lynx PLYWOOD'!N89:Y89)</f>
        <v>#REF!</v>
      </c>
      <c r="C56" s="4" t="e">
        <f>'Lynx PLYWOOD'!#REF!*SUM('Lynx PLYWOOD'!N89:Y89)</f>
        <v>#REF!</v>
      </c>
      <c r="D56" s="4" t="e">
        <f>'Lynx PLYWOOD'!#REF!*SUM('Lynx PLYWOOD'!N89:Y89)</f>
        <v>#REF!</v>
      </c>
      <c r="E56" s="4" t="e">
        <f>'Lynx PLYWOOD'!#REF!*SUM('Lynx PLYWOOD'!N89:Y89)</f>
        <v>#REF!</v>
      </c>
      <c r="F56" s="4" t="e">
        <f t="shared" si="3"/>
        <v>#REF!</v>
      </c>
      <c r="G56" s="4" t="e">
        <f t="shared" si="4"/>
        <v>#REF!</v>
      </c>
      <c r="H56" s="4" t="e">
        <f>'Lynx PLYWOOD'!#REF!*SUM('Lynx PLYWOOD'!N89:Y89)/3.125</f>
        <v>#REF!</v>
      </c>
      <c r="I56" s="4" t="e">
        <f>'Lynx PLYWOOD'!#REF!</f>
        <v>#REF!</v>
      </c>
    </row>
    <row r="57" spans="1:9">
      <c r="A57" t="str">
        <f>'PROD. lynx plywood'!A57</f>
        <v>DRIFTERS</v>
      </c>
      <c r="B57" s="4" t="e">
        <f>'Lynx PLYWOOD'!#REF!*SUM('Lynx PLYWOOD'!N90:Y90)</f>
        <v>#REF!</v>
      </c>
      <c r="C57" s="4" t="e">
        <f>'Lynx PLYWOOD'!#REF!*SUM('Lynx PLYWOOD'!N90:Y90)</f>
        <v>#REF!</v>
      </c>
      <c r="D57" s="4" t="e">
        <f>'Lynx PLYWOOD'!#REF!*SUM('Lynx PLYWOOD'!N90:Y90)</f>
        <v>#REF!</v>
      </c>
      <c r="E57" s="4" t="e">
        <f>'Lynx PLYWOOD'!#REF!*SUM('Lynx PLYWOOD'!N90:Y90)</f>
        <v>#REF!</v>
      </c>
      <c r="F57" s="4" t="e">
        <f t="shared" si="3"/>
        <v>#REF!</v>
      </c>
      <c r="G57" s="4" t="e">
        <f t="shared" si="4"/>
        <v>#REF!</v>
      </c>
      <c r="H57" s="4" t="e">
        <f>'Lynx PLYWOOD'!#REF!*SUM('Lynx PLYWOOD'!N90:Y90)/3.125</f>
        <v>#REF!</v>
      </c>
      <c r="I57" s="4" t="e">
        <f>'Lynx PLYWOOD'!#REF!</f>
        <v>#REF!</v>
      </c>
    </row>
    <row r="58" spans="1:9">
      <c r="A58" t="str">
        <f>'PROD. lynx plywood'!A58</f>
        <v>L121-W</v>
      </c>
      <c r="B58" s="4" t="e">
        <f>'Lynx PLYWOOD'!#REF!*SUM('Lynx PLYWOOD'!N91:Y91)</f>
        <v>#REF!</v>
      </c>
      <c r="C58" s="4" t="e">
        <f>'Lynx PLYWOOD'!#REF!*SUM('Lynx PLYWOOD'!N91:Y91)</f>
        <v>#REF!</v>
      </c>
      <c r="D58" s="4" t="e">
        <f>'Lynx PLYWOOD'!#REF!*SUM('Lynx PLYWOOD'!N91:Y91)</f>
        <v>#REF!</v>
      </c>
      <c r="E58" s="4" t="e">
        <f>'Lynx PLYWOOD'!#REF!*SUM('Lynx PLYWOOD'!N91:Y91)</f>
        <v>#REF!</v>
      </c>
      <c r="F58" s="4" t="e">
        <f t="shared" si="3"/>
        <v>#REF!</v>
      </c>
      <c r="G58" s="4" t="e">
        <f t="shared" si="4"/>
        <v>#REF!</v>
      </c>
      <c r="H58" s="4" t="e">
        <f>'Lynx PLYWOOD'!#REF!*SUM('Lynx PLYWOOD'!N91:Y91)/3.125</f>
        <v>#REF!</v>
      </c>
      <c r="I58" s="4" t="e">
        <f>'Lynx PLYWOOD'!#REF!</f>
        <v>#REF!</v>
      </c>
    </row>
    <row r="59" spans="1:9">
      <c r="A59" t="str">
        <f>'PROD. lynx plywood'!A59</f>
        <v>L122-W</v>
      </c>
      <c r="B59" s="4" t="e">
        <f>'Lynx PLYWOOD'!#REF!*SUM('Lynx PLYWOOD'!N92:Y92)</f>
        <v>#REF!</v>
      </c>
      <c r="C59" s="4" t="e">
        <f>'Lynx PLYWOOD'!#REF!*SUM('Lynx PLYWOOD'!N92:Y92)</f>
        <v>#REF!</v>
      </c>
      <c r="D59" s="4" t="e">
        <f>'Lynx PLYWOOD'!#REF!*SUM('Lynx PLYWOOD'!N92:Y92)</f>
        <v>#REF!</v>
      </c>
      <c r="E59" s="4" t="e">
        <f>'Lynx PLYWOOD'!#REF!*SUM('Lynx PLYWOOD'!N92:Y92)</f>
        <v>#REF!</v>
      </c>
      <c r="F59" s="4" t="e">
        <f t="shared" si="3"/>
        <v>#REF!</v>
      </c>
      <c r="G59" s="4" t="e">
        <f t="shared" si="4"/>
        <v>#REF!</v>
      </c>
      <c r="H59" s="4" t="e">
        <f>'Lynx PLYWOOD'!#REF!*SUM('Lynx PLYWOOD'!N92:Y92)/3.125</f>
        <v>#REF!</v>
      </c>
      <c r="I59" s="4" t="e">
        <f>'Lynx PLYWOOD'!#REF!</f>
        <v>#REF!</v>
      </c>
    </row>
    <row r="60" spans="1:9">
      <c r="A60" t="str">
        <f>'PROD. lynx plywood'!A60</f>
        <v>L123-W</v>
      </c>
      <c r="B60" s="4" t="e">
        <f>'Lynx PLYWOOD'!#REF!*SUM('Lynx PLYWOOD'!N93:Y93)</f>
        <v>#REF!</v>
      </c>
      <c r="C60" s="4" t="e">
        <f>'Lynx PLYWOOD'!#REF!*SUM('Lynx PLYWOOD'!N93:Y93)</f>
        <v>#REF!</v>
      </c>
      <c r="D60" s="4" t="e">
        <f>'Lynx PLYWOOD'!#REF!*SUM('Lynx PLYWOOD'!N93:Y93)</f>
        <v>#REF!</v>
      </c>
      <c r="E60" s="4" t="e">
        <f>'Lynx PLYWOOD'!#REF!*SUM('Lynx PLYWOOD'!N93:Y93)</f>
        <v>#REF!</v>
      </c>
      <c r="F60" s="4" t="e">
        <f t="shared" si="3"/>
        <v>#REF!</v>
      </c>
      <c r="G60" s="4" t="e">
        <f t="shared" si="4"/>
        <v>#REF!</v>
      </c>
      <c r="H60" s="4" t="e">
        <f>'Lynx PLYWOOD'!#REF!*SUM('Lynx PLYWOOD'!N93:Y93)/3.125</f>
        <v>#REF!</v>
      </c>
      <c r="I60" s="4" t="e">
        <f>'Lynx PLYWOOD'!#REF!</f>
        <v>#REF!</v>
      </c>
    </row>
    <row r="61" spans="1:9">
      <c r="A61" t="str">
        <f>'PROD. lynx plywood'!A61</f>
        <v>L124-W</v>
      </c>
      <c r="B61" s="4" t="e">
        <f>'Lynx PLYWOOD'!#REF!*SUM('Lynx PLYWOOD'!N94:Y94)</f>
        <v>#REF!</v>
      </c>
      <c r="C61" s="4" t="e">
        <f>'Lynx PLYWOOD'!#REF!*SUM('Lynx PLYWOOD'!N94:Y94)</f>
        <v>#REF!</v>
      </c>
      <c r="D61" s="4" t="e">
        <f>'Lynx PLYWOOD'!#REF!*SUM('Lynx PLYWOOD'!N94:Y94)</f>
        <v>#REF!</v>
      </c>
      <c r="E61" s="4" t="e">
        <f>'Lynx PLYWOOD'!#REF!*SUM('Lynx PLYWOOD'!N94:Y94)</f>
        <v>#REF!</v>
      </c>
      <c r="F61" s="4" t="e">
        <f t="shared" si="3"/>
        <v>#REF!</v>
      </c>
      <c r="G61" s="4" t="e">
        <f t="shared" si="4"/>
        <v>#REF!</v>
      </c>
      <c r="H61" s="4" t="e">
        <f>'Lynx PLYWOOD'!#REF!*SUM('Lynx PLYWOOD'!N94:Y94)/3.125</f>
        <v>#REF!</v>
      </c>
      <c r="I61" s="4" t="e">
        <f>'Lynx PLYWOOD'!#REF!</f>
        <v>#REF!</v>
      </c>
    </row>
    <row r="62" spans="1:9">
      <c r="A62" t="str">
        <f>'PROD. lynx plywood'!A62</f>
        <v>L125-W</v>
      </c>
      <c r="B62" s="4" t="e">
        <f>'Lynx PLYWOOD'!#REF!*SUM('Lynx PLYWOOD'!N95:Y95)</f>
        <v>#REF!</v>
      </c>
      <c r="C62" s="4" t="e">
        <f>'Lynx PLYWOOD'!#REF!*SUM('Lynx PLYWOOD'!N95:Y95)</f>
        <v>#REF!</v>
      </c>
      <c r="D62" s="4" t="e">
        <f>'Lynx PLYWOOD'!#REF!*SUM('Lynx PLYWOOD'!N95:Y95)</f>
        <v>#REF!</v>
      </c>
      <c r="E62" s="4" t="e">
        <f>'Lynx PLYWOOD'!#REF!*SUM('Lynx PLYWOOD'!N95:Y95)</f>
        <v>#REF!</v>
      </c>
      <c r="F62" s="4" t="e">
        <f t="shared" si="3"/>
        <v>#REF!</v>
      </c>
      <c r="G62" s="4" t="e">
        <f t="shared" si="4"/>
        <v>#REF!</v>
      </c>
      <c r="H62" s="4" t="e">
        <f>'Lynx PLYWOOD'!#REF!*SUM('Lynx PLYWOOD'!N95:Y95)/3.125</f>
        <v>#REF!</v>
      </c>
      <c r="I62" s="4" t="e">
        <f>'Lynx PLYWOOD'!#REF!</f>
        <v>#REF!</v>
      </c>
    </row>
    <row r="63" spans="1:9">
      <c r="A63" t="str">
        <f>'PROD. lynx plywood'!A63</f>
        <v>L126-W</v>
      </c>
      <c r="B63" s="4" t="e">
        <f>'Lynx PLYWOOD'!#REF!*SUM('Lynx PLYWOOD'!N96:Y96)</f>
        <v>#REF!</v>
      </c>
      <c r="C63" s="4" t="e">
        <f>'Lynx PLYWOOD'!#REF!*SUM('Lynx PLYWOOD'!N96:Y96)</f>
        <v>#REF!</v>
      </c>
      <c r="D63" s="4" t="e">
        <f>'Lynx PLYWOOD'!#REF!*SUM('Lynx PLYWOOD'!N96:Y96)</f>
        <v>#REF!</v>
      </c>
      <c r="E63" s="4" t="e">
        <f>'Lynx PLYWOOD'!#REF!*SUM('Lynx PLYWOOD'!N96:Y96)</f>
        <v>#REF!</v>
      </c>
      <c r="F63" s="4" t="e">
        <f t="shared" si="3"/>
        <v>#REF!</v>
      </c>
      <c r="G63" s="4" t="e">
        <f t="shared" si="4"/>
        <v>#REF!</v>
      </c>
      <c r="H63" s="4" t="e">
        <f>'Lynx PLYWOOD'!#REF!*SUM('Lynx PLYWOOD'!N96:Y96)/3.125</f>
        <v>#REF!</v>
      </c>
      <c r="I63" s="4" t="e">
        <f>'Lynx PLYWOOD'!#REF!</f>
        <v>#REF!</v>
      </c>
    </row>
    <row r="64" spans="1:9">
      <c r="A64" t="str">
        <f>'PROD. lynx plywood'!A64</f>
        <v>L127-W</v>
      </c>
      <c r="B64" s="4" t="e">
        <f>'Lynx PLYWOOD'!#REF!*SUM('Lynx PLYWOOD'!N97:Y97)</f>
        <v>#REF!</v>
      </c>
      <c r="C64" s="4" t="e">
        <f>'Lynx PLYWOOD'!#REF!*SUM('Lynx PLYWOOD'!N97:Y97)</f>
        <v>#REF!</v>
      </c>
      <c r="D64" s="4" t="e">
        <f>'Lynx PLYWOOD'!#REF!*SUM('Lynx PLYWOOD'!N97:Y97)</f>
        <v>#REF!</v>
      </c>
      <c r="E64" s="4" t="e">
        <f>'Lynx PLYWOOD'!#REF!*SUM('Lynx PLYWOOD'!N97:Y97)</f>
        <v>#REF!</v>
      </c>
      <c r="F64" s="4" t="e">
        <f t="shared" si="3"/>
        <v>#REF!</v>
      </c>
      <c r="G64" s="4" t="e">
        <f t="shared" si="4"/>
        <v>#REF!</v>
      </c>
      <c r="H64" s="4" t="e">
        <f>'Lynx PLYWOOD'!#REF!*SUM('Lynx PLYWOOD'!N97:Y97)/3.125</f>
        <v>#REF!</v>
      </c>
      <c r="I64" s="4" t="e">
        <f>'Lynx PLYWOOD'!#REF!</f>
        <v>#REF!</v>
      </c>
    </row>
    <row r="65" spans="1:9">
      <c r="A65" t="str">
        <f>'PROD. lynx plywood'!A65</f>
        <v>L128-W</v>
      </c>
      <c r="B65" s="4" t="e">
        <f>'Lynx PLYWOOD'!#REF!*SUM('Lynx PLYWOOD'!N98:Y98)</f>
        <v>#REF!</v>
      </c>
      <c r="C65" s="4" t="e">
        <f>'Lynx PLYWOOD'!#REF!*SUM('Lynx PLYWOOD'!N98:Y98)</f>
        <v>#REF!</v>
      </c>
      <c r="D65" s="4" t="e">
        <f>'Lynx PLYWOOD'!#REF!*SUM('Lynx PLYWOOD'!N98:Y98)</f>
        <v>#REF!</v>
      </c>
      <c r="E65" s="4" t="e">
        <f>'Lynx PLYWOOD'!#REF!*SUM('Lynx PLYWOOD'!N98:Y98)</f>
        <v>#REF!</v>
      </c>
      <c r="F65" s="4" t="e">
        <f t="shared" si="3"/>
        <v>#REF!</v>
      </c>
      <c r="G65" s="4" t="e">
        <f t="shared" si="4"/>
        <v>#REF!</v>
      </c>
      <c r="H65" s="4" t="e">
        <f>'Lynx PLYWOOD'!#REF!*SUM('Lynx PLYWOOD'!N98:Y98)/3.125</f>
        <v>#REF!</v>
      </c>
      <c r="I65" s="4" t="e">
        <f>'Lynx PLYWOOD'!#REF!</f>
        <v>#REF!</v>
      </c>
    </row>
    <row r="66" spans="1:9">
      <c r="A66" t="str">
        <f>'PROD. lynx plywood'!A66</f>
        <v>L129-W</v>
      </c>
      <c r="B66" s="4" t="e">
        <f>'Lynx PLYWOOD'!#REF!*SUM('Lynx PLYWOOD'!N99:Y99)</f>
        <v>#REF!</v>
      </c>
      <c r="C66" s="4" t="e">
        <f>'Lynx PLYWOOD'!#REF!*SUM('Lynx PLYWOOD'!N99:Y99)</f>
        <v>#REF!</v>
      </c>
      <c r="D66" s="4" t="e">
        <f>'Lynx PLYWOOD'!#REF!*SUM('Lynx PLYWOOD'!N99:Y99)</f>
        <v>#REF!</v>
      </c>
      <c r="E66" s="4" t="e">
        <f>'Lynx PLYWOOD'!#REF!*SUM('Lynx PLYWOOD'!N99:Y99)</f>
        <v>#REF!</v>
      </c>
      <c r="F66" s="4" t="e">
        <f t="shared" si="3"/>
        <v>#REF!</v>
      </c>
      <c r="G66" s="4" t="e">
        <f t="shared" si="4"/>
        <v>#REF!</v>
      </c>
      <c r="H66" s="4" t="e">
        <f>'Lynx PLYWOOD'!#REF!*SUM('Lynx PLYWOOD'!N99:Y99)/3.125</f>
        <v>#REF!</v>
      </c>
      <c r="I66" s="4" t="e">
        <f>'Lynx PLYWOOD'!#REF!</f>
        <v>#REF!</v>
      </c>
    </row>
    <row r="67" spans="1:9">
      <c r="A67" t="str">
        <f>'PROD. lynx plywood'!A67</f>
        <v>L130-W</v>
      </c>
      <c r="B67" s="4" t="e">
        <f>'Lynx PLYWOOD'!#REF!*SUM('Lynx PLYWOOD'!N100:Y100)</f>
        <v>#REF!</v>
      </c>
      <c r="C67" s="4" t="e">
        <f>'Lynx PLYWOOD'!#REF!*SUM('Lynx PLYWOOD'!N100:Y100)</f>
        <v>#REF!</v>
      </c>
      <c r="D67" s="4" t="e">
        <f>'Lynx PLYWOOD'!#REF!*SUM('Lynx PLYWOOD'!N100:Y100)</f>
        <v>#REF!</v>
      </c>
      <c r="E67" s="4" t="e">
        <f>'Lynx PLYWOOD'!#REF!*SUM('Lynx PLYWOOD'!N100:Y100)</f>
        <v>#REF!</v>
      </c>
      <c r="F67" s="4" t="e">
        <f t="shared" si="3"/>
        <v>#REF!</v>
      </c>
      <c r="G67" s="4" t="e">
        <f t="shared" si="4"/>
        <v>#REF!</v>
      </c>
      <c r="H67" s="4" t="e">
        <f>'Lynx PLYWOOD'!#REF!*SUM('Lynx PLYWOOD'!N100:Y100)/3.125</f>
        <v>#REF!</v>
      </c>
      <c r="I67" s="4" t="e">
        <f>'Lynx PLYWOOD'!#REF!</f>
        <v>#REF!</v>
      </c>
    </row>
    <row r="68" spans="1:9">
      <c r="A68" t="str">
        <f>'PROD. lynx plywood'!A68</f>
        <v>L131-W</v>
      </c>
      <c r="B68" s="4" t="e">
        <f>'Lynx PLYWOOD'!#REF!*SUM('Lynx PLYWOOD'!N101:Y101)</f>
        <v>#REF!</v>
      </c>
      <c r="C68" s="4" t="e">
        <f>'Lynx PLYWOOD'!#REF!*SUM('Lynx PLYWOOD'!N101:Y101)</f>
        <v>#REF!</v>
      </c>
      <c r="D68" s="4" t="e">
        <f>'Lynx PLYWOOD'!#REF!*SUM('Lynx PLYWOOD'!N101:Y101)</f>
        <v>#REF!</v>
      </c>
      <c r="E68" s="4" t="e">
        <f>'Lynx PLYWOOD'!#REF!*SUM('Lynx PLYWOOD'!N101:Y101)</f>
        <v>#REF!</v>
      </c>
      <c r="F68" s="4" t="e">
        <f t="shared" si="3"/>
        <v>#REF!</v>
      </c>
      <c r="G68" s="4" t="e">
        <f t="shared" si="4"/>
        <v>#REF!</v>
      </c>
      <c r="H68" s="4" t="e">
        <f>'Lynx PLYWOOD'!#REF!*SUM('Lynx PLYWOOD'!N101:Y101)/3.125</f>
        <v>#REF!</v>
      </c>
      <c r="I68" s="4" t="e">
        <f>'Lynx PLYWOOD'!#REF!</f>
        <v>#REF!</v>
      </c>
    </row>
    <row r="69" spans="1:9">
      <c r="A69" t="str">
        <f>'PROD. lynx plywood'!A69</f>
        <v>L132-W</v>
      </c>
      <c r="B69" s="4" t="e">
        <f>'Lynx PLYWOOD'!#REF!*SUM('Lynx PLYWOOD'!N102:Y102)</f>
        <v>#REF!</v>
      </c>
      <c r="C69" s="4" t="e">
        <f>'Lynx PLYWOOD'!#REF!*SUM('Lynx PLYWOOD'!N102:Y102)</f>
        <v>#REF!</v>
      </c>
      <c r="D69" s="4" t="e">
        <f>'Lynx PLYWOOD'!#REF!*SUM('Lynx PLYWOOD'!N102:Y102)</f>
        <v>#REF!</v>
      </c>
      <c r="E69" s="4" t="e">
        <f>'Lynx PLYWOOD'!#REF!*SUM('Lynx PLYWOOD'!N102:Y102)</f>
        <v>#REF!</v>
      </c>
      <c r="F69" s="4" t="e">
        <f t="shared" ref="F69:F132" si="5">D69/10</f>
        <v>#REF!</v>
      </c>
      <c r="G69" s="4" t="e">
        <f t="shared" ref="G69:G132" si="6">(3/100)*D69</f>
        <v>#REF!</v>
      </c>
      <c r="H69" s="4" t="e">
        <f>'Lynx PLYWOOD'!#REF!*SUM('Lynx PLYWOOD'!N102:Y102)/3.125</f>
        <v>#REF!</v>
      </c>
      <c r="I69" s="4" t="e">
        <f>'Lynx PLYWOOD'!#REF!</f>
        <v>#REF!</v>
      </c>
    </row>
    <row r="70" spans="1:9">
      <c r="A70">
        <f>'PROD. lynx plywood'!A70</f>
        <v>0</v>
      </c>
      <c r="B70" s="4" t="e">
        <f>'Lynx PLYWOOD'!#REF!*SUM('Lynx PLYWOOD'!N103:Y103)</f>
        <v>#REF!</v>
      </c>
      <c r="C70" s="4" t="e">
        <f>'Lynx PLYWOOD'!#REF!*SUM('Lynx PLYWOOD'!N103:Y103)</f>
        <v>#REF!</v>
      </c>
      <c r="D70" s="4" t="e">
        <f>'Lynx PLYWOOD'!#REF!*SUM('Lynx PLYWOOD'!N103:Y103)</f>
        <v>#REF!</v>
      </c>
      <c r="E70" s="4" t="e">
        <f>'Lynx PLYWOOD'!#REF!*SUM('Lynx PLYWOOD'!N103:Y103)</f>
        <v>#REF!</v>
      </c>
      <c r="F70" s="4" t="e">
        <f t="shared" si="5"/>
        <v>#REF!</v>
      </c>
      <c r="G70" s="4" t="e">
        <f t="shared" si="6"/>
        <v>#REF!</v>
      </c>
      <c r="H70" s="4" t="e">
        <f>'Lynx PLYWOOD'!#REF!*SUM('Lynx PLYWOOD'!N103:Y103)/3.125</f>
        <v>#REF!</v>
      </c>
      <c r="I70" s="4" t="e">
        <f>'Lynx PLYWOOD'!#REF!</f>
        <v>#REF!</v>
      </c>
    </row>
    <row r="71" spans="1:9">
      <c r="A71">
        <f>'PROD. lynx plywood'!A71</f>
        <v>0</v>
      </c>
      <c r="B71" s="4" t="e">
        <f>'Lynx PLYWOOD'!#REF!*SUM('Lynx PLYWOOD'!N104:Y104)</f>
        <v>#REF!</v>
      </c>
      <c r="C71" s="4" t="e">
        <f>'Lynx PLYWOOD'!#REF!*SUM('Lynx PLYWOOD'!N104:Y104)</f>
        <v>#REF!</v>
      </c>
      <c r="D71" s="4" t="e">
        <f>'Lynx PLYWOOD'!#REF!*SUM('Lynx PLYWOOD'!N104:Y104)</f>
        <v>#REF!</v>
      </c>
      <c r="E71" s="4" t="e">
        <f>'Lynx PLYWOOD'!#REF!*SUM('Lynx PLYWOOD'!N104:Y104)</f>
        <v>#REF!</v>
      </c>
      <c r="F71" s="4" t="e">
        <f t="shared" si="5"/>
        <v>#REF!</v>
      </c>
      <c r="G71" s="4" t="e">
        <f t="shared" si="6"/>
        <v>#REF!</v>
      </c>
      <c r="H71" s="4" t="e">
        <f>'Lynx PLYWOOD'!#REF!*SUM('Lynx PLYWOOD'!N104:Y104)/3.125</f>
        <v>#REF!</v>
      </c>
      <c r="I71" s="4" t="e">
        <f>'Lynx PLYWOOD'!#REF!</f>
        <v>#REF!</v>
      </c>
    </row>
    <row r="72" spans="1:9">
      <c r="A72">
        <f>'PROD. lynx plywood'!A72</f>
        <v>0</v>
      </c>
      <c r="B72" s="4" t="e">
        <f>'Lynx PLYWOOD'!#REF!*SUM('Lynx PLYWOOD'!N105:Y105)</f>
        <v>#REF!</v>
      </c>
      <c r="C72" s="4" t="e">
        <f>'Lynx PLYWOOD'!#REF!*SUM('Lynx PLYWOOD'!N105:Y105)</f>
        <v>#REF!</v>
      </c>
      <c r="D72" s="4" t="e">
        <f>'Lynx PLYWOOD'!#REF!*SUM('Lynx PLYWOOD'!N105:Y105)</f>
        <v>#REF!</v>
      </c>
      <c r="E72" s="4" t="e">
        <f>'Lynx PLYWOOD'!#REF!*SUM('Lynx PLYWOOD'!N105:Y105)</f>
        <v>#REF!</v>
      </c>
      <c r="F72" s="4" t="e">
        <f t="shared" si="5"/>
        <v>#REF!</v>
      </c>
      <c r="G72" s="4" t="e">
        <f t="shared" si="6"/>
        <v>#REF!</v>
      </c>
      <c r="H72" s="4" t="e">
        <f>'Lynx PLYWOOD'!#REF!*SUM('Lynx PLYWOOD'!N105:Y105)/3.125</f>
        <v>#REF!</v>
      </c>
      <c r="I72" s="4" t="e">
        <f>'Lynx PLYWOOD'!#REF!</f>
        <v>#REF!</v>
      </c>
    </row>
    <row r="73" spans="1:9">
      <c r="A73">
        <f>'PROD. lynx plywood'!A73</f>
        <v>0</v>
      </c>
      <c r="B73" s="4" t="e">
        <f>'Lynx PLYWOOD'!#REF!*SUM('Lynx PLYWOOD'!N106:Y106)</f>
        <v>#REF!</v>
      </c>
      <c r="C73" s="4" t="e">
        <f>'Lynx PLYWOOD'!#REF!*SUM('Lynx PLYWOOD'!N106:Y106)</f>
        <v>#REF!</v>
      </c>
      <c r="D73" s="4" t="e">
        <f>'Lynx PLYWOOD'!#REF!*SUM('Lynx PLYWOOD'!N106:Y106)</f>
        <v>#REF!</v>
      </c>
      <c r="E73" s="4" t="e">
        <f>'Lynx PLYWOOD'!#REF!*SUM('Lynx PLYWOOD'!N106:Y106)</f>
        <v>#REF!</v>
      </c>
      <c r="F73" s="4" t="e">
        <f t="shared" si="5"/>
        <v>#REF!</v>
      </c>
      <c r="G73" s="4" t="e">
        <f t="shared" si="6"/>
        <v>#REF!</v>
      </c>
      <c r="H73" s="4" t="e">
        <f>'Lynx PLYWOOD'!#REF!*SUM('Lynx PLYWOOD'!N106:Y106)/3.125</f>
        <v>#REF!</v>
      </c>
      <c r="I73" s="4" t="e">
        <f>'Lynx PLYWOOD'!#REF!</f>
        <v>#REF!</v>
      </c>
    </row>
    <row r="74" spans="1:9">
      <c r="A74">
        <f>'PROD. lynx plywood'!A74</f>
        <v>0</v>
      </c>
      <c r="B74" s="4" t="e">
        <f>'Lynx PLYWOOD'!#REF!*SUM('Lynx PLYWOOD'!N107:Y107)</f>
        <v>#REF!</v>
      </c>
      <c r="C74" s="4" t="e">
        <f>'Lynx PLYWOOD'!#REF!*SUM('Lynx PLYWOOD'!N107:Y107)</f>
        <v>#REF!</v>
      </c>
      <c r="D74" s="4" t="e">
        <f>'Lynx PLYWOOD'!#REF!*SUM('Lynx PLYWOOD'!N107:Y107)</f>
        <v>#REF!</v>
      </c>
      <c r="E74" s="4" t="e">
        <f>'Lynx PLYWOOD'!#REF!*SUM('Lynx PLYWOOD'!N107:Y107)</f>
        <v>#REF!</v>
      </c>
      <c r="F74" s="4" t="e">
        <f t="shared" si="5"/>
        <v>#REF!</v>
      </c>
      <c r="G74" s="4" t="e">
        <f t="shared" si="6"/>
        <v>#REF!</v>
      </c>
      <c r="H74" s="4" t="e">
        <f>'Lynx PLYWOOD'!#REF!*SUM('Lynx PLYWOOD'!N107:Y107)/3.125</f>
        <v>#REF!</v>
      </c>
      <c r="I74" s="4" t="e">
        <f>'Lynx PLYWOOD'!#REF!</f>
        <v>#REF!</v>
      </c>
    </row>
    <row r="75" spans="1:9">
      <c r="A75">
        <f>'PROD. lynx plywood'!A75</f>
        <v>0</v>
      </c>
      <c r="B75" s="4" t="e">
        <f>'Lynx PLYWOOD'!#REF!*SUM('Lynx PLYWOOD'!N108:Y108)</f>
        <v>#REF!</v>
      </c>
      <c r="C75" s="4" t="e">
        <f>'Lynx PLYWOOD'!#REF!*SUM('Lynx PLYWOOD'!N108:Y108)</f>
        <v>#REF!</v>
      </c>
      <c r="D75" s="4" t="e">
        <f>'Lynx PLYWOOD'!#REF!*SUM('Lynx PLYWOOD'!N108:Y108)</f>
        <v>#REF!</v>
      </c>
      <c r="E75" s="4" t="e">
        <f>'Lynx PLYWOOD'!#REF!*SUM('Lynx PLYWOOD'!N108:Y108)</f>
        <v>#REF!</v>
      </c>
      <c r="F75" s="4" t="e">
        <f t="shared" si="5"/>
        <v>#REF!</v>
      </c>
      <c r="G75" s="4" t="e">
        <f t="shared" si="6"/>
        <v>#REF!</v>
      </c>
      <c r="H75" s="4" t="e">
        <f>'Lynx PLYWOOD'!#REF!*SUM('Lynx PLYWOOD'!N108:Y108)/3.125</f>
        <v>#REF!</v>
      </c>
      <c r="I75" s="4" t="e">
        <f>'Lynx PLYWOOD'!#REF!</f>
        <v>#REF!</v>
      </c>
    </row>
    <row r="76" spans="1:9">
      <c r="A76">
        <f>'PROD. lynx plywood'!A76</f>
        <v>0</v>
      </c>
      <c r="B76" s="4" t="e">
        <f>'Lynx PLYWOOD'!#REF!*SUM('Lynx PLYWOOD'!N109:Y109)</f>
        <v>#REF!</v>
      </c>
      <c r="C76" s="4" t="e">
        <f>'Lynx PLYWOOD'!#REF!*SUM('Lynx PLYWOOD'!N109:Y109)</f>
        <v>#REF!</v>
      </c>
      <c r="D76" s="4" t="e">
        <f>'Lynx PLYWOOD'!#REF!*SUM('Lynx PLYWOOD'!N109:Y109)</f>
        <v>#REF!</v>
      </c>
      <c r="E76" s="4" t="e">
        <f>'Lynx PLYWOOD'!#REF!*SUM('Lynx PLYWOOD'!N109:Y109)</f>
        <v>#REF!</v>
      </c>
      <c r="F76" s="4" t="e">
        <f t="shared" si="5"/>
        <v>#REF!</v>
      </c>
      <c r="G76" s="4" t="e">
        <f t="shared" si="6"/>
        <v>#REF!</v>
      </c>
      <c r="H76" s="4" t="e">
        <f>'Lynx PLYWOOD'!#REF!*SUM('Lynx PLYWOOD'!N109:Y109)/3.125</f>
        <v>#REF!</v>
      </c>
      <c r="I76" s="4" t="e">
        <f>'Lynx PLYWOOD'!#REF!</f>
        <v>#REF!</v>
      </c>
    </row>
    <row r="77" spans="1:9">
      <c r="A77">
        <f>'PROD. lynx plywood'!A77</f>
        <v>0</v>
      </c>
      <c r="B77" s="4" t="e">
        <f>'Lynx PLYWOOD'!#REF!*SUM('Lynx PLYWOOD'!N110:Y110)</f>
        <v>#REF!</v>
      </c>
      <c r="C77" s="4" t="e">
        <f>'Lynx PLYWOOD'!#REF!*SUM('Lynx PLYWOOD'!N110:Y110)</f>
        <v>#REF!</v>
      </c>
      <c r="D77" s="4" t="e">
        <f>'Lynx PLYWOOD'!#REF!*SUM('Lynx PLYWOOD'!N110:Y110)</f>
        <v>#REF!</v>
      </c>
      <c r="E77" s="4" t="e">
        <f>'Lynx PLYWOOD'!#REF!*SUM('Lynx PLYWOOD'!N110:Y110)</f>
        <v>#REF!</v>
      </c>
      <c r="F77" s="4" t="e">
        <f t="shared" si="5"/>
        <v>#REF!</v>
      </c>
      <c r="G77" s="4" t="e">
        <f t="shared" si="6"/>
        <v>#REF!</v>
      </c>
      <c r="H77" s="4" t="e">
        <f>'Lynx PLYWOOD'!#REF!*SUM('Lynx PLYWOOD'!N110:Y110)/3.125</f>
        <v>#REF!</v>
      </c>
      <c r="I77" s="4" t="e">
        <f>'Lynx PLYWOOD'!#REF!</f>
        <v>#REF!</v>
      </c>
    </row>
    <row r="78" spans="1:9">
      <c r="A78">
        <f>'PROD. lynx plywood'!A78</f>
        <v>0</v>
      </c>
      <c r="B78" s="4" t="e">
        <f>'Lynx PLYWOOD'!#REF!*SUM('Lynx PLYWOOD'!N111:Y111)</f>
        <v>#REF!</v>
      </c>
      <c r="C78" s="4" t="e">
        <f>'Lynx PLYWOOD'!#REF!*SUM('Lynx PLYWOOD'!N111:Y111)</f>
        <v>#REF!</v>
      </c>
      <c r="D78" s="4" t="e">
        <f>'Lynx PLYWOOD'!#REF!*SUM('Lynx PLYWOOD'!N111:Y111)</f>
        <v>#REF!</v>
      </c>
      <c r="E78" s="4" t="e">
        <f>'Lynx PLYWOOD'!#REF!*SUM('Lynx PLYWOOD'!N111:Y111)</f>
        <v>#REF!</v>
      </c>
      <c r="F78" s="4" t="e">
        <f t="shared" si="5"/>
        <v>#REF!</v>
      </c>
      <c r="G78" s="4" t="e">
        <f t="shared" si="6"/>
        <v>#REF!</v>
      </c>
      <c r="H78" s="4" t="e">
        <f>'Lynx PLYWOOD'!#REF!*SUM('Lynx PLYWOOD'!N111:Y111)/3.125</f>
        <v>#REF!</v>
      </c>
      <c r="I78" s="4" t="e">
        <f>'Lynx PLYWOOD'!#REF!</f>
        <v>#REF!</v>
      </c>
    </row>
    <row r="79" spans="1:9">
      <c r="A79">
        <f>'PROD. lynx plywood'!A79</f>
        <v>0</v>
      </c>
      <c r="B79" s="4" t="e">
        <f>'Lynx PLYWOOD'!#REF!*SUM('Lynx PLYWOOD'!N112:Y112)</f>
        <v>#REF!</v>
      </c>
      <c r="C79" s="4" t="e">
        <f>'Lynx PLYWOOD'!#REF!*SUM('Lynx PLYWOOD'!N112:Y112)</f>
        <v>#REF!</v>
      </c>
      <c r="D79" s="4" t="e">
        <f>'Lynx PLYWOOD'!#REF!*SUM('Lynx PLYWOOD'!N112:Y112)</f>
        <v>#REF!</v>
      </c>
      <c r="E79" s="4" t="e">
        <f>'Lynx PLYWOOD'!#REF!*SUM('Lynx PLYWOOD'!N112:Y112)</f>
        <v>#REF!</v>
      </c>
      <c r="F79" s="4" t="e">
        <f t="shared" si="5"/>
        <v>#REF!</v>
      </c>
      <c r="G79" s="4" t="e">
        <f t="shared" si="6"/>
        <v>#REF!</v>
      </c>
      <c r="H79" s="4" t="e">
        <f>'Lynx PLYWOOD'!#REF!*SUM('Lynx PLYWOOD'!N112:Y112)/3.125</f>
        <v>#REF!</v>
      </c>
      <c r="I79" s="4" t="e">
        <f>'Lynx PLYWOOD'!#REF!</f>
        <v>#REF!</v>
      </c>
    </row>
    <row r="80" spans="1:9">
      <c r="A80">
        <f>'PROD. lynx plywood'!A80</f>
        <v>0</v>
      </c>
      <c r="B80" s="4" t="e">
        <f>'Lynx PLYWOOD'!#REF!*SUM('Lynx PLYWOOD'!N113:Y113)</f>
        <v>#REF!</v>
      </c>
      <c r="C80" s="4" t="e">
        <f>'Lynx PLYWOOD'!#REF!*SUM('Lynx PLYWOOD'!N113:Y113)</f>
        <v>#REF!</v>
      </c>
      <c r="D80" s="4" t="e">
        <f>'Lynx PLYWOOD'!#REF!*SUM('Lynx PLYWOOD'!N113:Y113)</f>
        <v>#REF!</v>
      </c>
      <c r="E80" s="4" t="e">
        <f>'Lynx PLYWOOD'!#REF!*SUM('Lynx PLYWOOD'!N113:Y113)</f>
        <v>#REF!</v>
      </c>
      <c r="F80" s="4" t="e">
        <f t="shared" si="5"/>
        <v>#REF!</v>
      </c>
      <c r="G80" s="4" t="e">
        <f t="shared" si="6"/>
        <v>#REF!</v>
      </c>
      <c r="H80" s="4" t="e">
        <f>'Lynx PLYWOOD'!#REF!*SUM('Lynx PLYWOOD'!N113:Y113)/3.125</f>
        <v>#REF!</v>
      </c>
      <c r="I80" s="4" t="e">
        <f>'Lynx PLYWOOD'!#REF!</f>
        <v>#REF!</v>
      </c>
    </row>
    <row r="81" spans="1:9">
      <c r="A81">
        <f>'PROD. lynx plywood'!A81</f>
        <v>0</v>
      </c>
      <c r="B81" s="4" t="e">
        <f>'Lynx PLYWOOD'!#REF!*SUM('Lynx PLYWOOD'!N114:Y114)</f>
        <v>#REF!</v>
      </c>
      <c r="C81" s="4" t="e">
        <f>'Lynx PLYWOOD'!#REF!*SUM('Lynx PLYWOOD'!N114:Y114)</f>
        <v>#REF!</v>
      </c>
      <c r="D81" s="4" t="e">
        <f>'Lynx PLYWOOD'!#REF!*SUM('Lynx PLYWOOD'!N114:Y114)</f>
        <v>#REF!</v>
      </c>
      <c r="E81" s="4" t="e">
        <f>'Lynx PLYWOOD'!#REF!*SUM('Lynx PLYWOOD'!N114:Y114)</f>
        <v>#REF!</v>
      </c>
      <c r="F81" s="4" t="e">
        <f t="shared" si="5"/>
        <v>#REF!</v>
      </c>
      <c r="G81" s="4" t="e">
        <f t="shared" si="6"/>
        <v>#REF!</v>
      </c>
      <c r="H81" s="4" t="e">
        <f>'Lynx PLYWOOD'!#REF!*SUM('Lynx PLYWOOD'!N114:Y114)/3.125</f>
        <v>#REF!</v>
      </c>
      <c r="I81" s="4" t="e">
        <f>'Lynx PLYWOOD'!#REF!</f>
        <v>#REF!</v>
      </c>
    </row>
    <row r="82" spans="1:9">
      <c r="A82">
        <f>'PROD. lynx plywood'!A82</f>
        <v>0</v>
      </c>
      <c r="B82" s="4" t="e">
        <f>'Lynx PLYWOOD'!#REF!*SUM('Lynx PLYWOOD'!N115:Y115)</f>
        <v>#REF!</v>
      </c>
      <c r="C82" s="4" t="e">
        <f>'Lynx PLYWOOD'!#REF!*SUM('Lynx PLYWOOD'!N115:Y115)</f>
        <v>#REF!</v>
      </c>
      <c r="D82" s="4" t="e">
        <f>'Lynx PLYWOOD'!#REF!*SUM('Lynx PLYWOOD'!N115:Y115)</f>
        <v>#REF!</v>
      </c>
      <c r="E82" s="4" t="e">
        <f>'Lynx PLYWOOD'!#REF!*SUM('Lynx PLYWOOD'!N115:Y115)</f>
        <v>#REF!</v>
      </c>
      <c r="F82" s="4" t="e">
        <f t="shared" si="5"/>
        <v>#REF!</v>
      </c>
      <c r="G82" s="4" t="e">
        <f t="shared" si="6"/>
        <v>#REF!</v>
      </c>
      <c r="H82" s="4" t="e">
        <f>'Lynx PLYWOOD'!#REF!*SUM('Lynx PLYWOOD'!N115:Y115)/3.125</f>
        <v>#REF!</v>
      </c>
      <c r="I82" s="4" t="e">
        <f>'Lynx PLYWOOD'!#REF!</f>
        <v>#REF!</v>
      </c>
    </row>
    <row r="83" spans="1:9">
      <c r="A83">
        <f>'PROD. lynx plywood'!A83</f>
        <v>0</v>
      </c>
      <c r="B83" s="4" t="e">
        <f>'Lynx PLYWOOD'!#REF!*SUM('Lynx PLYWOOD'!N116:Y116)</f>
        <v>#REF!</v>
      </c>
      <c r="C83" s="4" t="e">
        <f>'Lynx PLYWOOD'!#REF!*SUM('Lynx PLYWOOD'!N116:Y116)</f>
        <v>#REF!</v>
      </c>
      <c r="D83" s="4" t="e">
        <f>'Lynx PLYWOOD'!#REF!*SUM('Lynx PLYWOOD'!N116:Y116)</f>
        <v>#REF!</v>
      </c>
      <c r="E83" s="4" t="e">
        <f>'Lynx PLYWOOD'!#REF!*SUM('Lynx PLYWOOD'!N116:Y116)</f>
        <v>#REF!</v>
      </c>
      <c r="F83" s="4" t="e">
        <f t="shared" si="5"/>
        <v>#REF!</v>
      </c>
      <c r="G83" s="4" t="e">
        <f t="shared" si="6"/>
        <v>#REF!</v>
      </c>
      <c r="H83" s="4" t="e">
        <f>'Lynx PLYWOOD'!#REF!*SUM('Lynx PLYWOOD'!N116:Y116)/3.125</f>
        <v>#REF!</v>
      </c>
      <c r="I83" s="4" t="e">
        <f>'Lynx PLYWOOD'!#REF!</f>
        <v>#REF!</v>
      </c>
    </row>
    <row r="84" spans="1:9">
      <c r="A84">
        <f>'PROD. lynx plywood'!A84</f>
        <v>0</v>
      </c>
      <c r="B84" s="4" t="e">
        <f>'Lynx PLYWOOD'!#REF!*SUM('Lynx PLYWOOD'!N117:Y117)</f>
        <v>#REF!</v>
      </c>
      <c r="C84" s="4" t="e">
        <f>'Lynx PLYWOOD'!#REF!*SUM('Lynx PLYWOOD'!N117:Y117)</f>
        <v>#REF!</v>
      </c>
      <c r="D84" s="4" t="e">
        <f>'Lynx PLYWOOD'!#REF!*SUM('Lynx PLYWOOD'!N117:Y117)</f>
        <v>#REF!</v>
      </c>
      <c r="E84" s="4" t="e">
        <f>'Lynx PLYWOOD'!#REF!*SUM('Lynx PLYWOOD'!N117:Y117)</f>
        <v>#REF!</v>
      </c>
      <c r="F84" s="4" t="e">
        <f t="shared" si="5"/>
        <v>#REF!</v>
      </c>
      <c r="G84" s="4" t="e">
        <f t="shared" si="6"/>
        <v>#REF!</v>
      </c>
      <c r="H84" s="4" t="e">
        <f>'Lynx PLYWOOD'!#REF!*SUM('Lynx PLYWOOD'!N117:Y117)/3.125</f>
        <v>#REF!</v>
      </c>
      <c r="I84" s="4" t="e">
        <f>'Lynx PLYWOOD'!#REF!</f>
        <v>#REF!</v>
      </c>
    </row>
    <row r="85" spans="1:9">
      <c r="A85">
        <f>'PROD. lynx plywood'!A85</f>
        <v>0</v>
      </c>
      <c r="B85" s="4" t="e">
        <f>'Lynx PLYWOOD'!#REF!*SUM('Lynx PLYWOOD'!N118:Y118)</f>
        <v>#REF!</v>
      </c>
      <c r="C85" s="4" t="e">
        <f>'Lynx PLYWOOD'!#REF!*SUM('Lynx PLYWOOD'!N118:Y118)</f>
        <v>#REF!</v>
      </c>
      <c r="D85" s="4" t="e">
        <f>'Lynx PLYWOOD'!#REF!*SUM('Lynx PLYWOOD'!N118:Y118)</f>
        <v>#REF!</v>
      </c>
      <c r="E85" s="4" t="e">
        <f>'Lynx PLYWOOD'!#REF!*SUM('Lynx PLYWOOD'!N118:Y118)</f>
        <v>#REF!</v>
      </c>
      <c r="F85" s="4" t="e">
        <f t="shared" si="5"/>
        <v>#REF!</v>
      </c>
      <c r="G85" s="4" t="e">
        <f t="shared" si="6"/>
        <v>#REF!</v>
      </c>
      <c r="H85" s="4" t="e">
        <f>'Lynx PLYWOOD'!#REF!*SUM('Lynx PLYWOOD'!N118:Y118)/3.125</f>
        <v>#REF!</v>
      </c>
      <c r="I85" s="4" t="e">
        <f>'Lynx PLYWOOD'!#REF!</f>
        <v>#REF!</v>
      </c>
    </row>
    <row r="86" spans="1:9">
      <c r="A86">
        <f>'PROD. lynx plywood'!A86</f>
        <v>0</v>
      </c>
      <c r="B86" s="4" t="e">
        <f>'Lynx PLYWOOD'!#REF!*SUM('Lynx PLYWOOD'!N119:Y119)</f>
        <v>#REF!</v>
      </c>
      <c r="C86" s="4" t="e">
        <f>'Lynx PLYWOOD'!#REF!*SUM('Lynx PLYWOOD'!N119:Y119)</f>
        <v>#REF!</v>
      </c>
      <c r="D86" s="4" t="e">
        <f>'Lynx PLYWOOD'!#REF!*SUM('Lynx PLYWOOD'!N119:Y119)</f>
        <v>#REF!</v>
      </c>
      <c r="E86" s="4" t="e">
        <f>'Lynx PLYWOOD'!#REF!*SUM('Lynx PLYWOOD'!N119:Y119)</f>
        <v>#REF!</v>
      </c>
      <c r="F86" s="4" t="e">
        <f t="shared" si="5"/>
        <v>#REF!</v>
      </c>
      <c r="G86" s="4" t="e">
        <f t="shared" si="6"/>
        <v>#REF!</v>
      </c>
      <c r="H86" s="4" t="e">
        <f>'Lynx PLYWOOD'!#REF!*SUM('Lynx PLYWOOD'!N119:Y119)/3.125</f>
        <v>#REF!</v>
      </c>
      <c r="I86" s="4" t="e">
        <f>'Lynx PLYWOOD'!#REF!</f>
        <v>#REF!</v>
      </c>
    </row>
    <row r="87" spans="1:9">
      <c r="A87">
        <f>'PROD. lynx plywood'!A87</f>
        <v>0</v>
      </c>
      <c r="B87" s="4" t="e">
        <f>'Lynx PLYWOOD'!#REF!*SUM('Lynx PLYWOOD'!N120:Y120)</f>
        <v>#REF!</v>
      </c>
      <c r="C87" s="4" t="e">
        <f>'Lynx PLYWOOD'!#REF!*SUM('Lynx PLYWOOD'!N120:Y120)</f>
        <v>#REF!</v>
      </c>
      <c r="D87" s="4" t="e">
        <f>'Lynx PLYWOOD'!#REF!*SUM('Lynx PLYWOOD'!N120:Y120)</f>
        <v>#REF!</v>
      </c>
      <c r="E87" s="4" t="e">
        <f>'Lynx PLYWOOD'!#REF!*SUM('Lynx PLYWOOD'!N120:Y120)</f>
        <v>#REF!</v>
      </c>
      <c r="F87" s="4" t="e">
        <f t="shared" si="5"/>
        <v>#REF!</v>
      </c>
      <c r="G87" s="4" t="e">
        <f t="shared" si="6"/>
        <v>#REF!</v>
      </c>
      <c r="H87" s="4" t="e">
        <f>'Lynx PLYWOOD'!#REF!*SUM('Lynx PLYWOOD'!N120:Y120)/3.125</f>
        <v>#REF!</v>
      </c>
      <c r="I87" s="4" t="e">
        <f>'Lynx PLYWOOD'!#REF!</f>
        <v>#REF!</v>
      </c>
    </row>
    <row r="88" spans="1:9">
      <c r="A88">
        <f>'PROD. lynx plywood'!A88</f>
        <v>0</v>
      </c>
      <c r="B88" s="4" t="e">
        <f>'Lynx PLYWOOD'!#REF!*SUM('Lynx PLYWOOD'!N121:Y121)</f>
        <v>#REF!</v>
      </c>
      <c r="C88" s="4" t="e">
        <f>'Lynx PLYWOOD'!#REF!*SUM('Lynx PLYWOOD'!N121:Y121)</f>
        <v>#REF!</v>
      </c>
      <c r="D88" s="4" t="e">
        <f>'Lynx PLYWOOD'!#REF!*SUM('Lynx PLYWOOD'!N121:Y121)</f>
        <v>#REF!</v>
      </c>
      <c r="E88" s="4" t="e">
        <f>'Lynx PLYWOOD'!#REF!*SUM('Lynx PLYWOOD'!N121:Y121)</f>
        <v>#REF!</v>
      </c>
      <c r="F88" s="4" t="e">
        <f t="shared" si="5"/>
        <v>#REF!</v>
      </c>
      <c r="G88" s="4" t="e">
        <f t="shared" si="6"/>
        <v>#REF!</v>
      </c>
      <c r="H88" s="4" t="e">
        <f>'Lynx PLYWOOD'!#REF!*SUM('Lynx PLYWOOD'!N121:Y121)/3.125</f>
        <v>#REF!</v>
      </c>
      <c r="I88" s="4" t="e">
        <f>'Lynx PLYWOOD'!#REF!</f>
        <v>#REF!</v>
      </c>
    </row>
    <row r="89" spans="1:9">
      <c r="A89">
        <f>'PROD. lynx plywood'!A89</f>
        <v>0</v>
      </c>
      <c r="B89" s="4" t="e">
        <f>'Lynx PLYWOOD'!#REF!*SUM('Lynx PLYWOOD'!N122:Y122)</f>
        <v>#REF!</v>
      </c>
      <c r="C89" s="4" t="e">
        <f>'Lynx PLYWOOD'!#REF!*SUM('Lynx PLYWOOD'!N122:Y122)</f>
        <v>#REF!</v>
      </c>
      <c r="D89" s="4" t="e">
        <f>'Lynx PLYWOOD'!#REF!*SUM('Lynx PLYWOOD'!N122:Y122)</f>
        <v>#REF!</v>
      </c>
      <c r="E89" s="4" t="e">
        <f>'Lynx PLYWOOD'!#REF!*SUM('Lynx PLYWOOD'!N122:Y122)</f>
        <v>#REF!</v>
      </c>
      <c r="F89" s="4" t="e">
        <f t="shared" si="5"/>
        <v>#REF!</v>
      </c>
      <c r="G89" s="4" t="e">
        <f t="shared" si="6"/>
        <v>#REF!</v>
      </c>
      <c r="H89" s="4" t="e">
        <f>'Lynx PLYWOOD'!#REF!*SUM('Lynx PLYWOOD'!N122:Y122)/3.125</f>
        <v>#REF!</v>
      </c>
      <c r="I89" s="4" t="e">
        <f>'Lynx PLYWOOD'!#REF!</f>
        <v>#REF!</v>
      </c>
    </row>
    <row r="90" spans="1:9">
      <c r="A90">
        <f>'PROD. lynx plywood'!A90</f>
        <v>0</v>
      </c>
      <c r="B90" s="4" t="e">
        <f>'Lynx PLYWOOD'!#REF!*SUM('Lynx PLYWOOD'!N123:Y123)</f>
        <v>#REF!</v>
      </c>
      <c r="C90" s="4" t="e">
        <f>'Lynx PLYWOOD'!#REF!*SUM('Lynx PLYWOOD'!N123:Y123)</f>
        <v>#REF!</v>
      </c>
      <c r="D90" s="4" t="e">
        <f>'Lynx PLYWOOD'!#REF!*SUM('Lynx PLYWOOD'!N123:Y123)</f>
        <v>#REF!</v>
      </c>
      <c r="E90" s="4" t="e">
        <f>'Lynx PLYWOOD'!#REF!*SUM('Lynx PLYWOOD'!N123:Y123)</f>
        <v>#REF!</v>
      </c>
      <c r="F90" s="4" t="e">
        <f t="shared" si="5"/>
        <v>#REF!</v>
      </c>
      <c r="G90" s="4" t="e">
        <f t="shared" si="6"/>
        <v>#REF!</v>
      </c>
      <c r="H90" s="4" t="e">
        <f>'Lynx PLYWOOD'!#REF!*SUM('Lynx PLYWOOD'!N123:Y123)/3.125</f>
        <v>#REF!</v>
      </c>
      <c r="I90" s="4" t="e">
        <f>'Lynx PLYWOOD'!#REF!</f>
        <v>#REF!</v>
      </c>
    </row>
    <row r="91" spans="1:9">
      <c r="A91">
        <f>'PROD. lynx plywood'!A91</f>
        <v>0</v>
      </c>
      <c r="B91" s="4" t="e">
        <f>'Lynx PLYWOOD'!#REF!*SUM('Lynx PLYWOOD'!N124:Y124)</f>
        <v>#REF!</v>
      </c>
      <c r="C91" s="4" t="e">
        <f>'Lynx PLYWOOD'!#REF!*SUM('Lynx PLYWOOD'!N124:Y124)</f>
        <v>#REF!</v>
      </c>
      <c r="D91" s="4" t="e">
        <f>'Lynx PLYWOOD'!#REF!*SUM('Lynx PLYWOOD'!N124:Y124)</f>
        <v>#REF!</v>
      </c>
      <c r="E91" s="4" t="e">
        <f>'Lynx PLYWOOD'!#REF!*SUM('Lynx PLYWOOD'!N124:Y124)</f>
        <v>#REF!</v>
      </c>
      <c r="F91" s="4" t="e">
        <f t="shared" si="5"/>
        <v>#REF!</v>
      </c>
      <c r="G91" s="4" t="e">
        <f t="shared" si="6"/>
        <v>#REF!</v>
      </c>
      <c r="H91" s="4" t="e">
        <f>'Lynx PLYWOOD'!#REF!*SUM('Lynx PLYWOOD'!N124:Y124)/3.125</f>
        <v>#REF!</v>
      </c>
      <c r="I91" s="4" t="e">
        <f>'Lynx PLYWOOD'!#REF!</f>
        <v>#REF!</v>
      </c>
    </row>
    <row r="92" spans="1:9">
      <c r="A92">
        <f>'PROD. lynx plywood'!A92</f>
        <v>0</v>
      </c>
      <c r="B92" s="4" t="e">
        <f>'Lynx PLYWOOD'!#REF!*SUM('Lynx PLYWOOD'!N125:Y125)</f>
        <v>#REF!</v>
      </c>
      <c r="C92" s="4" t="e">
        <f>'Lynx PLYWOOD'!#REF!*SUM('Lynx PLYWOOD'!N125:Y125)</f>
        <v>#REF!</v>
      </c>
      <c r="D92" s="4" t="e">
        <f>'Lynx PLYWOOD'!#REF!*SUM('Lynx PLYWOOD'!N125:Y125)</f>
        <v>#REF!</v>
      </c>
      <c r="E92" s="4" t="e">
        <f>'Lynx PLYWOOD'!#REF!*SUM('Lynx PLYWOOD'!N125:Y125)</f>
        <v>#REF!</v>
      </c>
      <c r="F92" s="4" t="e">
        <f t="shared" si="5"/>
        <v>#REF!</v>
      </c>
      <c r="G92" s="4" t="e">
        <f t="shared" si="6"/>
        <v>#REF!</v>
      </c>
      <c r="H92" s="4" t="e">
        <f>'Lynx PLYWOOD'!#REF!*SUM('Lynx PLYWOOD'!N125:Y125)/3.125</f>
        <v>#REF!</v>
      </c>
      <c r="I92" s="4" t="e">
        <f>'Lynx PLYWOOD'!#REF!</f>
        <v>#REF!</v>
      </c>
    </row>
    <row r="93" spans="1:9">
      <c r="A93">
        <f>'PROD. lynx plywood'!A93</f>
        <v>0</v>
      </c>
      <c r="B93" s="4" t="e">
        <f>'Lynx PLYWOOD'!#REF!*SUM('Lynx PLYWOOD'!N126:Y126)</f>
        <v>#REF!</v>
      </c>
      <c r="C93" s="4" t="e">
        <f>'Lynx PLYWOOD'!#REF!*SUM('Lynx PLYWOOD'!N126:Y126)</f>
        <v>#REF!</v>
      </c>
      <c r="D93" s="4" t="e">
        <f>'Lynx PLYWOOD'!#REF!*SUM('Lynx PLYWOOD'!N126:Y126)</f>
        <v>#REF!</v>
      </c>
      <c r="E93" s="4" t="e">
        <f>'Lynx PLYWOOD'!#REF!*SUM('Lynx PLYWOOD'!N126:Y126)</f>
        <v>#REF!</v>
      </c>
      <c r="F93" s="4" t="e">
        <f t="shared" si="5"/>
        <v>#REF!</v>
      </c>
      <c r="G93" s="4" t="e">
        <f t="shared" si="6"/>
        <v>#REF!</v>
      </c>
      <c r="H93" s="4" t="e">
        <f>'Lynx PLYWOOD'!#REF!*SUM('Lynx PLYWOOD'!N126:Y126)/3.125</f>
        <v>#REF!</v>
      </c>
      <c r="I93" s="4" t="e">
        <f>'Lynx PLYWOOD'!#REF!</f>
        <v>#REF!</v>
      </c>
    </row>
    <row r="94" spans="1:9">
      <c r="A94">
        <f>'PROD. lynx plywood'!A94</f>
        <v>0</v>
      </c>
      <c r="B94" s="4" t="e">
        <f>'Lynx PLYWOOD'!#REF!*SUM('Lynx PLYWOOD'!N127:Y127)</f>
        <v>#REF!</v>
      </c>
      <c r="C94" s="4" t="e">
        <f>'Lynx PLYWOOD'!#REF!*SUM('Lynx PLYWOOD'!N127:Y127)</f>
        <v>#REF!</v>
      </c>
      <c r="D94" s="4" t="e">
        <f>'Lynx PLYWOOD'!#REF!*SUM('Lynx PLYWOOD'!N127:Y127)</f>
        <v>#REF!</v>
      </c>
      <c r="E94" s="4" t="e">
        <f>'Lynx PLYWOOD'!#REF!*SUM('Lynx PLYWOOD'!N127:Y127)</f>
        <v>#REF!</v>
      </c>
      <c r="F94" s="4" t="e">
        <f t="shared" si="5"/>
        <v>#REF!</v>
      </c>
      <c r="G94" s="4" t="e">
        <f t="shared" si="6"/>
        <v>#REF!</v>
      </c>
      <c r="H94" s="4" t="e">
        <f>'Lynx PLYWOOD'!#REF!*SUM('Lynx PLYWOOD'!N127:Y127)/3.125</f>
        <v>#REF!</v>
      </c>
      <c r="I94" s="4" t="e">
        <f>'Lynx PLYWOOD'!#REF!</f>
        <v>#REF!</v>
      </c>
    </row>
    <row r="95" spans="1:9">
      <c r="A95">
        <f>'PROD. lynx plywood'!A95</f>
        <v>0</v>
      </c>
      <c r="B95" s="4" t="e">
        <f>'Lynx PLYWOOD'!#REF!*SUM('Lynx PLYWOOD'!N128:Y128)</f>
        <v>#REF!</v>
      </c>
      <c r="C95" s="4" t="e">
        <f>'Lynx PLYWOOD'!#REF!*SUM('Lynx PLYWOOD'!N128:Y128)</f>
        <v>#REF!</v>
      </c>
      <c r="D95" s="4" t="e">
        <f>'Lynx PLYWOOD'!#REF!*SUM('Lynx PLYWOOD'!N128:Y128)</f>
        <v>#REF!</v>
      </c>
      <c r="E95" s="4" t="e">
        <f>'Lynx PLYWOOD'!#REF!*SUM('Lynx PLYWOOD'!N128:Y128)</f>
        <v>#REF!</v>
      </c>
      <c r="F95" s="4" t="e">
        <f t="shared" si="5"/>
        <v>#REF!</v>
      </c>
      <c r="G95" s="4" t="e">
        <f t="shared" si="6"/>
        <v>#REF!</v>
      </c>
      <c r="H95" s="4" t="e">
        <f>'Lynx PLYWOOD'!#REF!*SUM('Lynx PLYWOOD'!N128:Y128)/3.125</f>
        <v>#REF!</v>
      </c>
      <c r="I95" s="4" t="e">
        <f>'Lynx PLYWOOD'!#REF!</f>
        <v>#REF!</v>
      </c>
    </row>
    <row r="96" spans="1:9">
      <c r="A96">
        <f>'PROD. lynx plywood'!A96</f>
        <v>0</v>
      </c>
      <c r="B96" s="4" t="e">
        <f>'Lynx PLYWOOD'!#REF!*SUM('Lynx PLYWOOD'!N129:Y129)</f>
        <v>#REF!</v>
      </c>
      <c r="C96" s="4" t="e">
        <f>'Lynx PLYWOOD'!#REF!*SUM('Lynx PLYWOOD'!N129:Y129)</f>
        <v>#REF!</v>
      </c>
      <c r="D96" s="4" t="e">
        <f>'Lynx PLYWOOD'!#REF!*SUM('Lynx PLYWOOD'!N129:Y129)</f>
        <v>#REF!</v>
      </c>
      <c r="E96" s="4" t="e">
        <f>'Lynx PLYWOOD'!#REF!*SUM('Lynx PLYWOOD'!N129:Y129)</f>
        <v>#REF!</v>
      </c>
      <c r="F96" s="4" t="e">
        <f t="shared" si="5"/>
        <v>#REF!</v>
      </c>
      <c r="G96" s="4" t="e">
        <f t="shared" si="6"/>
        <v>#REF!</v>
      </c>
      <c r="H96" s="4" t="e">
        <f>'Lynx PLYWOOD'!#REF!*SUM('Lynx PLYWOOD'!N129:Y129)/3.125</f>
        <v>#REF!</v>
      </c>
      <c r="I96" s="4" t="e">
        <f>'Lynx PLYWOOD'!#REF!</f>
        <v>#REF!</v>
      </c>
    </row>
    <row r="97" spans="1:9">
      <c r="A97">
        <f>'PROD. lynx plywood'!A97</f>
        <v>0</v>
      </c>
      <c r="B97" s="4" t="e">
        <f>'Lynx PLYWOOD'!#REF!*SUM('Lynx PLYWOOD'!N130:Y130)</f>
        <v>#REF!</v>
      </c>
      <c r="C97" s="4" t="e">
        <f>'Lynx PLYWOOD'!#REF!*SUM('Lynx PLYWOOD'!N130:Y130)</f>
        <v>#REF!</v>
      </c>
      <c r="D97" s="4" t="e">
        <f>'Lynx PLYWOOD'!#REF!*SUM('Lynx PLYWOOD'!N130:Y130)</f>
        <v>#REF!</v>
      </c>
      <c r="E97" s="4" t="e">
        <f>'Lynx PLYWOOD'!#REF!*SUM('Lynx PLYWOOD'!N130:Y130)</f>
        <v>#REF!</v>
      </c>
      <c r="F97" s="4" t="e">
        <f t="shared" si="5"/>
        <v>#REF!</v>
      </c>
      <c r="G97" s="4" t="e">
        <f t="shared" si="6"/>
        <v>#REF!</v>
      </c>
      <c r="H97" s="4" t="e">
        <f>'Lynx PLYWOOD'!#REF!*SUM('Lynx PLYWOOD'!N130:Y130)/3.125</f>
        <v>#REF!</v>
      </c>
      <c r="I97" s="4" t="e">
        <f>'Lynx PLYWOOD'!#REF!</f>
        <v>#REF!</v>
      </c>
    </row>
    <row r="98" spans="1:9">
      <c r="A98">
        <f>'PROD. lynx plywood'!A98</f>
        <v>0</v>
      </c>
      <c r="B98" s="4" t="e">
        <f>'Lynx PLYWOOD'!#REF!*SUM('Lynx PLYWOOD'!N131:Y131)</f>
        <v>#REF!</v>
      </c>
      <c r="C98" s="4" t="e">
        <f>'Lynx PLYWOOD'!#REF!*SUM('Lynx PLYWOOD'!N131:Y131)</f>
        <v>#REF!</v>
      </c>
      <c r="D98" s="4" t="e">
        <f>'Lynx PLYWOOD'!#REF!*SUM('Lynx PLYWOOD'!N131:Y131)</f>
        <v>#REF!</v>
      </c>
      <c r="E98" s="4" t="e">
        <f>'Lynx PLYWOOD'!#REF!*SUM('Lynx PLYWOOD'!N131:Y131)</f>
        <v>#REF!</v>
      </c>
      <c r="F98" s="4" t="e">
        <f t="shared" si="5"/>
        <v>#REF!</v>
      </c>
      <c r="G98" s="4" t="e">
        <f t="shared" si="6"/>
        <v>#REF!</v>
      </c>
      <c r="H98" s="4" t="e">
        <f>'Lynx PLYWOOD'!#REF!*SUM('Lynx PLYWOOD'!N131:Y131)/3.125</f>
        <v>#REF!</v>
      </c>
      <c r="I98" s="4" t="e">
        <f>'Lynx PLYWOOD'!#REF!</f>
        <v>#REF!</v>
      </c>
    </row>
    <row r="99" spans="1:9">
      <c r="A99">
        <f>'PROD. lynx plywood'!A99</f>
        <v>0</v>
      </c>
      <c r="B99" s="4" t="e">
        <f>'Lynx PLYWOOD'!#REF!*SUM('Lynx PLYWOOD'!N132:Y132)</f>
        <v>#REF!</v>
      </c>
      <c r="C99" s="4" t="e">
        <f>'Lynx PLYWOOD'!#REF!*SUM('Lynx PLYWOOD'!N132:Y132)</f>
        <v>#REF!</v>
      </c>
      <c r="D99" s="4" t="e">
        <f>'Lynx PLYWOOD'!#REF!*SUM('Lynx PLYWOOD'!N132:Y132)</f>
        <v>#REF!</v>
      </c>
      <c r="E99" s="4" t="e">
        <f>'Lynx PLYWOOD'!#REF!*SUM('Lynx PLYWOOD'!N132:Y132)</f>
        <v>#REF!</v>
      </c>
      <c r="F99" s="4" t="e">
        <f t="shared" si="5"/>
        <v>#REF!</v>
      </c>
      <c r="G99" s="4" t="e">
        <f t="shared" si="6"/>
        <v>#REF!</v>
      </c>
      <c r="H99" s="4" t="e">
        <f>'Lynx PLYWOOD'!#REF!*SUM('Lynx PLYWOOD'!N132:Y132)/3.125</f>
        <v>#REF!</v>
      </c>
      <c r="I99" s="4" t="e">
        <f>'Lynx PLYWOOD'!#REF!</f>
        <v>#REF!</v>
      </c>
    </row>
    <row r="100" spans="1:9">
      <c r="A100">
        <f>'PROD. lynx plywood'!A100</f>
        <v>0</v>
      </c>
      <c r="B100" s="4" t="e">
        <f>'Lynx PLYWOOD'!#REF!*SUM('Lynx PLYWOOD'!N133:Y133)</f>
        <v>#REF!</v>
      </c>
      <c r="C100" s="4" t="e">
        <f>'Lynx PLYWOOD'!#REF!*SUM('Lynx PLYWOOD'!N133:Y133)</f>
        <v>#REF!</v>
      </c>
      <c r="D100" s="4" t="e">
        <f>'Lynx PLYWOOD'!#REF!*SUM('Lynx PLYWOOD'!N133:Y133)</f>
        <v>#REF!</v>
      </c>
      <c r="E100" s="4" t="e">
        <f>'Lynx PLYWOOD'!#REF!*SUM('Lynx PLYWOOD'!N133:Y133)</f>
        <v>#REF!</v>
      </c>
      <c r="F100" s="4" t="e">
        <f t="shared" si="5"/>
        <v>#REF!</v>
      </c>
      <c r="G100" s="4" t="e">
        <f t="shared" si="6"/>
        <v>#REF!</v>
      </c>
      <c r="H100" s="4" t="e">
        <f>'Lynx PLYWOOD'!#REF!*SUM('Lynx PLYWOOD'!N133:Y133)/3.125</f>
        <v>#REF!</v>
      </c>
      <c r="I100" s="4" t="e">
        <f>'Lynx PLYWOOD'!#REF!</f>
        <v>#REF!</v>
      </c>
    </row>
    <row r="101" spans="1:9">
      <c r="A101">
        <f>'PROD. lynx plywood'!A101</f>
        <v>0</v>
      </c>
      <c r="B101" s="4" t="e">
        <f>'Lynx PLYWOOD'!#REF!*SUM('Lynx PLYWOOD'!N134:Y134)</f>
        <v>#REF!</v>
      </c>
      <c r="C101" s="4" t="e">
        <f>'Lynx PLYWOOD'!#REF!*SUM('Lynx PLYWOOD'!N134:Y134)</f>
        <v>#REF!</v>
      </c>
      <c r="D101" s="4" t="e">
        <f>'Lynx PLYWOOD'!#REF!*SUM('Lynx PLYWOOD'!N134:Y134)</f>
        <v>#REF!</v>
      </c>
      <c r="E101" s="4" t="e">
        <f>'Lynx PLYWOOD'!#REF!*SUM('Lynx PLYWOOD'!N134:Y134)</f>
        <v>#REF!</v>
      </c>
      <c r="F101" s="4" t="e">
        <f t="shared" si="5"/>
        <v>#REF!</v>
      </c>
      <c r="G101" s="4" t="e">
        <f t="shared" si="6"/>
        <v>#REF!</v>
      </c>
      <c r="H101" s="4" t="e">
        <f>'Lynx PLYWOOD'!#REF!*SUM('Lynx PLYWOOD'!N134:Y134)/3.125</f>
        <v>#REF!</v>
      </c>
      <c r="I101" s="4" t="e">
        <f>'Lynx PLYWOOD'!#REF!</f>
        <v>#REF!</v>
      </c>
    </row>
    <row r="102" spans="1:9">
      <c r="A102">
        <f>'PROD. lynx plywood'!A102</f>
        <v>0</v>
      </c>
      <c r="B102" s="4" t="e">
        <f>'Lynx PLYWOOD'!#REF!*SUM('Lynx PLYWOOD'!N135:Y135)</f>
        <v>#REF!</v>
      </c>
      <c r="C102" s="4" t="e">
        <f>'Lynx PLYWOOD'!#REF!*SUM('Lynx PLYWOOD'!N135:Y135)</f>
        <v>#REF!</v>
      </c>
      <c r="D102" s="4" t="e">
        <f>'Lynx PLYWOOD'!#REF!*SUM('Lynx PLYWOOD'!N135:Y135)</f>
        <v>#REF!</v>
      </c>
      <c r="E102" s="4" t="e">
        <f>'Lynx PLYWOOD'!#REF!*SUM('Lynx PLYWOOD'!N135:Y135)</f>
        <v>#REF!</v>
      </c>
      <c r="F102" s="4" t="e">
        <f t="shared" si="5"/>
        <v>#REF!</v>
      </c>
      <c r="G102" s="4" t="e">
        <f t="shared" si="6"/>
        <v>#REF!</v>
      </c>
      <c r="H102" s="4" t="e">
        <f>'Lynx PLYWOOD'!#REF!*SUM('Lynx PLYWOOD'!N135:Y135)/3.125</f>
        <v>#REF!</v>
      </c>
      <c r="I102" s="4" t="e">
        <f>'Lynx PLYWOOD'!#REF!</f>
        <v>#REF!</v>
      </c>
    </row>
    <row r="103" spans="1:9">
      <c r="A103">
        <f>'PROD. lynx plywood'!A103</f>
        <v>0</v>
      </c>
      <c r="B103" s="4" t="e">
        <f>'Lynx PLYWOOD'!#REF!*SUM('Lynx PLYWOOD'!N136:Y136)</f>
        <v>#REF!</v>
      </c>
      <c r="C103" s="4" t="e">
        <f>'Lynx PLYWOOD'!#REF!*SUM('Lynx PLYWOOD'!N136:Y136)</f>
        <v>#REF!</v>
      </c>
      <c r="D103" s="4" t="e">
        <f>'Lynx PLYWOOD'!#REF!*SUM('Lynx PLYWOOD'!N136:Y136)</f>
        <v>#REF!</v>
      </c>
      <c r="E103" s="4" t="e">
        <f>'Lynx PLYWOOD'!#REF!*SUM('Lynx PLYWOOD'!N136:Y136)</f>
        <v>#REF!</v>
      </c>
      <c r="F103" s="4" t="e">
        <f t="shared" si="5"/>
        <v>#REF!</v>
      </c>
      <c r="G103" s="4" t="e">
        <f t="shared" si="6"/>
        <v>#REF!</v>
      </c>
      <c r="H103" s="4" t="e">
        <f>'Lynx PLYWOOD'!#REF!*SUM('Lynx PLYWOOD'!N136:Y136)/3.125</f>
        <v>#REF!</v>
      </c>
      <c r="I103" s="4" t="e">
        <f>'Lynx PLYWOOD'!#REF!</f>
        <v>#REF!</v>
      </c>
    </row>
    <row r="104" spans="1:9">
      <c r="A104">
        <f>'PROD. lynx plywood'!A104</f>
        <v>0</v>
      </c>
      <c r="B104" s="4" t="e">
        <f>'Lynx PLYWOOD'!#REF!*SUM('Lynx PLYWOOD'!N137:Y137)</f>
        <v>#REF!</v>
      </c>
      <c r="C104" s="4" t="e">
        <f>'Lynx PLYWOOD'!#REF!*SUM('Lynx PLYWOOD'!N137:Y137)</f>
        <v>#REF!</v>
      </c>
      <c r="D104" s="4" t="e">
        <f>'Lynx PLYWOOD'!#REF!*SUM('Lynx PLYWOOD'!N137:Y137)</f>
        <v>#REF!</v>
      </c>
      <c r="E104" s="4" t="e">
        <f>'Lynx PLYWOOD'!#REF!*SUM('Lynx PLYWOOD'!N137:Y137)</f>
        <v>#REF!</v>
      </c>
      <c r="F104" s="4" t="e">
        <f t="shared" si="5"/>
        <v>#REF!</v>
      </c>
      <c r="G104" s="4" t="e">
        <f t="shared" si="6"/>
        <v>#REF!</v>
      </c>
      <c r="H104" s="4" t="e">
        <f>'Lynx PLYWOOD'!#REF!*SUM('Lynx PLYWOOD'!N137:Y137)/3.125</f>
        <v>#REF!</v>
      </c>
      <c r="I104" s="4" t="e">
        <f>'Lynx PLYWOOD'!#REF!</f>
        <v>#REF!</v>
      </c>
    </row>
    <row r="105" spans="1:9">
      <c r="A105">
        <f>'PROD. lynx plywood'!A105</f>
        <v>0</v>
      </c>
      <c r="B105" s="4" t="e">
        <f>'Lynx PLYWOOD'!#REF!*SUM('Lynx PLYWOOD'!N138:Y138)</f>
        <v>#REF!</v>
      </c>
      <c r="C105" s="4" t="e">
        <f>'Lynx PLYWOOD'!#REF!*SUM('Lynx PLYWOOD'!N138:Y138)</f>
        <v>#REF!</v>
      </c>
      <c r="D105" s="4" t="e">
        <f>'Lynx PLYWOOD'!#REF!*SUM('Lynx PLYWOOD'!N138:Y138)</f>
        <v>#REF!</v>
      </c>
      <c r="E105" s="4" t="e">
        <f>'Lynx PLYWOOD'!#REF!*SUM('Lynx PLYWOOD'!N138:Y138)</f>
        <v>#REF!</v>
      </c>
      <c r="F105" s="4" t="e">
        <f t="shared" si="5"/>
        <v>#REF!</v>
      </c>
      <c r="G105" s="4" t="e">
        <f t="shared" si="6"/>
        <v>#REF!</v>
      </c>
      <c r="H105" s="4" t="e">
        <f>'Lynx PLYWOOD'!#REF!*SUM('Lynx PLYWOOD'!N138:Y138)/3.125</f>
        <v>#REF!</v>
      </c>
      <c r="I105" s="4" t="e">
        <f>'Lynx PLYWOOD'!#REF!</f>
        <v>#REF!</v>
      </c>
    </row>
    <row r="106" spans="1:9">
      <c r="A106">
        <f>'PROD. lynx plywood'!A106</f>
        <v>0</v>
      </c>
      <c r="B106" s="4" t="e">
        <f>'Lynx PLYWOOD'!#REF!*SUM('Lynx PLYWOOD'!N139:Y139)</f>
        <v>#REF!</v>
      </c>
      <c r="C106" s="4" t="e">
        <f>'Lynx PLYWOOD'!#REF!*SUM('Lynx PLYWOOD'!N139:Y139)</f>
        <v>#REF!</v>
      </c>
      <c r="D106" s="4" t="e">
        <f>'Lynx PLYWOOD'!#REF!*SUM('Lynx PLYWOOD'!N139:Y139)</f>
        <v>#REF!</v>
      </c>
      <c r="E106" s="4" t="e">
        <f>'Lynx PLYWOOD'!#REF!*SUM('Lynx PLYWOOD'!N139:Y139)</f>
        <v>#REF!</v>
      </c>
      <c r="F106" s="4" t="e">
        <f t="shared" si="5"/>
        <v>#REF!</v>
      </c>
      <c r="G106" s="4" t="e">
        <f t="shared" si="6"/>
        <v>#REF!</v>
      </c>
      <c r="H106" s="4" t="e">
        <f>'Lynx PLYWOOD'!#REF!*SUM('Lynx PLYWOOD'!N139:Y139)/3.125</f>
        <v>#REF!</v>
      </c>
      <c r="I106" s="4" t="e">
        <f>'Lynx PLYWOOD'!#REF!</f>
        <v>#REF!</v>
      </c>
    </row>
    <row r="107" spans="1:9">
      <c r="A107">
        <f>'PROD. lynx plywood'!A107</f>
        <v>0</v>
      </c>
      <c r="B107" s="4" t="e">
        <f>'Lynx PLYWOOD'!#REF!*SUM('Lynx PLYWOOD'!N140:Y140)</f>
        <v>#REF!</v>
      </c>
      <c r="C107" s="4" t="e">
        <f>'Lynx PLYWOOD'!#REF!*SUM('Lynx PLYWOOD'!N140:Y140)</f>
        <v>#REF!</v>
      </c>
      <c r="D107" s="4" t="e">
        <f>'Lynx PLYWOOD'!#REF!*SUM('Lynx PLYWOOD'!N140:Y140)</f>
        <v>#REF!</v>
      </c>
      <c r="E107" s="4" t="e">
        <f>'Lynx PLYWOOD'!#REF!*SUM('Lynx PLYWOOD'!N140:Y140)</f>
        <v>#REF!</v>
      </c>
      <c r="F107" s="4" t="e">
        <f t="shared" si="5"/>
        <v>#REF!</v>
      </c>
      <c r="G107" s="4" t="e">
        <f t="shared" si="6"/>
        <v>#REF!</v>
      </c>
      <c r="H107" s="4" t="e">
        <f>'Lynx PLYWOOD'!#REF!*SUM('Lynx PLYWOOD'!N140:Y140)/3.125</f>
        <v>#REF!</v>
      </c>
      <c r="I107" s="4" t="e">
        <f>'Lynx PLYWOOD'!#REF!</f>
        <v>#REF!</v>
      </c>
    </row>
    <row r="108" spans="1:9">
      <c r="A108">
        <f>'PROD. lynx plywood'!A108</f>
        <v>0</v>
      </c>
      <c r="B108" s="4" t="e">
        <f>'Lynx PLYWOOD'!#REF!*SUM('Lynx PLYWOOD'!N141:Y141)</f>
        <v>#REF!</v>
      </c>
      <c r="C108" s="4" t="e">
        <f>'Lynx PLYWOOD'!#REF!*SUM('Lynx PLYWOOD'!N141:Y141)</f>
        <v>#REF!</v>
      </c>
      <c r="D108" s="4" t="e">
        <f>'Lynx PLYWOOD'!#REF!*SUM('Lynx PLYWOOD'!N141:Y141)</f>
        <v>#REF!</v>
      </c>
      <c r="E108" s="4" t="e">
        <f>'Lynx PLYWOOD'!#REF!*SUM('Lynx PLYWOOD'!N141:Y141)</f>
        <v>#REF!</v>
      </c>
      <c r="F108" s="4" t="e">
        <f t="shared" si="5"/>
        <v>#REF!</v>
      </c>
      <c r="G108" s="4" t="e">
        <f t="shared" si="6"/>
        <v>#REF!</v>
      </c>
      <c r="H108" s="4" t="e">
        <f>'Lynx PLYWOOD'!#REF!*SUM('Lynx PLYWOOD'!N141:Y141)/3.125</f>
        <v>#REF!</v>
      </c>
      <c r="I108" s="4" t="e">
        <f>'Lynx PLYWOOD'!#REF!</f>
        <v>#REF!</v>
      </c>
    </row>
    <row r="109" spans="1:9">
      <c r="A109">
        <f>'PROD. lynx plywood'!A109</f>
        <v>0</v>
      </c>
      <c r="B109" s="4" t="e">
        <f>'Lynx PLYWOOD'!#REF!*SUM('Lynx PLYWOOD'!N142:Y142)</f>
        <v>#REF!</v>
      </c>
      <c r="C109" s="4" t="e">
        <f>'Lynx PLYWOOD'!#REF!*SUM('Lynx PLYWOOD'!N142:Y142)</f>
        <v>#REF!</v>
      </c>
      <c r="D109" s="4" t="e">
        <f>'Lynx PLYWOOD'!#REF!*SUM('Lynx PLYWOOD'!N142:Y142)</f>
        <v>#REF!</v>
      </c>
      <c r="E109" s="4" t="e">
        <f>'Lynx PLYWOOD'!#REF!*SUM('Lynx PLYWOOD'!N142:Y142)</f>
        <v>#REF!</v>
      </c>
      <c r="F109" s="4" t="e">
        <f t="shared" si="5"/>
        <v>#REF!</v>
      </c>
      <c r="G109" s="4" t="e">
        <f t="shared" si="6"/>
        <v>#REF!</v>
      </c>
      <c r="H109" s="4" t="e">
        <f>'Lynx PLYWOOD'!#REF!*SUM('Lynx PLYWOOD'!N142:Y142)/3.125</f>
        <v>#REF!</v>
      </c>
      <c r="I109" s="4" t="e">
        <f>'Lynx PLYWOOD'!#REF!</f>
        <v>#REF!</v>
      </c>
    </row>
    <row r="110" spans="1:9">
      <c r="A110">
        <f>'PROD. lynx plywood'!A110</f>
        <v>0</v>
      </c>
      <c r="B110" s="4" t="e">
        <f>'Lynx PLYWOOD'!#REF!*SUM('Lynx PLYWOOD'!N143:Y143)</f>
        <v>#REF!</v>
      </c>
      <c r="C110" s="4" t="e">
        <f>'Lynx PLYWOOD'!#REF!*SUM('Lynx PLYWOOD'!N143:Y143)</f>
        <v>#REF!</v>
      </c>
      <c r="D110" s="4" t="e">
        <f>'Lynx PLYWOOD'!#REF!*SUM('Lynx PLYWOOD'!N143:Y143)</f>
        <v>#REF!</v>
      </c>
      <c r="E110" s="4" t="e">
        <f>'Lynx PLYWOOD'!#REF!*SUM('Lynx PLYWOOD'!N143:Y143)</f>
        <v>#REF!</v>
      </c>
      <c r="F110" s="4" t="e">
        <f t="shared" si="5"/>
        <v>#REF!</v>
      </c>
      <c r="G110" s="4" t="e">
        <f t="shared" si="6"/>
        <v>#REF!</v>
      </c>
      <c r="H110" s="4" t="e">
        <f>'Lynx PLYWOOD'!#REF!*SUM('Lynx PLYWOOD'!N143:Y143)/3.125</f>
        <v>#REF!</v>
      </c>
      <c r="I110" s="4" t="e">
        <f>'Lynx PLYWOOD'!#REF!</f>
        <v>#REF!</v>
      </c>
    </row>
    <row r="111" spans="1:9">
      <c r="A111">
        <f>'PROD. lynx plywood'!A111</f>
        <v>0</v>
      </c>
      <c r="B111" s="4" t="e">
        <f>'Lynx PLYWOOD'!#REF!*SUM('Lynx PLYWOOD'!N144:Y144)</f>
        <v>#REF!</v>
      </c>
      <c r="C111" s="4" t="e">
        <f>'Lynx PLYWOOD'!#REF!*SUM('Lynx PLYWOOD'!N144:Y144)</f>
        <v>#REF!</v>
      </c>
      <c r="D111" s="4" t="e">
        <f>'Lynx PLYWOOD'!#REF!*SUM('Lynx PLYWOOD'!N144:Y144)</f>
        <v>#REF!</v>
      </c>
      <c r="E111" s="4" t="e">
        <f>'Lynx PLYWOOD'!#REF!*SUM('Lynx PLYWOOD'!N144:Y144)</f>
        <v>#REF!</v>
      </c>
      <c r="F111" s="4" t="e">
        <f t="shared" si="5"/>
        <v>#REF!</v>
      </c>
      <c r="G111" s="4" t="e">
        <f t="shared" si="6"/>
        <v>#REF!</v>
      </c>
      <c r="H111" s="4" t="e">
        <f>'Lynx PLYWOOD'!#REF!*SUM('Lynx PLYWOOD'!N144:Y144)/3.125</f>
        <v>#REF!</v>
      </c>
      <c r="I111" s="4" t="e">
        <f>'Lynx PLYWOOD'!#REF!</f>
        <v>#REF!</v>
      </c>
    </row>
    <row r="112" spans="1:9">
      <c r="A112">
        <f>'PROD. lynx plywood'!A112</f>
        <v>0</v>
      </c>
      <c r="B112" s="4" t="e">
        <f>'Lynx PLYWOOD'!#REF!*SUM('Lynx PLYWOOD'!N145:Y145)</f>
        <v>#REF!</v>
      </c>
      <c r="C112" s="4" t="e">
        <f>'Lynx PLYWOOD'!#REF!*SUM('Lynx PLYWOOD'!N145:Y145)</f>
        <v>#REF!</v>
      </c>
      <c r="D112" s="4" t="e">
        <f>'Lynx PLYWOOD'!#REF!*SUM('Lynx PLYWOOD'!N145:Y145)</f>
        <v>#REF!</v>
      </c>
      <c r="E112" s="4" t="e">
        <f>'Lynx PLYWOOD'!#REF!*SUM('Lynx PLYWOOD'!N145:Y145)</f>
        <v>#REF!</v>
      </c>
      <c r="F112" s="4" t="e">
        <f t="shared" si="5"/>
        <v>#REF!</v>
      </c>
      <c r="G112" s="4" t="e">
        <f t="shared" si="6"/>
        <v>#REF!</v>
      </c>
      <c r="H112" s="4" t="e">
        <f>'Lynx PLYWOOD'!#REF!*SUM('Lynx PLYWOOD'!N145:Y145)/3.125</f>
        <v>#REF!</v>
      </c>
      <c r="I112" s="4" t="e">
        <f>'Lynx PLYWOOD'!#REF!</f>
        <v>#REF!</v>
      </c>
    </row>
    <row r="113" spans="1:9">
      <c r="A113">
        <f>'PROD. lynx plywood'!A113</f>
        <v>0</v>
      </c>
      <c r="B113" s="4" t="e">
        <f>'Lynx PLYWOOD'!#REF!*SUM('Lynx PLYWOOD'!N146:Y146)</f>
        <v>#REF!</v>
      </c>
      <c r="C113" s="4" t="e">
        <f>'Lynx PLYWOOD'!#REF!*SUM('Lynx PLYWOOD'!N146:Y146)</f>
        <v>#REF!</v>
      </c>
      <c r="D113" s="4" t="e">
        <f>'Lynx PLYWOOD'!#REF!*SUM('Lynx PLYWOOD'!N146:Y146)</f>
        <v>#REF!</v>
      </c>
      <c r="E113" s="4" t="e">
        <f>'Lynx PLYWOOD'!#REF!*SUM('Lynx PLYWOOD'!N146:Y146)</f>
        <v>#REF!</v>
      </c>
      <c r="F113" s="4" t="e">
        <f t="shared" si="5"/>
        <v>#REF!</v>
      </c>
      <c r="G113" s="4" t="e">
        <f t="shared" si="6"/>
        <v>#REF!</v>
      </c>
      <c r="H113" s="4" t="e">
        <f>'Lynx PLYWOOD'!#REF!*SUM('Lynx PLYWOOD'!N146:Y146)/3.125</f>
        <v>#REF!</v>
      </c>
      <c r="I113" s="4" t="e">
        <f>'Lynx PLYWOOD'!#REF!</f>
        <v>#REF!</v>
      </c>
    </row>
    <row r="114" spans="1:9">
      <c r="A114">
        <f>'PROD. lynx plywood'!A114</f>
        <v>0</v>
      </c>
      <c r="B114" s="4" t="e">
        <f>'Lynx PLYWOOD'!#REF!*SUM('Lynx PLYWOOD'!N147:Y147)</f>
        <v>#REF!</v>
      </c>
      <c r="C114" s="4" t="e">
        <f>'Lynx PLYWOOD'!#REF!*SUM('Lynx PLYWOOD'!N147:Y147)</f>
        <v>#REF!</v>
      </c>
      <c r="D114" s="4" t="e">
        <f>'Lynx PLYWOOD'!#REF!*SUM('Lynx PLYWOOD'!N147:Y147)</f>
        <v>#REF!</v>
      </c>
      <c r="E114" s="4" t="e">
        <f>'Lynx PLYWOOD'!#REF!*SUM('Lynx PLYWOOD'!N147:Y147)</f>
        <v>#REF!</v>
      </c>
      <c r="F114" s="4" t="e">
        <f t="shared" si="5"/>
        <v>#REF!</v>
      </c>
      <c r="G114" s="4" t="e">
        <f t="shared" si="6"/>
        <v>#REF!</v>
      </c>
      <c r="H114" s="4" t="e">
        <f>'Lynx PLYWOOD'!#REF!*SUM('Lynx PLYWOOD'!N147:Y147)/3.125</f>
        <v>#REF!</v>
      </c>
      <c r="I114" s="4" t="e">
        <f>'Lynx PLYWOOD'!#REF!</f>
        <v>#REF!</v>
      </c>
    </row>
    <row r="115" spans="1:9">
      <c r="A115">
        <f>'PROD. lynx plywood'!A115</f>
        <v>0</v>
      </c>
      <c r="B115" s="4" t="e">
        <f>'Lynx PLYWOOD'!#REF!*SUM('Lynx PLYWOOD'!N148:Y148)</f>
        <v>#REF!</v>
      </c>
      <c r="C115" s="4" t="e">
        <f>'Lynx PLYWOOD'!#REF!*SUM('Lynx PLYWOOD'!N148:Y148)</f>
        <v>#REF!</v>
      </c>
      <c r="D115" s="4" t="e">
        <f>'Lynx PLYWOOD'!#REF!*SUM('Lynx PLYWOOD'!N148:Y148)</f>
        <v>#REF!</v>
      </c>
      <c r="E115" s="4" t="e">
        <f>'Lynx PLYWOOD'!#REF!*SUM('Lynx PLYWOOD'!N148:Y148)</f>
        <v>#REF!</v>
      </c>
      <c r="F115" s="4" t="e">
        <f t="shared" si="5"/>
        <v>#REF!</v>
      </c>
      <c r="G115" s="4" t="e">
        <f t="shared" si="6"/>
        <v>#REF!</v>
      </c>
      <c r="H115" s="4" t="e">
        <f>'Lynx PLYWOOD'!#REF!*SUM('Lynx PLYWOOD'!N148:Y148)/3.125</f>
        <v>#REF!</v>
      </c>
      <c r="I115" s="4" t="e">
        <f>'Lynx PLYWOOD'!#REF!</f>
        <v>#REF!</v>
      </c>
    </row>
    <row r="116" spans="1:9">
      <c r="A116">
        <f>'PROD. lynx plywood'!A116</f>
        <v>0</v>
      </c>
      <c r="B116" s="4" t="e">
        <f>'Lynx PLYWOOD'!#REF!*SUM('Lynx PLYWOOD'!N149:Y149)</f>
        <v>#REF!</v>
      </c>
      <c r="C116" s="4" t="e">
        <f>'Lynx PLYWOOD'!#REF!*SUM('Lynx PLYWOOD'!N149:Y149)</f>
        <v>#REF!</v>
      </c>
      <c r="D116" s="4" t="e">
        <f>'Lynx PLYWOOD'!#REF!*SUM('Lynx PLYWOOD'!N149:Y149)</f>
        <v>#REF!</v>
      </c>
      <c r="E116" s="4" t="e">
        <f>'Lynx PLYWOOD'!#REF!*SUM('Lynx PLYWOOD'!N149:Y149)</f>
        <v>#REF!</v>
      </c>
      <c r="F116" s="4" t="e">
        <f t="shared" si="5"/>
        <v>#REF!</v>
      </c>
      <c r="G116" s="4" t="e">
        <f t="shared" si="6"/>
        <v>#REF!</v>
      </c>
      <c r="H116" s="4" t="e">
        <f>'Lynx PLYWOOD'!#REF!*SUM('Lynx PLYWOOD'!N149:Y149)/3.125</f>
        <v>#REF!</v>
      </c>
      <c r="I116" s="4" t="e">
        <f>'Lynx PLYWOOD'!#REF!</f>
        <v>#REF!</v>
      </c>
    </row>
    <row r="117" spans="1:9">
      <c r="A117">
        <f>'PROD. lynx plywood'!A117</f>
        <v>0</v>
      </c>
      <c r="B117" s="4" t="e">
        <f>'Lynx PLYWOOD'!#REF!*SUM('Lynx PLYWOOD'!N150:Y150)</f>
        <v>#REF!</v>
      </c>
      <c r="C117" s="4" t="e">
        <f>'Lynx PLYWOOD'!#REF!*SUM('Lynx PLYWOOD'!N150:Y150)</f>
        <v>#REF!</v>
      </c>
      <c r="D117" s="4" t="e">
        <f>'Lynx PLYWOOD'!#REF!*SUM('Lynx PLYWOOD'!N150:Y150)</f>
        <v>#REF!</v>
      </c>
      <c r="E117" s="4" t="e">
        <f>'Lynx PLYWOOD'!#REF!*SUM('Lynx PLYWOOD'!N150:Y150)</f>
        <v>#REF!</v>
      </c>
      <c r="F117" s="4" t="e">
        <f t="shared" si="5"/>
        <v>#REF!</v>
      </c>
      <c r="G117" s="4" t="e">
        <f t="shared" si="6"/>
        <v>#REF!</v>
      </c>
      <c r="H117" s="4" t="e">
        <f>'Lynx PLYWOOD'!#REF!*SUM('Lynx PLYWOOD'!N150:Y150)/3.125</f>
        <v>#REF!</v>
      </c>
      <c r="I117" s="4" t="e">
        <f>'Lynx PLYWOOD'!#REF!</f>
        <v>#REF!</v>
      </c>
    </row>
    <row r="118" spans="1:9">
      <c r="A118">
        <f>'PROD. lynx plywood'!A118</f>
        <v>0</v>
      </c>
      <c r="B118" s="4" t="e">
        <f>'Lynx PLYWOOD'!#REF!*SUM('Lynx PLYWOOD'!N151:Y151)</f>
        <v>#REF!</v>
      </c>
      <c r="C118" s="4" t="e">
        <f>'Lynx PLYWOOD'!#REF!*SUM('Lynx PLYWOOD'!N151:Y151)</f>
        <v>#REF!</v>
      </c>
      <c r="D118" s="4" t="e">
        <f>'Lynx PLYWOOD'!#REF!*SUM('Lynx PLYWOOD'!N151:Y151)</f>
        <v>#REF!</v>
      </c>
      <c r="E118" s="4" t="e">
        <f>'Lynx PLYWOOD'!#REF!*SUM('Lynx PLYWOOD'!N151:Y151)</f>
        <v>#REF!</v>
      </c>
      <c r="F118" s="4" t="e">
        <f t="shared" si="5"/>
        <v>#REF!</v>
      </c>
      <c r="G118" s="4" t="e">
        <f t="shared" si="6"/>
        <v>#REF!</v>
      </c>
      <c r="H118" s="4" t="e">
        <f>'Lynx PLYWOOD'!#REF!*SUM('Lynx PLYWOOD'!N151:Y151)/3.125</f>
        <v>#REF!</v>
      </c>
      <c r="I118" s="4" t="e">
        <f>'Lynx PLYWOOD'!#REF!</f>
        <v>#REF!</v>
      </c>
    </row>
    <row r="119" spans="1:9">
      <c r="A119">
        <f>'PROD. lynx plywood'!A119</f>
        <v>0</v>
      </c>
      <c r="B119" s="4" t="e">
        <f>'Lynx PLYWOOD'!#REF!*SUM('Lynx PLYWOOD'!N152:Y152)</f>
        <v>#REF!</v>
      </c>
      <c r="C119" s="4" t="e">
        <f>'Lynx PLYWOOD'!#REF!*SUM('Lynx PLYWOOD'!N152:Y152)</f>
        <v>#REF!</v>
      </c>
      <c r="D119" s="4" t="e">
        <f>'Lynx PLYWOOD'!#REF!*SUM('Lynx PLYWOOD'!N152:Y152)</f>
        <v>#REF!</v>
      </c>
      <c r="E119" s="4" t="e">
        <f>'Lynx PLYWOOD'!#REF!*SUM('Lynx PLYWOOD'!N152:Y152)</f>
        <v>#REF!</v>
      </c>
      <c r="F119" s="4" t="e">
        <f t="shared" si="5"/>
        <v>#REF!</v>
      </c>
      <c r="G119" s="4" t="e">
        <f t="shared" si="6"/>
        <v>#REF!</v>
      </c>
      <c r="H119" s="4" t="e">
        <f>'Lynx PLYWOOD'!#REF!*SUM('Lynx PLYWOOD'!N152:Y152)/3.125</f>
        <v>#REF!</v>
      </c>
      <c r="I119" s="4" t="e">
        <f>'Lynx PLYWOOD'!#REF!</f>
        <v>#REF!</v>
      </c>
    </row>
    <row r="120" spans="1:9">
      <c r="A120">
        <f>'PROD. lynx plywood'!A120</f>
        <v>0</v>
      </c>
      <c r="B120" s="4" t="e">
        <f>'Lynx PLYWOOD'!#REF!*SUM('Lynx PLYWOOD'!N153:Y153)</f>
        <v>#REF!</v>
      </c>
      <c r="C120" s="4" t="e">
        <f>'Lynx PLYWOOD'!#REF!*SUM('Lynx PLYWOOD'!N153:Y153)</f>
        <v>#REF!</v>
      </c>
      <c r="D120" s="4" t="e">
        <f>'Lynx PLYWOOD'!#REF!*SUM('Lynx PLYWOOD'!N153:Y153)</f>
        <v>#REF!</v>
      </c>
      <c r="E120" s="4" t="e">
        <f>'Lynx PLYWOOD'!#REF!*SUM('Lynx PLYWOOD'!N153:Y153)</f>
        <v>#REF!</v>
      </c>
      <c r="F120" s="4" t="e">
        <f t="shared" si="5"/>
        <v>#REF!</v>
      </c>
      <c r="G120" s="4" t="e">
        <f t="shared" si="6"/>
        <v>#REF!</v>
      </c>
      <c r="H120" s="4" t="e">
        <f>'Lynx PLYWOOD'!#REF!*SUM('Lynx PLYWOOD'!N153:Y153)/3.125</f>
        <v>#REF!</v>
      </c>
      <c r="I120" s="4" t="e">
        <f>'Lynx PLYWOOD'!#REF!</f>
        <v>#REF!</v>
      </c>
    </row>
    <row r="121" spans="1:9">
      <c r="A121">
        <f>'PROD. lynx plywood'!A121</f>
        <v>0</v>
      </c>
      <c r="B121" s="4" t="e">
        <f>'Lynx PLYWOOD'!#REF!*SUM('Lynx PLYWOOD'!N154:Y154)</f>
        <v>#REF!</v>
      </c>
      <c r="C121" s="4" t="e">
        <f>'Lynx PLYWOOD'!#REF!*SUM('Lynx PLYWOOD'!N154:Y154)</f>
        <v>#REF!</v>
      </c>
      <c r="D121" s="4" t="e">
        <f>'Lynx PLYWOOD'!#REF!*SUM('Lynx PLYWOOD'!N154:Y154)</f>
        <v>#REF!</v>
      </c>
      <c r="E121" s="4" t="e">
        <f>'Lynx PLYWOOD'!#REF!*SUM('Lynx PLYWOOD'!N154:Y154)</f>
        <v>#REF!</v>
      </c>
      <c r="F121" s="4" t="e">
        <f t="shared" si="5"/>
        <v>#REF!</v>
      </c>
      <c r="G121" s="4" t="e">
        <f t="shared" si="6"/>
        <v>#REF!</v>
      </c>
      <c r="H121" s="4" t="e">
        <f>'Lynx PLYWOOD'!#REF!*SUM('Lynx PLYWOOD'!N154:Y154)/3.125</f>
        <v>#REF!</v>
      </c>
      <c r="I121" s="4" t="e">
        <f>'Lynx PLYWOOD'!#REF!</f>
        <v>#REF!</v>
      </c>
    </row>
    <row r="122" spans="1:9">
      <c r="A122">
        <f>'PROD. lynx plywood'!A122</f>
        <v>0</v>
      </c>
      <c r="B122" s="4" t="e">
        <f>'Lynx PLYWOOD'!#REF!*SUM('Lynx PLYWOOD'!N155:Y155)</f>
        <v>#REF!</v>
      </c>
      <c r="C122" s="4" t="e">
        <f>'Lynx PLYWOOD'!#REF!*SUM('Lynx PLYWOOD'!N155:Y155)</f>
        <v>#REF!</v>
      </c>
      <c r="D122" s="4" t="e">
        <f>'Lynx PLYWOOD'!#REF!*SUM('Lynx PLYWOOD'!N155:Y155)</f>
        <v>#REF!</v>
      </c>
      <c r="E122" s="4" t="e">
        <f>'Lynx PLYWOOD'!#REF!*SUM('Lynx PLYWOOD'!N155:Y155)</f>
        <v>#REF!</v>
      </c>
      <c r="F122" s="4" t="e">
        <f t="shared" si="5"/>
        <v>#REF!</v>
      </c>
      <c r="G122" s="4" t="e">
        <f t="shared" si="6"/>
        <v>#REF!</v>
      </c>
      <c r="H122" s="4" t="e">
        <f>'Lynx PLYWOOD'!#REF!*SUM('Lynx PLYWOOD'!N155:Y155)/3.125</f>
        <v>#REF!</v>
      </c>
      <c r="I122" s="4" t="e">
        <f>'Lynx PLYWOOD'!#REF!</f>
        <v>#REF!</v>
      </c>
    </row>
    <row r="123" spans="1:9">
      <c r="A123">
        <f>'PROD. lynx plywood'!A123</f>
        <v>0</v>
      </c>
      <c r="B123" s="4" t="e">
        <f>'Lynx PLYWOOD'!#REF!*SUM('Lynx PLYWOOD'!N156:Y156)</f>
        <v>#REF!</v>
      </c>
      <c r="C123" s="4" t="e">
        <f>'Lynx PLYWOOD'!#REF!*SUM('Lynx PLYWOOD'!N156:Y156)</f>
        <v>#REF!</v>
      </c>
      <c r="D123" s="4" t="e">
        <f>'Lynx PLYWOOD'!#REF!*SUM('Lynx PLYWOOD'!N156:Y156)</f>
        <v>#REF!</v>
      </c>
      <c r="E123" s="4" t="e">
        <f>'Lynx PLYWOOD'!#REF!*SUM('Lynx PLYWOOD'!N156:Y156)</f>
        <v>#REF!</v>
      </c>
      <c r="F123" s="4" t="e">
        <f t="shared" si="5"/>
        <v>#REF!</v>
      </c>
      <c r="G123" s="4" t="e">
        <f t="shared" si="6"/>
        <v>#REF!</v>
      </c>
      <c r="H123" s="4" t="e">
        <f>'Lynx PLYWOOD'!#REF!*SUM('Lynx PLYWOOD'!N156:Y156)/3.125</f>
        <v>#REF!</v>
      </c>
      <c r="I123" s="4" t="e">
        <f>'Lynx PLYWOOD'!#REF!</f>
        <v>#REF!</v>
      </c>
    </row>
    <row r="124" spans="1:9">
      <c r="A124">
        <f>'PROD. lynx plywood'!A124</f>
        <v>0</v>
      </c>
      <c r="B124" s="4" t="e">
        <f>'Lynx PLYWOOD'!#REF!*SUM('Lynx PLYWOOD'!N157:Y157)</f>
        <v>#REF!</v>
      </c>
      <c r="C124" s="4" t="e">
        <f>'Lynx PLYWOOD'!#REF!*SUM('Lynx PLYWOOD'!N157:Y157)</f>
        <v>#REF!</v>
      </c>
      <c r="D124" s="4" t="e">
        <f>'Lynx PLYWOOD'!#REF!*SUM('Lynx PLYWOOD'!N157:Y157)</f>
        <v>#REF!</v>
      </c>
      <c r="E124" s="4" t="e">
        <f>'Lynx PLYWOOD'!#REF!*SUM('Lynx PLYWOOD'!N157:Y157)</f>
        <v>#REF!</v>
      </c>
      <c r="F124" s="4" t="e">
        <f t="shared" si="5"/>
        <v>#REF!</v>
      </c>
      <c r="G124" s="4" t="e">
        <f t="shared" si="6"/>
        <v>#REF!</v>
      </c>
      <c r="H124" s="4" t="e">
        <f>'Lynx PLYWOOD'!#REF!*SUM('Lynx PLYWOOD'!N157:Y157)/3.125</f>
        <v>#REF!</v>
      </c>
      <c r="I124" s="4" t="e">
        <f>'Lynx PLYWOOD'!#REF!</f>
        <v>#REF!</v>
      </c>
    </row>
    <row r="125" spans="1:9">
      <c r="A125">
        <f>'PROD. lynx plywood'!A125</f>
        <v>0</v>
      </c>
      <c r="B125" s="4" t="e">
        <f>'Lynx PLYWOOD'!#REF!*SUM('Lynx PLYWOOD'!N158:Y158)</f>
        <v>#REF!</v>
      </c>
      <c r="C125" s="4" t="e">
        <f>'Lynx PLYWOOD'!#REF!*SUM('Lynx PLYWOOD'!N158:Y158)</f>
        <v>#REF!</v>
      </c>
      <c r="D125" s="4" t="e">
        <f>'Lynx PLYWOOD'!#REF!*SUM('Lynx PLYWOOD'!N158:Y158)</f>
        <v>#REF!</v>
      </c>
      <c r="E125" s="4" t="e">
        <f>'Lynx PLYWOOD'!#REF!*SUM('Lynx PLYWOOD'!N158:Y158)</f>
        <v>#REF!</v>
      </c>
      <c r="F125" s="4" t="e">
        <f t="shared" si="5"/>
        <v>#REF!</v>
      </c>
      <c r="G125" s="4" t="e">
        <f t="shared" si="6"/>
        <v>#REF!</v>
      </c>
      <c r="H125" s="4" t="e">
        <f>'Lynx PLYWOOD'!#REF!*SUM('Lynx PLYWOOD'!N158:Y158)/3.125</f>
        <v>#REF!</v>
      </c>
      <c r="I125" s="4" t="e">
        <f>'Lynx PLYWOOD'!#REF!</f>
        <v>#REF!</v>
      </c>
    </row>
    <row r="126" spans="1:9">
      <c r="A126">
        <f>'PROD. lynx plywood'!A126</f>
        <v>0</v>
      </c>
      <c r="B126" s="4" t="e">
        <f>'Lynx PLYWOOD'!#REF!*SUM('Lynx PLYWOOD'!N159:Y159)</f>
        <v>#REF!</v>
      </c>
      <c r="C126" s="4" t="e">
        <f>'Lynx PLYWOOD'!#REF!*SUM('Lynx PLYWOOD'!N159:Y159)</f>
        <v>#REF!</v>
      </c>
      <c r="D126" s="4" t="e">
        <f>'Lynx PLYWOOD'!#REF!*SUM('Lynx PLYWOOD'!N159:Y159)</f>
        <v>#REF!</v>
      </c>
      <c r="E126" s="4" t="e">
        <f>'Lynx PLYWOOD'!#REF!*SUM('Lynx PLYWOOD'!N159:Y159)</f>
        <v>#REF!</v>
      </c>
      <c r="F126" s="4" t="e">
        <f t="shared" si="5"/>
        <v>#REF!</v>
      </c>
      <c r="G126" s="4" t="e">
        <f t="shared" si="6"/>
        <v>#REF!</v>
      </c>
      <c r="H126" s="4" t="e">
        <f>'Lynx PLYWOOD'!#REF!*SUM('Lynx PLYWOOD'!N159:Y159)/3.125</f>
        <v>#REF!</v>
      </c>
      <c r="I126" s="4" t="e">
        <f>'Lynx PLYWOOD'!#REF!</f>
        <v>#REF!</v>
      </c>
    </row>
    <row r="127" spans="1:9">
      <c r="A127">
        <f>'PROD. lynx plywood'!A127</f>
        <v>0</v>
      </c>
      <c r="B127" s="4" t="e">
        <f>'Lynx PLYWOOD'!#REF!*SUM('Lynx PLYWOOD'!N160:Y160)</f>
        <v>#REF!</v>
      </c>
      <c r="C127" s="4" t="e">
        <f>'Lynx PLYWOOD'!#REF!*SUM('Lynx PLYWOOD'!N160:Y160)</f>
        <v>#REF!</v>
      </c>
      <c r="D127" s="4" t="e">
        <f>'Lynx PLYWOOD'!#REF!*SUM('Lynx PLYWOOD'!N160:Y160)</f>
        <v>#REF!</v>
      </c>
      <c r="E127" s="4" t="e">
        <f>'Lynx PLYWOOD'!#REF!*SUM('Lynx PLYWOOD'!N160:Y160)</f>
        <v>#REF!</v>
      </c>
      <c r="F127" s="4" t="e">
        <f t="shared" si="5"/>
        <v>#REF!</v>
      </c>
      <c r="G127" s="4" t="e">
        <f t="shared" si="6"/>
        <v>#REF!</v>
      </c>
      <c r="H127" s="4" t="e">
        <f>'Lynx PLYWOOD'!#REF!*SUM('Lynx PLYWOOD'!N160:Y160)/3.125</f>
        <v>#REF!</v>
      </c>
      <c r="I127" s="4" t="e">
        <f>'Lynx PLYWOOD'!#REF!</f>
        <v>#REF!</v>
      </c>
    </row>
    <row r="128" spans="1:9">
      <c r="A128">
        <f>'PROD. lynx plywood'!A128</f>
        <v>0</v>
      </c>
      <c r="B128" s="4" t="e">
        <f>'Lynx PLYWOOD'!#REF!*SUM('Lynx PLYWOOD'!N161:Y161)</f>
        <v>#REF!</v>
      </c>
      <c r="C128" s="4" t="e">
        <f>'Lynx PLYWOOD'!#REF!*SUM('Lynx PLYWOOD'!N161:Y161)</f>
        <v>#REF!</v>
      </c>
      <c r="D128" s="4" t="e">
        <f>'Lynx PLYWOOD'!#REF!*SUM('Lynx PLYWOOD'!N161:Y161)</f>
        <v>#REF!</v>
      </c>
      <c r="E128" s="4" t="e">
        <f>'Lynx PLYWOOD'!#REF!*SUM('Lynx PLYWOOD'!N161:Y161)</f>
        <v>#REF!</v>
      </c>
      <c r="F128" s="4" t="e">
        <f t="shared" si="5"/>
        <v>#REF!</v>
      </c>
      <c r="G128" s="4" t="e">
        <f t="shared" si="6"/>
        <v>#REF!</v>
      </c>
      <c r="H128" s="4" t="e">
        <f>'Lynx PLYWOOD'!#REF!*SUM('Lynx PLYWOOD'!N161:Y161)/3.125</f>
        <v>#REF!</v>
      </c>
      <c r="I128" s="4" t="e">
        <f>'Lynx PLYWOOD'!#REF!</f>
        <v>#REF!</v>
      </c>
    </row>
    <row r="129" spans="1:9">
      <c r="A129">
        <f>'PROD. lynx plywood'!A129</f>
        <v>0</v>
      </c>
      <c r="B129" s="4" t="e">
        <f>'Lynx PLYWOOD'!#REF!*SUM('Lynx PLYWOOD'!N162:Y162)</f>
        <v>#REF!</v>
      </c>
      <c r="C129" s="4" t="e">
        <f>'Lynx PLYWOOD'!#REF!*SUM('Lynx PLYWOOD'!N162:Y162)</f>
        <v>#REF!</v>
      </c>
      <c r="D129" s="4" t="e">
        <f>'Lynx PLYWOOD'!#REF!*SUM('Lynx PLYWOOD'!N162:Y162)</f>
        <v>#REF!</v>
      </c>
      <c r="E129" s="4" t="e">
        <f>'Lynx PLYWOOD'!#REF!*SUM('Lynx PLYWOOD'!N162:Y162)</f>
        <v>#REF!</v>
      </c>
      <c r="F129" s="4" t="e">
        <f t="shared" si="5"/>
        <v>#REF!</v>
      </c>
      <c r="G129" s="4" t="e">
        <f t="shared" si="6"/>
        <v>#REF!</v>
      </c>
      <c r="H129" s="4" t="e">
        <f>'Lynx PLYWOOD'!#REF!*SUM('Lynx PLYWOOD'!N162:Y162)/3.125</f>
        <v>#REF!</v>
      </c>
      <c r="I129" s="4" t="e">
        <f>'Lynx PLYWOOD'!#REF!</f>
        <v>#REF!</v>
      </c>
    </row>
    <row r="130" spans="1:9">
      <c r="A130">
        <f>'PROD. lynx plywood'!A130</f>
        <v>0</v>
      </c>
      <c r="B130" s="4" t="e">
        <f>'Lynx PLYWOOD'!#REF!*SUM('Lynx PLYWOOD'!N163:Y163)</f>
        <v>#REF!</v>
      </c>
      <c r="C130" s="4" t="e">
        <f>'Lynx PLYWOOD'!#REF!*SUM('Lynx PLYWOOD'!N163:Y163)</f>
        <v>#REF!</v>
      </c>
      <c r="D130" s="4" t="e">
        <f>'Lynx PLYWOOD'!#REF!*SUM('Lynx PLYWOOD'!N163:Y163)</f>
        <v>#REF!</v>
      </c>
      <c r="E130" s="4" t="e">
        <f>'Lynx PLYWOOD'!#REF!*SUM('Lynx PLYWOOD'!N163:Y163)</f>
        <v>#REF!</v>
      </c>
      <c r="F130" s="4" t="e">
        <f t="shared" si="5"/>
        <v>#REF!</v>
      </c>
      <c r="G130" s="4" t="e">
        <f t="shared" si="6"/>
        <v>#REF!</v>
      </c>
      <c r="H130" s="4" t="e">
        <f>'Lynx PLYWOOD'!#REF!*SUM('Lynx PLYWOOD'!N163:Y163)/3.125</f>
        <v>#REF!</v>
      </c>
      <c r="I130" s="4" t="e">
        <f>'Lynx PLYWOOD'!#REF!</f>
        <v>#REF!</v>
      </c>
    </row>
    <row r="131" spans="1:9">
      <c r="A131">
        <f>'PROD. lynx plywood'!A131</f>
        <v>0</v>
      </c>
      <c r="B131" s="4" t="e">
        <f>'Lynx PLYWOOD'!#REF!*SUM('Lynx PLYWOOD'!N164:Y164)</f>
        <v>#REF!</v>
      </c>
      <c r="C131" s="4" t="e">
        <f>'Lynx PLYWOOD'!#REF!*SUM('Lynx PLYWOOD'!N164:Y164)</f>
        <v>#REF!</v>
      </c>
      <c r="D131" s="4" t="e">
        <f>'Lynx PLYWOOD'!#REF!*SUM('Lynx PLYWOOD'!N164:Y164)</f>
        <v>#REF!</v>
      </c>
      <c r="E131" s="4" t="e">
        <f>'Lynx PLYWOOD'!#REF!*SUM('Lynx PLYWOOD'!N164:Y164)</f>
        <v>#REF!</v>
      </c>
      <c r="F131" s="4" t="e">
        <f t="shared" si="5"/>
        <v>#REF!</v>
      </c>
      <c r="G131" s="4" t="e">
        <f t="shared" si="6"/>
        <v>#REF!</v>
      </c>
      <c r="H131" s="4" t="e">
        <f>'Lynx PLYWOOD'!#REF!*SUM('Lynx PLYWOOD'!N164:Y164)/3.125</f>
        <v>#REF!</v>
      </c>
      <c r="I131" s="4" t="e">
        <f>'Lynx PLYWOOD'!#REF!</f>
        <v>#REF!</v>
      </c>
    </row>
    <row r="132" spans="1:9">
      <c r="A132">
        <f>'PROD. lynx plywood'!A132</f>
        <v>0</v>
      </c>
      <c r="B132" s="4" t="e">
        <f>'Lynx PLYWOOD'!#REF!*SUM('Lynx PLYWOOD'!N165:Y165)</f>
        <v>#REF!</v>
      </c>
      <c r="C132" s="4" t="e">
        <f>'Lynx PLYWOOD'!#REF!*SUM('Lynx PLYWOOD'!N165:Y165)</f>
        <v>#REF!</v>
      </c>
      <c r="D132" s="4" t="e">
        <f>'Lynx PLYWOOD'!#REF!*SUM('Lynx PLYWOOD'!N165:Y165)</f>
        <v>#REF!</v>
      </c>
      <c r="E132" s="4" t="e">
        <f>'Lynx PLYWOOD'!#REF!*SUM('Lynx PLYWOOD'!N165:Y165)</f>
        <v>#REF!</v>
      </c>
      <c r="F132" s="4" t="e">
        <f t="shared" si="5"/>
        <v>#REF!</v>
      </c>
      <c r="G132" s="4" t="e">
        <f t="shared" si="6"/>
        <v>#REF!</v>
      </c>
      <c r="H132" s="4" t="e">
        <f>'Lynx PLYWOOD'!#REF!*SUM('Lynx PLYWOOD'!N165:Y165)/3.125</f>
        <v>#REF!</v>
      </c>
      <c r="I132" s="4" t="e">
        <f>'Lynx PLYWOOD'!#REF!</f>
        <v>#REF!</v>
      </c>
    </row>
    <row r="133" spans="1:9">
      <c r="A133">
        <f>'PROD. lynx plywood'!A133</f>
        <v>0</v>
      </c>
      <c r="B133" s="4" t="e">
        <f>'Lynx PLYWOOD'!#REF!*SUM('Lynx PLYWOOD'!N166:Y166)</f>
        <v>#REF!</v>
      </c>
      <c r="C133" s="4" t="e">
        <f>'Lynx PLYWOOD'!#REF!*SUM('Lynx PLYWOOD'!N166:Y166)</f>
        <v>#REF!</v>
      </c>
      <c r="D133" s="4" t="e">
        <f>'Lynx PLYWOOD'!#REF!*SUM('Lynx PLYWOOD'!N166:Y166)</f>
        <v>#REF!</v>
      </c>
      <c r="E133" s="4" t="e">
        <f>'Lynx PLYWOOD'!#REF!*SUM('Lynx PLYWOOD'!N166:Y166)</f>
        <v>#REF!</v>
      </c>
      <c r="F133" s="4" t="e">
        <f t="shared" ref="F133:F196" si="7">D133/10</f>
        <v>#REF!</v>
      </c>
      <c r="G133" s="4" t="e">
        <f t="shared" ref="G133:G196" si="8">(3/100)*D133</f>
        <v>#REF!</v>
      </c>
      <c r="H133" s="4" t="e">
        <f>'Lynx PLYWOOD'!#REF!*SUM('Lynx PLYWOOD'!N166:Y166)/3.125</f>
        <v>#REF!</v>
      </c>
      <c r="I133" s="4" t="e">
        <f>'Lynx PLYWOOD'!#REF!</f>
        <v>#REF!</v>
      </c>
    </row>
    <row r="134" spans="1:9">
      <c r="A134">
        <f>'PROD. lynx plywood'!A134</f>
        <v>0</v>
      </c>
      <c r="B134" s="4" t="e">
        <f>'Lynx PLYWOOD'!#REF!*SUM('Lynx PLYWOOD'!N167:Y167)</f>
        <v>#REF!</v>
      </c>
      <c r="C134" s="4" t="e">
        <f>'Lynx PLYWOOD'!#REF!*SUM('Lynx PLYWOOD'!N167:Y167)</f>
        <v>#REF!</v>
      </c>
      <c r="D134" s="4" t="e">
        <f>'Lynx PLYWOOD'!#REF!*SUM('Lynx PLYWOOD'!N167:Y167)</f>
        <v>#REF!</v>
      </c>
      <c r="E134" s="4" t="e">
        <f>'Lynx PLYWOOD'!#REF!*SUM('Lynx PLYWOOD'!N167:Y167)</f>
        <v>#REF!</v>
      </c>
      <c r="F134" s="4" t="e">
        <f t="shared" si="7"/>
        <v>#REF!</v>
      </c>
      <c r="G134" s="4" t="e">
        <f t="shared" si="8"/>
        <v>#REF!</v>
      </c>
      <c r="H134" s="4" t="e">
        <f>'Lynx PLYWOOD'!#REF!*SUM('Lynx PLYWOOD'!N167:Y167)/3.125</f>
        <v>#REF!</v>
      </c>
      <c r="I134" s="4" t="e">
        <f>'Lynx PLYWOOD'!#REF!</f>
        <v>#REF!</v>
      </c>
    </row>
    <row r="135" spans="1:9">
      <c r="A135">
        <f>'PROD. lynx plywood'!A135</f>
        <v>0</v>
      </c>
      <c r="B135" s="4" t="e">
        <f>'Lynx PLYWOOD'!#REF!*SUM('Lynx PLYWOOD'!N168:Y168)</f>
        <v>#REF!</v>
      </c>
      <c r="C135" s="4" t="e">
        <f>'Lynx PLYWOOD'!#REF!*SUM('Lynx PLYWOOD'!N168:Y168)</f>
        <v>#REF!</v>
      </c>
      <c r="D135" s="4" t="e">
        <f>'Lynx PLYWOOD'!#REF!*SUM('Lynx PLYWOOD'!N168:Y168)</f>
        <v>#REF!</v>
      </c>
      <c r="E135" s="4" t="e">
        <f>'Lynx PLYWOOD'!#REF!*SUM('Lynx PLYWOOD'!N168:Y168)</f>
        <v>#REF!</v>
      </c>
      <c r="F135" s="4" t="e">
        <f t="shared" si="7"/>
        <v>#REF!</v>
      </c>
      <c r="G135" s="4" t="e">
        <f t="shared" si="8"/>
        <v>#REF!</v>
      </c>
      <c r="H135" s="4" t="e">
        <f>'Lynx PLYWOOD'!#REF!*SUM('Lynx PLYWOOD'!N168:Y168)/3.125</f>
        <v>#REF!</v>
      </c>
      <c r="I135" s="4" t="e">
        <f>'Lynx PLYWOOD'!#REF!</f>
        <v>#REF!</v>
      </c>
    </row>
    <row r="136" spans="1:9">
      <c r="A136">
        <f>'PROD. lynx plywood'!A136</f>
        <v>0</v>
      </c>
      <c r="B136" s="4" t="e">
        <f>'Lynx PLYWOOD'!#REF!*SUM('Lynx PLYWOOD'!N169:Y169)</f>
        <v>#REF!</v>
      </c>
      <c r="C136" s="4" t="e">
        <f>'Lynx PLYWOOD'!#REF!*SUM('Lynx PLYWOOD'!N169:Y169)</f>
        <v>#REF!</v>
      </c>
      <c r="D136" s="4" t="e">
        <f>'Lynx PLYWOOD'!#REF!*SUM('Lynx PLYWOOD'!N169:Y169)</f>
        <v>#REF!</v>
      </c>
      <c r="E136" s="4" t="e">
        <f>'Lynx PLYWOOD'!#REF!*SUM('Lynx PLYWOOD'!N169:Y169)</f>
        <v>#REF!</v>
      </c>
      <c r="F136" s="4" t="e">
        <f t="shared" si="7"/>
        <v>#REF!</v>
      </c>
      <c r="G136" s="4" t="e">
        <f t="shared" si="8"/>
        <v>#REF!</v>
      </c>
      <c r="H136" s="4" t="e">
        <f>'Lynx PLYWOOD'!#REF!*SUM('Lynx PLYWOOD'!N169:Y169)/3.125</f>
        <v>#REF!</v>
      </c>
      <c r="I136" s="4" t="e">
        <f>'Lynx PLYWOOD'!#REF!</f>
        <v>#REF!</v>
      </c>
    </row>
    <row r="137" spans="1:9">
      <c r="A137">
        <f>'PROD. lynx plywood'!A137</f>
        <v>0</v>
      </c>
      <c r="B137" s="4" t="e">
        <f>'Lynx PLYWOOD'!#REF!*SUM('Lynx PLYWOOD'!N170:Y170)</f>
        <v>#REF!</v>
      </c>
      <c r="C137" s="4" t="e">
        <f>'Lynx PLYWOOD'!#REF!*SUM('Lynx PLYWOOD'!N170:Y170)</f>
        <v>#REF!</v>
      </c>
      <c r="D137" s="4" t="e">
        <f>'Lynx PLYWOOD'!#REF!*SUM('Lynx PLYWOOD'!N170:Y170)</f>
        <v>#REF!</v>
      </c>
      <c r="E137" s="4" t="e">
        <f>'Lynx PLYWOOD'!#REF!*SUM('Lynx PLYWOOD'!N170:Y170)</f>
        <v>#REF!</v>
      </c>
      <c r="F137" s="4" t="e">
        <f t="shared" si="7"/>
        <v>#REF!</v>
      </c>
      <c r="G137" s="4" t="e">
        <f t="shared" si="8"/>
        <v>#REF!</v>
      </c>
      <c r="H137" s="4" t="e">
        <f>'Lynx PLYWOOD'!#REF!*SUM('Lynx PLYWOOD'!N170:Y170)/3.125</f>
        <v>#REF!</v>
      </c>
      <c r="I137" s="4" t="e">
        <f>'Lynx PLYWOOD'!#REF!</f>
        <v>#REF!</v>
      </c>
    </row>
    <row r="138" spans="1:9">
      <c r="A138">
        <f>'PROD. lynx plywood'!A138</f>
        <v>0</v>
      </c>
      <c r="B138" s="4" t="e">
        <f>'Lynx PLYWOOD'!#REF!*SUM('Lynx PLYWOOD'!N171:Y171)</f>
        <v>#REF!</v>
      </c>
      <c r="C138" s="4" t="e">
        <f>'Lynx PLYWOOD'!#REF!*SUM('Lynx PLYWOOD'!N171:Y171)</f>
        <v>#REF!</v>
      </c>
      <c r="D138" s="4" t="e">
        <f>'Lynx PLYWOOD'!#REF!*SUM('Lynx PLYWOOD'!N171:Y171)</f>
        <v>#REF!</v>
      </c>
      <c r="E138" s="4" t="e">
        <f>'Lynx PLYWOOD'!#REF!*SUM('Lynx PLYWOOD'!N171:Y171)</f>
        <v>#REF!</v>
      </c>
      <c r="F138" s="4" t="e">
        <f t="shared" si="7"/>
        <v>#REF!</v>
      </c>
      <c r="G138" s="4" t="e">
        <f t="shared" si="8"/>
        <v>#REF!</v>
      </c>
      <c r="H138" s="4" t="e">
        <f>'Lynx PLYWOOD'!#REF!*SUM('Lynx PLYWOOD'!N171:Y171)/3.125</f>
        <v>#REF!</v>
      </c>
      <c r="I138" s="4" t="e">
        <f>'Lynx PLYWOOD'!#REF!</f>
        <v>#REF!</v>
      </c>
    </row>
    <row r="139" spans="1:9">
      <c r="A139">
        <f>'PROD. lynx plywood'!A139</f>
        <v>0</v>
      </c>
      <c r="B139" s="4" t="e">
        <f>'Lynx PLYWOOD'!#REF!*SUM('Lynx PLYWOOD'!N172:Y172)</f>
        <v>#REF!</v>
      </c>
      <c r="C139" s="4" t="e">
        <f>'Lynx PLYWOOD'!#REF!*SUM('Lynx PLYWOOD'!N172:Y172)</f>
        <v>#REF!</v>
      </c>
      <c r="D139" s="4" t="e">
        <f>'Lynx PLYWOOD'!#REF!*SUM('Lynx PLYWOOD'!N172:Y172)</f>
        <v>#REF!</v>
      </c>
      <c r="E139" s="4" t="e">
        <f>'Lynx PLYWOOD'!#REF!*SUM('Lynx PLYWOOD'!N172:Y172)</f>
        <v>#REF!</v>
      </c>
      <c r="F139" s="4" t="e">
        <f t="shared" si="7"/>
        <v>#REF!</v>
      </c>
      <c r="G139" s="4" t="e">
        <f t="shared" si="8"/>
        <v>#REF!</v>
      </c>
      <c r="H139" s="4" t="e">
        <f>'Lynx PLYWOOD'!#REF!*SUM('Lynx PLYWOOD'!N172:Y172)/3.125</f>
        <v>#REF!</v>
      </c>
      <c r="I139" s="4" t="e">
        <f>'Lynx PLYWOOD'!#REF!</f>
        <v>#REF!</v>
      </c>
    </row>
    <row r="140" spans="1:9">
      <c r="A140">
        <f>'PROD. lynx plywood'!A140</f>
        <v>0</v>
      </c>
      <c r="B140" s="4" t="e">
        <f>'Lynx PLYWOOD'!#REF!*SUM('Lynx PLYWOOD'!N173:Y173)</f>
        <v>#REF!</v>
      </c>
      <c r="C140" s="4" t="e">
        <f>'Lynx PLYWOOD'!#REF!*SUM('Lynx PLYWOOD'!N173:Y173)</f>
        <v>#REF!</v>
      </c>
      <c r="D140" s="4" t="e">
        <f>'Lynx PLYWOOD'!#REF!*SUM('Lynx PLYWOOD'!N173:Y173)</f>
        <v>#REF!</v>
      </c>
      <c r="E140" s="4" t="e">
        <f>'Lynx PLYWOOD'!#REF!*SUM('Lynx PLYWOOD'!N173:Y173)</f>
        <v>#REF!</v>
      </c>
      <c r="F140" s="4" t="e">
        <f t="shared" si="7"/>
        <v>#REF!</v>
      </c>
      <c r="G140" s="4" t="e">
        <f t="shared" si="8"/>
        <v>#REF!</v>
      </c>
      <c r="H140" s="4" t="e">
        <f>'Lynx PLYWOOD'!#REF!*SUM('Lynx PLYWOOD'!N173:Y173)/3.125</f>
        <v>#REF!</v>
      </c>
      <c r="I140" s="4" t="e">
        <f>'Lynx PLYWOOD'!#REF!</f>
        <v>#REF!</v>
      </c>
    </row>
    <row r="141" spans="1:9">
      <c r="A141">
        <f>'PROD. lynx plywood'!A141</f>
        <v>0</v>
      </c>
      <c r="B141" s="4" t="e">
        <f>'Lynx PLYWOOD'!#REF!*SUM('Lynx PLYWOOD'!N174:Y174)</f>
        <v>#REF!</v>
      </c>
      <c r="C141" s="4" t="e">
        <f>'Lynx PLYWOOD'!#REF!*SUM('Lynx PLYWOOD'!N174:Y174)</f>
        <v>#REF!</v>
      </c>
      <c r="D141" s="4" t="e">
        <f>'Lynx PLYWOOD'!#REF!*SUM('Lynx PLYWOOD'!N174:Y174)</f>
        <v>#REF!</v>
      </c>
      <c r="E141" s="4" t="e">
        <f>'Lynx PLYWOOD'!#REF!*SUM('Lynx PLYWOOD'!N174:Y174)</f>
        <v>#REF!</v>
      </c>
      <c r="F141" s="4" t="e">
        <f t="shared" si="7"/>
        <v>#REF!</v>
      </c>
      <c r="G141" s="4" t="e">
        <f t="shared" si="8"/>
        <v>#REF!</v>
      </c>
      <c r="H141" s="4" t="e">
        <f>'Lynx PLYWOOD'!#REF!*SUM('Lynx PLYWOOD'!N174:Y174)/3.125</f>
        <v>#REF!</v>
      </c>
      <c r="I141" s="4" t="e">
        <f>'Lynx PLYWOOD'!#REF!</f>
        <v>#REF!</v>
      </c>
    </row>
    <row r="142" spans="1:9">
      <c r="A142">
        <f>'PROD. lynx plywood'!A142</f>
        <v>0</v>
      </c>
      <c r="B142" s="4" t="e">
        <f>'Lynx PLYWOOD'!#REF!*SUM('Lynx PLYWOOD'!N175:Y175)</f>
        <v>#REF!</v>
      </c>
      <c r="C142" s="4" t="e">
        <f>'Lynx PLYWOOD'!#REF!*SUM('Lynx PLYWOOD'!N175:Y175)</f>
        <v>#REF!</v>
      </c>
      <c r="D142" s="4" t="e">
        <f>'Lynx PLYWOOD'!#REF!*SUM('Lynx PLYWOOD'!N175:Y175)</f>
        <v>#REF!</v>
      </c>
      <c r="E142" s="4" t="e">
        <f>'Lynx PLYWOOD'!#REF!*SUM('Lynx PLYWOOD'!N175:Y175)</f>
        <v>#REF!</v>
      </c>
      <c r="F142" s="4" t="e">
        <f t="shared" si="7"/>
        <v>#REF!</v>
      </c>
      <c r="G142" s="4" t="e">
        <f t="shared" si="8"/>
        <v>#REF!</v>
      </c>
      <c r="H142" s="4" t="e">
        <f>'Lynx PLYWOOD'!#REF!*SUM('Lynx PLYWOOD'!N175:Y175)/3.125</f>
        <v>#REF!</v>
      </c>
      <c r="I142" s="4" t="e">
        <f>'Lynx PLYWOOD'!#REF!</f>
        <v>#REF!</v>
      </c>
    </row>
    <row r="143" spans="1:9">
      <c r="A143">
        <f>'PROD. lynx plywood'!A143</f>
        <v>0</v>
      </c>
      <c r="B143" s="4" t="e">
        <f>'Lynx PLYWOOD'!#REF!*SUM('Lynx PLYWOOD'!N176:Y176)</f>
        <v>#REF!</v>
      </c>
      <c r="C143" s="4" t="e">
        <f>'Lynx PLYWOOD'!#REF!*SUM('Lynx PLYWOOD'!N176:Y176)</f>
        <v>#REF!</v>
      </c>
      <c r="D143" s="4" t="e">
        <f>'Lynx PLYWOOD'!#REF!*SUM('Lynx PLYWOOD'!N176:Y176)</f>
        <v>#REF!</v>
      </c>
      <c r="E143" s="4" t="e">
        <f>'Lynx PLYWOOD'!#REF!*SUM('Lynx PLYWOOD'!N176:Y176)</f>
        <v>#REF!</v>
      </c>
      <c r="F143" s="4" t="e">
        <f t="shared" si="7"/>
        <v>#REF!</v>
      </c>
      <c r="G143" s="4" t="e">
        <f t="shared" si="8"/>
        <v>#REF!</v>
      </c>
      <c r="H143" s="4" t="e">
        <f>'Lynx PLYWOOD'!#REF!*SUM('Lynx PLYWOOD'!N176:Y176)/3.125</f>
        <v>#REF!</v>
      </c>
      <c r="I143" s="4" t="e">
        <f>'Lynx PLYWOOD'!#REF!</f>
        <v>#REF!</v>
      </c>
    </row>
    <row r="144" spans="1:9">
      <c r="A144">
        <f>'PROD. lynx plywood'!A144</f>
        <v>0</v>
      </c>
      <c r="B144" s="4" t="e">
        <f>'Lynx PLYWOOD'!#REF!*SUM('Lynx PLYWOOD'!N177:Y177)</f>
        <v>#REF!</v>
      </c>
      <c r="C144" s="4" t="e">
        <f>'Lynx PLYWOOD'!#REF!*SUM('Lynx PLYWOOD'!N177:Y177)</f>
        <v>#REF!</v>
      </c>
      <c r="D144" s="4" t="e">
        <f>'Lynx PLYWOOD'!#REF!*SUM('Lynx PLYWOOD'!N177:Y177)</f>
        <v>#REF!</v>
      </c>
      <c r="E144" s="4" t="e">
        <f>'Lynx PLYWOOD'!#REF!*SUM('Lynx PLYWOOD'!N177:Y177)</f>
        <v>#REF!</v>
      </c>
      <c r="F144" s="4" t="e">
        <f t="shared" si="7"/>
        <v>#REF!</v>
      </c>
      <c r="G144" s="4" t="e">
        <f t="shared" si="8"/>
        <v>#REF!</v>
      </c>
      <c r="H144" s="4" t="e">
        <f>'Lynx PLYWOOD'!#REF!*SUM('Lynx PLYWOOD'!N177:Y177)/3.125</f>
        <v>#REF!</v>
      </c>
      <c r="I144" s="4" t="e">
        <f>'Lynx PLYWOOD'!#REF!</f>
        <v>#REF!</v>
      </c>
    </row>
    <row r="145" spans="1:9">
      <c r="A145">
        <f>'PROD. lynx plywood'!A145</f>
        <v>0</v>
      </c>
      <c r="B145" s="4" t="e">
        <f>'Lynx PLYWOOD'!#REF!*SUM('Lynx PLYWOOD'!N178:Y178)</f>
        <v>#REF!</v>
      </c>
      <c r="C145" s="4" t="e">
        <f>'Lynx PLYWOOD'!#REF!*SUM('Lynx PLYWOOD'!N178:Y178)</f>
        <v>#REF!</v>
      </c>
      <c r="D145" s="4" t="e">
        <f>'Lynx PLYWOOD'!#REF!*SUM('Lynx PLYWOOD'!N178:Y178)</f>
        <v>#REF!</v>
      </c>
      <c r="E145" s="4" t="e">
        <f>'Lynx PLYWOOD'!#REF!*SUM('Lynx PLYWOOD'!N178:Y178)</f>
        <v>#REF!</v>
      </c>
      <c r="F145" s="4" t="e">
        <f t="shared" si="7"/>
        <v>#REF!</v>
      </c>
      <c r="G145" s="4" t="e">
        <f t="shared" si="8"/>
        <v>#REF!</v>
      </c>
      <c r="H145" s="4" t="e">
        <f>'Lynx PLYWOOD'!#REF!*SUM('Lynx PLYWOOD'!N178:Y178)/3.125</f>
        <v>#REF!</v>
      </c>
      <c r="I145" s="4" t="e">
        <f>'Lynx PLYWOOD'!#REF!</f>
        <v>#REF!</v>
      </c>
    </row>
    <row r="146" spans="1:9">
      <c r="A146">
        <f>'PROD. lynx plywood'!A146</f>
        <v>0</v>
      </c>
      <c r="B146" s="4" t="e">
        <f>'Lynx PLYWOOD'!#REF!*SUM('Lynx PLYWOOD'!N179:Y179)</f>
        <v>#REF!</v>
      </c>
      <c r="C146" s="4" t="e">
        <f>'Lynx PLYWOOD'!#REF!*SUM('Lynx PLYWOOD'!N179:Y179)</f>
        <v>#REF!</v>
      </c>
      <c r="D146" s="4" t="e">
        <f>'Lynx PLYWOOD'!#REF!*SUM('Lynx PLYWOOD'!N179:Y179)</f>
        <v>#REF!</v>
      </c>
      <c r="E146" s="4" t="e">
        <f>'Lynx PLYWOOD'!#REF!*SUM('Lynx PLYWOOD'!N179:Y179)</f>
        <v>#REF!</v>
      </c>
      <c r="F146" s="4" t="e">
        <f t="shared" si="7"/>
        <v>#REF!</v>
      </c>
      <c r="G146" s="4" t="e">
        <f t="shared" si="8"/>
        <v>#REF!</v>
      </c>
      <c r="H146" s="4" t="e">
        <f>'Lynx PLYWOOD'!#REF!*SUM('Lynx PLYWOOD'!N179:Y179)/3.125</f>
        <v>#REF!</v>
      </c>
      <c r="I146" s="4" t="e">
        <f>'Lynx PLYWOOD'!#REF!</f>
        <v>#REF!</v>
      </c>
    </row>
    <row r="147" spans="1:9">
      <c r="A147">
        <f>'PROD. lynx plywood'!A147</f>
        <v>0</v>
      </c>
      <c r="B147" s="4" t="e">
        <f>'Lynx PLYWOOD'!#REF!*SUM('Lynx PLYWOOD'!N180:Y180)</f>
        <v>#REF!</v>
      </c>
      <c r="C147" s="4" t="e">
        <f>'Lynx PLYWOOD'!#REF!*SUM('Lynx PLYWOOD'!N180:Y180)</f>
        <v>#REF!</v>
      </c>
      <c r="D147" s="4" t="e">
        <f>'Lynx PLYWOOD'!#REF!*SUM('Lynx PLYWOOD'!N180:Y180)</f>
        <v>#REF!</v>
      </c>
      <c r="E147" s="4" t="e">
        <f>'Lynx PLYWOOD'!#REF!*SUM('Lynx PLYWOOD'!N180:Y180)</f>
        <v>#REF!</v>
      </c>
      <c r="F147" s="4" t="e">
        <f t="shared" si="7"/>
        <v>#REF!</v>
      </c>
      <c r="G147" s="4" t="e">
        <f t="shared" si="8"/>
        <v>#REF!</v>
      </c>
      <c r="H147" s="4" t="e">
        <f>'Lynx PLYWOOD'!#REF!*SUM('Lynx PLYWOOD'!N180:Y180)/3.125</f>
        <v>#REF!</v>
      </c>
      <c r="I147" s="4" t="e">
        <f>'Lynx PLYWOOD'!#REF!</f>
        <v>#REF!</v>
      </c>
    </row>
    <row r="148" spans="1:9">
      <c r="A148">
        <f>'PROD. lynx plywood'!A148</f>
        <v>0</v>
      </c>
      <c r="B148" s="4" t="e">
        <f>'Lynx PLYWOOD'!#REF!*SUM('Lynx PLYWOOD'!N181:Y181)</f>
        <v>#REF!</v>
      </c>
      <c r="C148" s="4" t="e">
        <f>'Lynx PLYWOOD'!#REF!*SUM('Lynx PLYWOOD'!N181:Y181)</f>
        <v>#REF!</v>
      </c>
      <c r="D148" s="4" t="e">
        <f>'Lynx PLYWOOD'!#REF!*SUM('Lynx PLYWOOD'!N181:Y181)</f>
        <v>#REF!</v>
      </c>
      <c r="E148" s="4" t="e">
        <f>'Lynx PLYWOOD'!#REF!*SUM('Lynx PLYWOOD'!N181:Y181)</f>
        <v>#REF!</v>
      </c>
      <c r="F148" s="4" t="e">
        <f t="shared" si="7"/>
        <v>#REF!</v>
      </c>
      <c r="G148" s="4" t="e">
        <f t="shared" si="8"/>
        <v>#REF!</v>
      </c>
      <c r="H148" s="4" t="e">
        <f>'Lynx PLYWOOD'!#REF!*SUM('Lynx PLYWOOD'!N181:Y181)/3.125</f>
        <v>#REF!</v>
      </c>
      <c r="I148" s="4" t="e">
        <f>'Lynx PLYWOOD'!#REF!</f>
        <v>#REF!</v>
      </c>
    </row>
    <row r="149" spans="1:9">
      <c r="A149">
        <f>'PROD. lynx plywood'!A149</f>
        <v>0</v>
      </c>
      <c r="B149" s="4" t="e">
        <f>'Lynx PLYWOOD'!#REF!*SUM('Lynx PLYWOOD'!N182:Y182)</f>
        <v>#REF!</v>
      </c>
      <c r="C149" s="4" t="e">
        <f>'Lynx PLYWOOD'!#REF!*SUM('Lynx PLYWOOD'!N182:Y182)</f>
        <v>#REF!</v>
      </c>
      <c r="D149" s="4" t="e">
        <f>'Lynx PLYWOOD'!#REF!*SUM('Lynx PLYWOOD'!N182:Y182)</f>
        <v>#REF!</v>
      </c>
      <c r="E149" s="4" t="e">
        <f>'Lynx PLYWOOD'!#REF!*SUM('Lynx PLYWOOD'!N182:Y182)</f>
        <v>#REF!</v>
      </c>
      <c r="F149" s="4" t="e">
        <f t="shared" si="7"/>
        <v>#REF!</v>
      </c>
      <c r="G149" s="4" t="e">
        <f t="shared" si="8"/>
        <v>#REF!</v>
      </c>
      <c r="H149" s="4" t="e">
        <f>'Lynx PLYWOOD'!#REF!*SUM('Lynx PLYWOOD'!N182:Y182)/3.125</f>
        <v>#REF!</v>
      </c>
      <c r="I149" s="4" t="e">
        <f>'Lynx PLYWOOD'!#REF!</f>
        <v>#REF!</v>
      </c>
    </row>
    <row r="150" spans="1:9">
      <c r="A150">
        <f>'PROD. lynx plywood'!A150</f>
        <v>0</v>
      </c>
      <c r="B150" s="4" t="e">
        <f>'Lynx PLYWOOD'!#REF!*SUM('Lynx PLYWOOD'!N183:Y183)</f>
        <v>#REF!</v>
      </c>
      <c r="C150" s="4" t="e">
        <f>'Lynx PLYWOOD'!#REF!*SUM('Lynx PLYWOOD'!N183:Y183)</f>
        <v>#REF!</v>
      </c>
      <c r="D150" s="4" t="e">
        <f>'Lynx PLYWOOD'!#REF!*SUM('Lynx PLYWOOD'!N183:Y183)</f>
        <v>#REF!</v>
      </c>
      <c r="E150" s="4" t="e">
        <f>'Lynx PLYWOOD'!#REF!*SUM('Lynx PLYWOOD'!N183:Y183)</f>
        <v>#REF!</v>
      </c>
      <c r="F150" s="4" t="e">
        <f t="shared" si="7"/>
        <v>#REF!</v>
      </c>
      <c r="G150" s="4" t="e">
        <f t="shared" si="8"/>
        <v>#REF!</v>
      </c>
      <c r="H150" s="4" t="e">
        <f>'Lynx PLYWOOD'!#REF!*SUM('Lynx PLYWOOD'!N183:Y183)/3.125</f>
        <v>#REF!</v>
      </c>
      <c r="I150" s="4" t="e">
        <f>'Lynx PLYWOOD'!#REF!</f>
        <v>#REF!</v>
      </c>
    </row>
    <row r="151" spans="1:9">
      <c r="A151">
        <f>'PROD. lynx plywood'!A151</f>
        <v>0</v>
      </c>
      <c r="B151" s="4" t="e">
        <f>'Lynx PLYWOOD'!#REF!*SUM('Lynx PLYWOOD'!N184:Y184)</f>
        <v>#REF!</v>
      </c>
      <c r="C151" s="4" t="e">
        <f>'Lynx PLYWOOD'!#REF!*SUM('Lynx PLYWOOD'!N184:Y184)</f>
        <v>#REF!</v>
      </c>
      <c r="D151" s="4" t="e">
        <f>'Lynx PLYWOOD'!#REF!*SUM('Lynx PLYWOOD'!N184:Y184)</f>
        <v>#REF!</v>
      </c>
      <c r="E151" s="4" t="e">
        <f>'Lynx PLYWOOD'!#REF!*SUM('Lynx PLYWOOD'!N184:Y184)</f>
        <v>#REF!</v>
      </c>
      <c r="F151" s="4" t="e">
        <f t="shared" si="7"/>
        <v>#REF!</v>
      </c>
      <c r="G151" s="4" t="e">
        <f t="shared" si="8"/>
        <v>#REF!</v>
      </c>
      <c r="H151" s="4" t="e">
        <f>'Lynx PLYWOOD'!#REF!*SUM('Lynx PLYWOOD'!N184:Y184)/3.125</f>
        <v>#REF!</v>
      </c>
      <c r="I151" s="4" t="e">
        <f>'Lynx PLYWOOD'!#REF!</f>
        <v>#REF!</v>
      </c>
    </row>
    <row r="152" spans="1:9">
      <c r="A152">
        <f>'PROD. lynx plywood'!A152</f>
        <v>0</v>
      </c>
      <c r="B152" s="4" t="e">
        <f>'Lynx PLYWOOD'!#REF!*SUM('Lynx PLYWOOD'!N185:Y185)</f>
        <v>#REF!</v>
      </c>
      <c r="C152" s="4" t="e">
        <f>'Lynx PLYWOOD'!#REF!*SUM('Lynx PLYWOOD'!N185:Y185)</f>
        <v>#REF!</v>
      </c>
      <c r="D152" s="4" t="e">
        <f>'Lynx PLYWOOD'!#REF!*SUM('Lynx PLYWOOD'!N185:Y185)</f>
        <v>#REF!</v>
      </c>
      <c r="E152" s="4" t="e">
        <f>'Lynx PLYWOOD'!#REF!*SUM('Lynx PLYWOOD'!N185:Y185)</f>
        <v>#REF!</v>
      </c>
      <c r="F152" s="4" t="e">
        <f t="shared" si="7"/>
        <v>#REF!</v>
      </c>
      <c r="G152" s="4" t="e">
        <f t="shared" si="8"/>
        <v>#REF!</v>
      </c>
      <c r="H152" s="4" t="e">
        <f>'Lynx PLYWOOD'!#REF!*SUM('Lynx PLYWOOD'!N185:Y185)/3.125</f>
        <v>#REF!</v>
      </c>
      <c r="I152" s="4" t="e">
        <f>'Lynx PLYWOOD'!#REF!</f>
        <v>#REF!</v>
      </c>
    </row>
    <row r="153" spans="1:9">
      <c r="A153">
        <f>'PROD. lynx plywood'!A153</f>
        <v>0</v>
      </c>
      <c r="B153" s="4" t="e">
        <f>'Lynx PLYWOOD'!#REF!*SUM('Lynx PLYWOOD'!N186:Y186)</f>
        <v>#REF!</v>
      </c>
      <c r="C153" s="4" t="e">
        <f>'Lynx PLYWOOD'!#REF!*SUM('Lynx PLYWOOD'!N186:Y186)</f>
        <v>#REF!</v>
      </c>
      <c r="D153" s="4" t="e">
        <f>'Lynx PLYWOOD'!#REF!*SUM('Lynx PLYWOOD'!N186:Y186)</f>
        <v>#REF!</v>
      </c>
      <c r="E153" s="4" t="e">
        <f>'Lynx PLYWOOD'!#REF!*SUM('Lynx PLYWOOD'!N186:Y186)</f>
        <v>#REF!</v>
      </c>
      <c r="F153" s="4" t="e">
        <f t="shared" si="7"/>
        <v>#REF!</v>
      </c>
      <c r="G153" s="4" t="e">
        <f t="shared" si="8"/>
        <v>#REF!</v>
      </c>
      <c r="H153" s="4" t="e">
        <f>'Lynx PLYWOOD'!#REF!*SUM('Lynx PLYWOOD'!N186:Y186)/3.125</f>
        <v>#REF!</v>
      </c>
      <c r="I153" s="4" t="e">
        <f>'Lynx PLYWOOD'!#REF!</f>
        <v>#REF!</v>
      </c>
    </row>
    <row r="154" spans="1:9">
      <c r="A154">
        <f>'PROD. lynx plywood'!A154</f>
        <v>0</v>
      </c>
      <c r="B154" s="4" t="e">
        <f>'Lynx PLYWOOD'!#REF!*SUM('Lynx PLYWOOD'!N187:Y187)</f>
        <v>#REF!</v>
      </c>
      <c r="C154" s="4" t="e">
        <f>'Lynx PLYWOOD'!#REF!*SUM('Lynx PLYWOOD'!N187:Y187)</f>
        <v>#REF!</v>
      </c>
      <c r="D154" s="4" t="e">
        <f>'Lynx PLYWOOD'!#REF!*SUM('Lynx PLYWOOD'!N187:Y187)</f>
        <v>#REF!</v>
      </c>
      <c r="E154" s="4" t="e">
        <f>'Lynx PLYWOOD'!#REF!*SUM('Lynx PLYWOOD'!N187:Y187)</f>
        <v>#REF!</v>
      </c>
      <c r="F154" s="4" t="e">
        <f t="shared" si="7"/>
        <v>#REF!</v>
      </c>
      <c r="G154" s="4" t="e">
        <f t="shared" si="8"/>
        <v>#REF!</v>
      </c>
      <c r="H154" s="4" t="e">
        <f>'Lynx PLYWOOD'!#REF!*SUM('Lynx PLYWOOD'!N187:Y187)/3.125</f>
        <v>#REF!</v>
      </c>
      <c r="I154" s="4" t="e">
        <f>'Lynx PLYWOOD'!#REF!</f>
        <v>#REF!</v>
      </c>
    </row>
    <row r="155" spans="1:9">
      <c r="A155">
        <f>'PROD. lynx plywood'!A155</f>
        <v>0</v>
      </c>
      <c r="B155" s="4" t="e">
        <f>'Lynx PLYWOOD'!#REF!*SUM('Lynx PLYWOOD'!N188:Y188)</f>
        <v>#REF!</v>
      </c>
      <c r="C155" s="4" t="e">
        <f>'Lynx PLYWOOD'!#REF!*SUM('Lynx PLYWOOD'!N188:Y188)</f>
        <v>#REF!</v>
      </c>
      <c r="D155" s="4" t="e">
        <f>'Lynx PLYWOOD'!#REF!*SUM('Lynx PLYWOOD'!N188:Y188)</f>
        <v>#REF!</v>
      </c>
      <c r="E155" s="4" t="e">
        <f>'Lynx PLYWOOD'!#REF!*SUM('Lynx PLYWOOD'!N188:Y188)</f>
        <v>#REF!</v>
      </c>
      <c r="F155" s="4" t="e">
        <f t="shared" si="7"/>
        <v>#REF!</v>
      </c>
      <c r="G155" s="4" t="e">
        <f t="shared" si="8"/>
        <v>#REF!</v>
      </c>
      <c r="H155" s="4" t="e">
        <f>'Lynx PLYWOOD'!#REF!*SUM('Lynx PLYWOOD'!N188:Y188)/3.125</f>
        <v>#REF!</v>
      </c>
      <c r="I155" s="4" t="e">
        <f>'Lynx PLYWOOD'!#REF!</f>
        <v>#REF!</v>
      </c>
    </row>
    <row r="156" spans="1:9">
      <c r="A156">
        <f>'PROD. lynx plywood'!A156</f>
        <v>0</v>
      </c>
      <c r="B156" s="4" t="e">
        <f>'Lynx PLYWOOD'!#REF!*SUM('Lynx PLYWOOD'!N189:Y189)</f>
        <v>#REF!</v>
      </c>
      <c r="C156" s="4" t="e">
        <f>'Lynx PLYWOOD'!#REF!*SUM('Lynx PLYWOOD'!N189:Y189)</f>
        <v>#REF!</v>
      </c>
      <c r="D156" s="4" t="e">
        <f>'Lynx PLYWOOD'!#REF!*SUM('Lynx PLYWOOD'!N189:Y189)</f>
        <v>#REF!</v>
      </c>
      <c r="E156" s="4" t="e">
        <f>'Lynx PLYWOOD'!#REF!*SUM('Lynx PLYWOOD'!N189:Y189)</f>
        <v>#REF!</v>
      </c>
      <c r="F156" s="4" t="e">
        <f t="shared" si="7"/>
        <v>#REF!</v>
      </c>
      <c r="G156" s="4" t="e">
        <f t="shared" si="8"/>
        <v>#REF!</v>
      </c>
      <c r="H156" s="4" t="e">
        <f>'Lynx PLYWOOD'!#REF!*SUM('Lynx PLYWOOD'!N189:Y189)/3.125</f>
        <v>#REF!</v>
      </c>
      <c r="I156" s="4" t="e">
        <f>'Lynx PLYWOOD'!#REF!</f>
        <v>#REF!</v>
      </c>
    </row>
    <row r="157" spans="1:9">
      <c r="A157">
        <f>'PROD. lynx plywood'!A157</f>
        <v>0</v>
      </c>
      <c r="B157" s="4" t="e">
        <f>'Lynx PLYWOOD'!#REF!*SUM('Lynx PLYWOOD'!N190:Y190)</f>
        <v>#REF!</v>
      </c>
      <c r="C157" s="4" t="e">
        <f>'Lynx PLYWOOD'!#REF!*SUM('Lynx PLYWOOD'!N190:Y190)</f>
        <v>#REF!</v>
      </c>
      <c r="D157" s="4" t="e">
        <f>'Lynx PLYWOOD'!#REF!*SUM('Lynx PLYWOOD'!N190:Y190)</f>
        <v>#REF!</v>
      </c>
      <c r="E157" s="4" t="e">
        <f>'Lynx PLYWOOD'!#REF!*SUM('Lynx PLYWOOD'!N190:Y190)</f>
        <v>#REF!</v>
      </c>
      <c r="F157" s="4" t="e">
        <f t="shared" si="7"/>
        <v>#REF!</v>
      </c>
      <c r="G157" s="4" t="e">
        <f t="shared" si="8"/>
        <v>#REF!</v>
      </c>
      <c r="H157" s="4" t="e">
        <f>'Lynx PLYWOOD'!#REF!*SUM('Lynx PLYWOOD'!N190:Y190)/3.125</f>
        <v>#REF!</v>
      </c>
      <c r="I157" s="4" t="e">
        <f>'Lynx PLYWOOD'!#REF!</f>
        <v>#REF!</v>
      </c>
    </row>
    <row r="158" spans="1:9">
      <c r="A158">
        <f>'PROD. lynx plywood'!A158</f>
        <v>0</v>
      </c>
      <c r="B158" s="4" t="e">
        <f>'Lynx PLYWOOD'!#REF!*SUM('Lynx PLYWOOD'!N191:Y191)</f>
        <v>#REF!</v>
      </c>
      <c r="C158" s="4" t="e">
        <f>'Lynx PLYWOOD'!#REF!*SUM('Lynx PLYWOOD'!N191:Y191)</f>
        <v>#REF!</v>
      </c>
      <c r="D158" s="4" t="e">
        <f>'Lynx PLYWOOD'!#REF!*SUM('Lynx PLYWOOD'!N191:Y191)</f>
        <v>#REF!</v>
      </c>
      <c r="E158" s="4" t="e">
        <f>'Lynx PLYWOOD'!#REF!*SUM('Lynx PLYWOOD'!N191:Y191)</f>
        <v>#REF!</v>
      </c>
      <c r="F158" s="4" t="e">
        <f t="shared" si="7"/>
        <v>#REF!</v>
      </c>
      <c r="G158" s="4" t="e">
        <f t="shared" si="8"/>
        <v>#REF!</v>
      </c>
      <c r="H158" s="4" t="e">
        <f>'Lynx PLYWOOD'!#REF!*SUM('Lynx PLYWOOD'!N191:Y191)/3.125</f>
        <v>#REF!</v>
      </c>
      <c r="I158" s="4" t="e">
        <f>'Lynx PLYWOOD'!#REF!</f>
        <v>#REF!</v>
      </c>
    </row>
    <row r="159" spans="1:9">
      <c r="A159">
        <f>'PROD. lynx plywood'!A159</f>
        <v>0</v>
      </c>
      <c r="B159" s="4" t="e">
        <f>'Lynx PLYWOOD'!#REF!*SUM('Lynx PLYWOOD'!N192:Y192)</f>
        <v>#REF!</v>
      </c>
      <c r="C159" s="4" t="e">
        <f>'Lynx PLYWOOD'!#REF!*SUM('Lynx PLYWOOD'!N192:Y192)</f>
        <v>#REF!</v>
      </c>
      <c r="D159" s="4" t="e">
        <f>'Lynx PLYWOOD'!#REF!*SUM('Lynx PLYWOOD'!N192:Y192)</f>
        <v>#REF!</v>
      </c>
      <c r="E159" s="4" t="e">
        <f>'Lynx PLYWOOD'!#REF!*SUM('Lynx PLYWOOD'!N192:Y192)</f>
        <v>#REF!</v>
      </c>
      <c r="F159" s="4" t="e">
        <f t="shared" si="7"/>
        <v>#REF!</v>
      </c>
      <c r="G159" s="4" t="e">
        <f t="shared" si="8"/>
        <v>#REF!</v>
      </c>
      <c r="H159" s="4" t="e">
        <f>'Lynx PLYWOOD'!#REF!*SUM('Lynx PLYWOOD'!N192:Y192)/3.125</f>
        <v>#REF!</v>
      </c>
      <c r="I159" s="4" t="e">
        <f>'Lynx PLYWOOD'!#REF!</f>
        <v>#REF!</v>
      </c>
    </row>
    <row r="160" spans="1:9">
      <c r="A160">
        <f>'PROD. lynx plywood'!A160</f>
        <v>0</v>
      </c>
      <c r="B160" s="4" t="e">
        <f>'Lynx PLYWOOD'!#REF!*SUM('Lynx PLYWOOD'!N193:Y193)</f>
        <v>#REF!</v>
      </c>
      <c r="C160" s="4" t="e">
        <f>'Lynx PLYWOOD'!#REF!*SUM('Lynx PLYWOOD'!N193:Y193)</f>
        <v>#REF!</v>
      </c>
      <c r="D160" s="4" t="e">
        <f>'Lynx PLYWOOD'!#REF!*SUM('Lynx PLYWOOD'!N193:Y193)</f>
        <v>#REF!</v>
      </c>
      <c r="E160" s="4" t="e">
        <f>'Lynx PLYWOOD'!#REF!*SUM('Lynx PLYWOOD'!N193:Y193)</f>
        <v>#REF!</v>
      </c>
      <c r="F160" s="4" t="e">
        <f t="shared" si="7"/>
        <v>#REF!</v>
      </c>
      <c r="G160" s="4" t="e">
        <f t="shared" si="8"/>
        <v>#REF!</v>
      </c>
      <c r="H160" s="4" t="e">
        <f>'Lynx PLYWOOD'!#REF!*SUM('Lynx PLYWOOD'!N193:Y193)/3.125</f>
        <v>#REF!</v>
      </c>
      <c r="I160" s="4" t="e">
        <f>'Lynx PLYWOOD'!#REF!</f>
        <v>#REF!</v>
      </c>
    </row>
    <row r="161" spans="1:9">
      <c r="A161">
        <f>'PROD. lynx plywood'!A161</f>
        <v>0</v>
      </c>
      <c r="B161" s="4" t="e">
        <f>'Lynx PLYWOOD'!#REF!*SUM('Lynx PLYWOOD'!N194:Y194)</f>
        <v>#REF!</v>
      </c>
      <c r="C161" s="4" t="e">
        <f>'Lynx PLYWOOD'!#REF!*SUM('Lynx PLYWOOD'!N194:Y194)</f>
        <v>#REF!</v>
      </c>
      <c r="D161" s="4" t="e">
        <f>'Lynx PLYWOOD'!#REF!*SUM('Lynx PLYWOOD'!N194:Y194)</f>
        <v>#REF!</v>
      </c>
      <c r="E161" s="4" t="e">
        <f>'Lynx PLYWOOD'!#REF!*SUM('Lynx PLYWOOD'!N194:Y194)</f>
        <v>#REF!</v>
      </c>
      <c r="F161" s="4" t="e">
        <f t="shared" si="7"/>
        <v>#REF!</v>
      </c>
      <c r="G161" s="4" t="e">
        <f t="shared" si="8"/>
        <v>#REF!</v>
      </c>
      <c r="H161" s="4" t="e">
        <f>'Lynx PLYWOOD'!#REF!*SUM('Lynx PLYWOOD'!N194:Y194)/3.125</f>
        <v>#REF!</v>
      </c>
      <c r="I161" s="4" t="e">
        <f>'Lynx PLYWOOD'!#REF!</f>
        <v>#REF!</v>
      </c>
    </row>
    <row r="162" spans="1:9">
      <c r="A162">
        <f>'PROD. lynx plywood'!A162</f>
        <v>0</v>
      </c>
      <c r="B162" s="4" t="e">
        <f>'Lynx PLYWOOD'!#REF!*SUM('Lynx PLYWOOD'!N195:Y195)</f>
        <v>#REF!</v>
      </c>
      <c r="C162" s="4" t="e">
        <f>'Lynx PLYWOOD'!#REF!*SUM('Lynx PLYWOOD'!N195:Y195)</f>
        <v>#REF!</v>
      </c>
      <c r="D162" s="4" t="e">
        <f>'Lynx PLYWOOD'!#REF!*SUM('Lynx PLYWOOD'!N195:Y195)</f>
        <v>#REF!</v>
      </c>
      <c r="E162" s="4" t="e">
        <f>'Lynx PLYWOOD'!#REF!*SUM('Lynx PLYWOOD'!N195:Y195)</f>
        <v>#REF!</v>
      </c>
      <c r="F162" s="4" t="e">
        <f t="shared" si="7"/>
        <v>#REF!</v>
      </c>
      <c r="G162" s="4" t="e">
        <f t="shared" si="8"/>
        <v>#REF!</v>
      </c>
      <c r="H162" s="4" t="e">
        <f>'Lynx PLYWOOD'!#REF!*SUM('Lynx PLYWOOD'!N195:Y195)/3.125</f>
        <v>#REF!</v>
      </c>
      <c r="I162" s="4" t="e">
        <f>'Lynx PLYWOOD'!#REF!</f>
        <v>#REF!</v>
      </c>
    </row>
    <row r="163" spans="1:9">
      <c r="A163">
        <f>'PROD. lynx plywood'!A163</f>
        <v>0</v>
      </c>
      <c r="B163" s="4" t="e">
        <f>'Lynx PLYWOOD'!#REF!*SUM('Lynx PLYWOOD'!N196:Y196)</f>
        <v>#REF!</v>
      </c>
      <c r="C163" s="4" t="e">
        <f>'Lynx PLYWOOD'!#REF!*SUM('Lynx PLYWOOD'!N196:Y196)</f>
        <v>#REF!</v>
      </c>
      <c r="D163" s="4" t="e">
        <f>'Lynx PLYWOOD'!#REF!*SUM('Lynx PLYWOOD'!N196:Y196)</f>
        <v>#REF!</v>
      </c>
      <c r="E163" s="4" t="e">
        <f>'Lynx PLYWOOD'!#REF!*SUM('Lynx PLYWOOD'!N196:Y196)</f>
        <v>#REF!</v>
      </c>
      <c r="F163" s="4" t="e">
        <f t="shared" si="7"/>
        <v>#REF!</v>
      </c>
      <c r="G163" s="4" t="e">
        <f t="shared" si="8"/>
        <v>#REF!</v>
      </c>
      <c r="H163" s="4" t="e">
        <f>'Lynx PLYWOOD'!#REF!*SUM('Lynx PLYWOOD'!N196:Y196)/3.125</f>
        <v>#REF!</v>
      </c>
      <c r="I163" s="4" t="e">
        <f>'Lynx PLYWOOD'!#REF!</f>
        <v>#REF!</v>
      </c>
    </row>
    <row r="164" spans="1:9">
      <c r="A164">
        <f>'PROD. lynx plywood'!A164</f>
        <v>0</v>
      </c>
      <c r="B164" s="4" t="e">
        <f>'Lynx PLYWOOD'!#REF!*SUM('Lynx PLYWOOD'!N197:Y197)</f>
        <v>#REF!</v>
      </c>
      <c r="C164" s="4" t="e">
        <f>'Lynx PLYWOOD'!#REF!*SUM('Lynx PLYWOOD'!N197:Y197)</f>
        <v>#REF!</v>
      </c>
      <c r="D164" s="4" t="e">
        <f>'Lynx PLYWOOD'!#REF!*SUM('Lynx PLYWOOD'!N197:Y197)</f>
        <v>#REF!</v>
      </c>
      <c r="E164" s="4" t="e">
        <f>'Lynx PLYWOOD'!#REF!*SUM('Lynx PLYWOOD'!N197:Y197)</f>
        <v>#REF!</v>
      </c>
      <c r="F164" s="4" t="e">
        <f t="shared" si="7"/>
        <v>#REF!</v>
      </c>
      <c r="G164" s="4" t="e">
        <f t="shared" si="8"/>
        <v>#REF!</v>
      </c>
      <c r="H164" s="4" t="e">
        <f>'Lynx PLYWOOD'!#REF!*SUM('Lynx PLYWOOD'!N197:Y197)/3.125</f>
        <v>#REF!</v>
      </c>
      <c r="I164" s="4" t="e">
        <f>'Lynx PLYWOOD'!#REF!</f>
        <v>#REF!</v>
      </c>
    </row>
    <row r="165" spans="1:9">
      <c r="A165">
        <f>'PROD. lynx plywood'!A165</f>
        <v>0</v>
      </c>
      <c r="B165" s="4" t="e">
        <f>'Lynx PLYWOOD'!#REF!*SUM('Lynx PLYWOOD'!N198:Y198)</f>
        <v>#REF!</v>
      </c>
      <c r="C165" s="4" t="e">
        <f>'Lynx PLYWOOD'!#REF!*SUM('Lynx PLYWOOD'!N198:Y198)</f>
        <v>#REF!</v>
      </c>
      <c r="D165" s="4" t="e">
        <f>'Lynx PLYWOOD'!#REF!*SUM('Lynx PLYWOOD'!N198:Y198)</f>
        <v>#REF!</v>
      </c>
      <c r="E165" s="4" t="e">
        <f>'Lynx PLYWOOD'!#REF!*SUM('Lynx PLYWOOD'!N198:Y198)</f>
        <v>#REF!</v>
      </c>
      <c r="F165" s="4" t="e">
        <f t="shared" si="7"/>
        <v>#REF!</v>
      </c>
      <c r="G165" s="4" t="e">
        <f t="shared" si="8"/>
        <v>#REF!</v>
      </c>
      <c r="H165" s="4" t="e">
        <f>'Lynx PLYWOOD'!#REF!*SUM('Lynx PLYWOOD'!N198:Y198)/3.125</f>
        <v>#REF!</v>
      </c>
      <c r="I165" s="4" t="e">
        <f>'Lynx PLYWOOD'!#REF!</f>
        <v>#REF!</v>
      </c>
    </row>
    <row r="166" spans="1:9">
      <c r="A166">
        <f>'PROD. lynx plywood'!A166</f>
        <v>0</v>
      </c>
      <c r="B166" s="4" t="e">
        <f>'Lynx PLYWOOD'!#REF!*SUM('Lynx PLYWOOD'!N199:Y199)</f>
        <v>#REF!</v>
      </c>
      <c r="C166" s="4" t="e">
        <f>'Lynx PLYWOOD'!#REF!*SUM('Lynx PLYWOOD'!N199:Y199)</f>
        <v>#REF!</v>
      </c>
      <c r="D166" s="4" t="e">
        <f>'Lynx PLYWOOD'!#REF!*SUM('Lynx PLYWOOD'!N199:Y199)</f>
        <v>#REF!</v>
      </c>
      <c r="E166" s="4" t="e">
        <f>'Lynx PLYWOOD'!#REF!*SUM('Lynx PLYWOOD'!N199:Y199)</f>
        <v>#REF!</v>
      </c>
      <c r="F166" s="4" t="e">
        <f t="shared" si="7"/>
        <v>#REF!</v>
      </c>
      <c r="G166" s="4" t="e">
        <f t="shared" si="8"/>
        <v>#REF!</v>
      </c>
      <c r="H166" s="4" t="e">
        <f>'Lynx PLYWOOD'!#REF!*SUM('Lynx PLYWOOD'!N199:Y199)/3.125</f>
        <v>#REF!</v>
      </c>
      <c r="I166" s="4" t="e">
        <f>'Lynx PLYWOOD'!#REF!</f>
        <v>#REF!</v>
      </c>
    </row>
    <row r="167" spans="1:9">
      <c r="A167">
        <f>'PROD. lynx plywood'!A167</f>
        <v>0</v>
      </c>
      <c r="B167" s="4" t="e">
        <f>'Lynx PLYWOOD'!#REF!*SUM('Lynx PLYWOOD'!N200:Y200)</f>
        <v>#REF!</v>
      </c>
      <c r="C167" s="4" t="e">
        <f>'Lynx PLYWOOD'!#REF!*SUM('Lynx PLYWOOD'!N200:Y200)</f>
        <v>#REF!</v>
      </c>
      <c r="D167" s="4" t="e">
        <f>'Lynx PLYWOOD'!#REF!*SUM('Lynx PLYWOOD'!N200:Y200)</f>
        <v>#REF!</v>
      </c>
      <c r="E167" s="4" t="e">
        <f>'Lynx PLYWOOD'!#REF!*SUM('Lynx PLYWOOD'!N200:Y200)</f>
        <v>#REF!</v>
      </c>
      <c r="F167" s="4" t="e">
        <f t="shared" si="7"/>
        <v>#REF!</v>
      </c>
      <c r="G167" s="4" t="e">
        <f t="shared" si="8"/>
        <v>#REF!</v>
      </c>
      <c r="H167" s="4" t="e">
        <f>'Lynx PLYWOOD'!#REF!*SUM('Lynx PLYWOOD'!N200:Y200)/3.125</f>
        <v>#REF!</v>
      </c>
      <c r="I167" s="4" t="e">
        <f>'Lynx PLYWOOD'!#REF!</f>
        <v>#REF!</v>
      </c>
    </row>
    <row r="168" spans="1:9">
      <c r="A168">
        <f>'PROD. lynx plywood'!A168</f>
        <v>0</v>
      </c>
      <c r="B168" s="4" t="e">
        <f>'Lynx PLYWOOD'!#REF!*SUM('Lynx PLYWOOD'!N201:Y201)</f>
        <v>#REF!</v>
      </c>
      <c r="C168" s="4" t="e">
        <f>'Lynx PLYWOOD'!#REF!*SUM('Lynx PLYWOOD'!N201:Y201)</f>
        <v>#REF!</v>
      </c>
      <c r="D168" s="4" t="e">
        <f>'Lynx PLYWOOD'!#REF!*SUM('Lynx PLYWOOD'!N201:Y201)</f>
        <v>#REF!</v>
      </c>
      <c r="E168" s="4" t="e">
        <f>'Lynx PLYWOOD'!#REF!*SUM('Lynx PLYWOOD'!N201:Y201)</f>
        <v>#REF!</v>
      </c>
      <c r="F168" s="4" t="e">
        <f t="shared" si="7"/>
        <v>#REF!</v>
      </c>
      <c r="G168" s="4" t="e">
        <f t="shared" si="8"/>
        <v>#REF!</v>
      </c>
      <c r="H168" s="4" t="e">
        <f>'Lynx PLYWOOD'!#REF!*SUM('Lynx PLYWOOD'!N201:Y201)/3.125</f>
        <v>#REF!</v>
      </c>
      <c r="I168" s="4" t="e">
        <f>'Lynx PLYWOOD'!#REF!</f>
        <v>#REF!</v>
      </c>
    </row>
    <row r="169" spans="1:9">
      <c r="A169">
        <f>'PROD. lynx plywood'!A169</f>
        <v>0</v>
      </c>
      <c r="B169" s="4" t="e">
        <f>'Lynx PLYWOOD'!#REF!*SUM('Lynx PLYWOOD'!N202:Y202)</f>
        <v>#REF!</v>
      </c>
      <c r="C169" s="4" t="e">
        <f>'Lynx PLYWOOD'!#REF!*SUM('Lynx PLYWOOD'!N202:Y202)</f>
        <v>#REF!</v>
      </c>
      <c r="D169" s="4" t="e">
        <f>'Lynx PLYWOOD'!#REF!*SUM('Lynx PLYWOOD'!N202:Y202)</f>
        <v>#REF!</v>
      </c>
      <c r="E169" s="4" t="e">
        <f>'Lynx PLYWOOD'!#REF!*SUM('Lynx PLYWOOD'!N202:Y202)</f>
        <v>#REF!</v>
      </c>
      <c r="F169" s="4" t="e">
        <f t="shared" si="7"/>
        <v>#REF!</v>
      </c>
      <c r="G169" s="4" t="e">
        <f t="shared" si="8"/>
        <v>#REF!</v>
      </c>
      <c r="H169" s="4" t="e">
        <f>'Lynx PLYWOOD'!#REF!*SUM('Lynx PLYWOOD'!N202:Y202)/3.125</f>
        <v>#REF!</v>
      </c>
      <c r="I169" s="4" t="e">
        <f>'Lynx PLYWOOD'!#REF!</f>
        <v>#REF!</v>
      </c>
    </row>
    <row r="170" spans="1:9">
      <c r="A170">
        <f>'PROD. lynx plywood'!A170</f>
        <v>0</v>
      </c>
      <c r="B170" s="4" t="e">
        <f>'Lynx PLYWOOD'!#REF!*SUM('Lynx PLYWOOD'!N203:Y203)</f>
        <v>#REF!</v>
      </c>
      <c r="C170" s="4" t="e">
        <f>'Lynx PLYWOOD'!#REF!*SUM('Lynx PLYWOOD'!N203:Y203)</f>
        <v>#REF!</v>
      </c>
      <c r="D170" s="4" t="e">
        <f>'Lynx PLYWOOD'!#REF!*SUM('Lynx PLYWOOD'!N203:Y203)</f>
        <v>#REF!</v>
      </c>
      <c r="E170" s="4" t="e">
        <f>'Lynx PLYWOOD'!#REF!*SUM('Lynx PLYWOOD'!N203:Y203)</f>
        <v>#REF!</v>
      </c>
      <c r="F170" s="4" t="e">
        <f t="shared" si="7"/>
        <v>#REF!</v>
      </c>
      <c r="G170" s="4" t="e">
        <f t="shared" si="8"/>
        <v>#REF!</v>
      </c>
      <c r="H170" s="4" t="e">
        <f>'Lynx PLYWOOD'!#REF!*SUM('Lynx PLYWOOD'!N203:Y203)/3.125</f>
        <v>#REF!</v>
      </c>
      <c r="I170" s="4" t="e">
        <f>'Lynx PLYWOOD'!#REF!</f>
        <v>#REF!</v>
      </c>
    </row>
    <row r="171" spans="1:9">
      <c r="A171">
        <f>'PROD. lynx plywood'!A171</f>
        <v>0</v>
      </c>
      <c r="B171" s="4" t="e">
        <f>'Lynx PLYWOOD'!#REF!*SUM('Lynx PLYWOOD'!N204:Y204)</f>
        <v>#REF!</v>
      </c>
      <c r="C171" s="4" t="e">
        <f>'Lynx PLYWOOD'!#REF!*SUM('Lynx PLYWOOD'!N204:Y204)</f>
        <v>#REF!</v>
      </c>
      <c r="D171" s="4" t="e">
        <f>'Lynx PLYWOOD'!#REF!*SUM('Lynx PLYWOOD'!N204:Y204)</f>
        <v>#REF!</v>
      </c>
      <c r="E171" s="4" t="e">
        <f>'Lynx PLYWOOD'!#REF!*SUM('Lynx PLYWOOD'!N204:Y204)</f>
        <v>#REF!</v>
      </c>
      <c r="F171" s="4" t="e">
        <f t="shared" si="7"/>
        <v>#REF!</v>
      </c>
      <c r="G171" s="4" t="e">
        <f t="shared" si="8"/>
        <v>#REF!</v>
      </c>
      <c r="H171" s="4" t="e">
        <f>'Lynx PLYWOOD'!#REF!*SUM('Lynx PLYWOOD'!N204:Y204)/3.125</f>
        <v>#REF!</v>
      </c>
      <c r="I171" s="4" t="e">
        <f>'Lynx PLYWOOD'!#REF!</f>
        <v>#REF!</v>
      </c>
    </row>
    <row r="172" spans="1:9">
      <c r="A172">
        <f>'PROD. lynx plywood'!A172</f>
        <v>0</v>
      </c>
      <c r="B172" s="4" t="e">
        <f>'Lynx PLYWOOD'!#REF!*SUM('Lynx PLYWOOD'!N205:Y205)</f>
        <v>#REF!</v>
      </c>
      <c r="C172" s="4" t="e">
        <f>'Lynx PLYWOOD'!#REF!*SUM('Lynx PLYWOOD'!N205:Y205)</f>
        <v>#REF!</v>
      </c>
      <c r="D172" s="4" t="e">
        <f>'Lynx PLYWOOD'!#REF!*SUM('Lynx PLYWOOD'!N205:Y205)</f>
        <v>#REF!</v>
      </c>
      <c r="E172" s="4" t="e">
        <f>'Lynx PLYWOOD'!#REF!*SUM('Lynx PLYWOOD'!N205:Y205)</f>
        <v>#REF!</v>
      </c>
      <c r="F172" s="4" t="e">
        <f t="shared" si="7"/>
        <v>#REF!</v>
      </c>
      <c r="G172" s="4" t="e">
        <f t="shared" si="8"/>
        <v>#REF!</v>
      </c>
      <c r="H172" s="4" t="e">
        <f>'Lynx PLYWOOD'!#REF!*SUM('Lynx PLYWOOD'!N205:Y205)/3.125</f>
        <v>#REF!</v>
      </c>
      <c r="I172" s="4" t="e">
        <f>'Lynx PLYWOOD'!#REF!</f>
        <v>#REF!</v>
      </c>
    </row>
    <row r="173" spans="1:9">
      <c r="A173">
        <f>'PROD. lynx plywood'!A173</f>
        <v>0</v>
      </c>
      <c r="B173" s="4" t="e">
        <f>'Lynx PLYWOOD'!#REF!*SUM('Lynx PLYWOOD'!N206:Y206)</f>
        <v>#REF!</v>
      </c>
      <c r="C173" s="4" t="e">
        <f>'Lynx PLYWOOD'!#REF!*SUM('Lynx PLYWOOD'!N206:Y206)</f>
        <v>#REF!</v>
      </c>
      <c r="D173" s="4" t="e">
        <f>'Lynx PLYWOOD'!#REF!*SUM('Lynx PLYWOOD'!N206:Y206)</f>
        <v>#REF!</v>
      </c>
      <c r="E173" s="4" t="e">
        <f>'Lynx PLYWOOD'!#REF!*SUM('Lynx PLYWOOD'!N206:Y206)</f>
        <v>#REF!</v>
      </c>
      <c r="F173" s="4" t="e">
        <f t="shared" si="7"/>
        <v>#REF!</v>
      </c>
      <c r="G173" s="4" t="e">
        <f t="shared" si="8"/>
        <v>#REF!</v>
      </c>
      <c r="H173" s="4" t="e">
        <f>'Lynx PLYWOOD'!#REF!*SUM('Lynx PLYWOOD'!N206:Y206)/3.125</f>
        <v>#REF!</v>
      </c>
      <c r="I173" s="4" t="e">
        <f>'Lynx PLYWOOD'!#REF!</f>
        <v>#REF!</v>
      </c>
    </row>
    <row r="174" spans="1:9">
      <c r="A174">
        <f>'PROD. lynx plywood'!A174</f>
        <v>0</v>
      </c>
      <c r="B174" s="4" t="e">
        <f>'Lynx PLYWOOD'!#REF!*SUM('Lynx PLYWOOD'!N207:Y207)</f>
        <v>#REF!</v>
      </c>
      <c r="C174" s="4" t="e">
        <f>'Lynx PLYWOOD'!#REF!*SUM('Lynx PLYWOOD'!N207:Y207)</f>
        <v>#REF!</v>
      </c>
      <c r="D174" s="4" t="e">
        <f>'Lynx PLYWOOD'!#REF!*SUM('Lynx PLYWOOD'!N207:Y207)</f>
        <v>#REF!</v>
      </c>
      <c r="E174" s="4" t="e">
        <f>'Lynx PLYWOOD'!#REF!*SUM('Lynx PLYWOOD'!N207:Y207)</f>
        <v>#REF!</v>
      </c>
      <c r="F174" s="4" t="e">
        <f t="shared" si="7"/>
        <v>#REF!</v>
      </c>
      <c r="G174" s="4" t="e">
        <f t="shared" si="8"/>
        <v>#REF!</v>
      </c>
      <c r="H174" s="4" t="e">
        <f>'Lynx PLYWOOD'!#REF!*SUM('Lynx PLYWOOD'!N207:Y207)/3.125</f>
        <v>#REF!</v>
      </c>
      <c r="I174" s="4" t="e">
        <f>'Lynx PLYWOOD'!#REF!</f>
        <v>#REF!</v>
      </c>
    </row>
    <row r="175" spans="1:9">
      <c r="A175">
        <f>'PROD. lynx plywood'!A175</f>
        <v>0</v>
      </c>
      <c r="B175" s="4" t="e">
        <f>'Lynx PLYWOOD'!#REF!*SUM('Lynx PLYWOOD'!N208:Y208)</f>
        <v>#REF!</v>
      </c>
      <c r="C175" s="4" t="e">
        <f>'Lynx PLYWOOD'!#REF!*SUM('Lynx PLYWOOD'!N208:Y208)</f>
        <v>#REF!</v>
      </c>
      <c r="D175" s="4" t="e">
        <f>'Lynx PLYWOOD'!#REF!*SUM('Lynx PLYWOOD'!N208:Y208)</f>
        <v>#REF!</v>
      </c>
      <c r="E175" s="4" t="e">
        <f>'Lynx PLYWOOD'!#REF!*SUM('Lynx PLYWOOD'!N208:Y208)</f>
        <v>#REF!</v>
      </c>
      <c r="F175" s="4" t="e">
        <f t="shared" si="7"/>
        <v>#REF!</v>
      </c>
      <c r="G175" s="4" t="e">
        <f t="shared" si="8"/>
        <v>#REF!</v>
      </c>
      <c r="H175" s="4" t="e">
        <f>'Lynx PLYWOOD'!#REF!*SUM('Lynx PLYWOOD'!N208:Y208)/3.125</f>
        <v>#REF!</v>
      </c>
      <c r="I175" s="4" t="e">
        <f>'Lynx PLYWOOD'!#REF!</f>
        <v>#REF!</v>
      </c>
    </row>
    <row r="176" spans="1:9">
      <c r="A176">
        <f>'PROD. lynx plywood'!A176</f>
        <v>0</v>
      </c>
      <c r="B176" s="4" t="e">
        <f>'Lynx PLYWOOD'!#REF!*SUM('Lynx PLYWOOD'!N209:Y209)</f>
        <v>#REF!</v>
      </c>
      <c r="C176" s="4" t="e">
        <f>'Lynx PLYWOOD'!#REF!*SUM('Lynx PLYWOOD'!N209:Y209)</f>
        <v>#REF!</v>
      </c>
      <c r="D176" s="4" t="e">
        <f>'Lynx PLYWOOD'!#REF!*SUM('Lynx PLYWOOD'!N209:Y209)</f>
        <v>#REF!</v>
      </c>
      <c r="E176" s="4" t="e">
        <f>'Lynx PLYWOOD'!#REF!*SUM('Lynx PLYWOOD'!N209:Y209)</f>
        <v>#REF!</v>
      </c>
      <c r="F176" s="4" t="e">
        <f t="shared" si="7"/>
        <v>#REF!</v>
      </c>
      <c r="G176" s="4" t="e">
        <f t="shared" si="8"/>
        <v>#REF!</v>
      </c>
      <c r="H176" s="4" t="e">
        <f>'Lynx PLYWOOD'!#REF!*SUM('Lynx PLYWOOD'!N209:Y209)/3.125</f>
        <v>#REF!</v>
      </c>
      <c r="I176" s="4" t="e">
        <f>'Lynx PLYWOOD'!#REF!</f>
        <v>#REF!</v>
      </c>
    </row>
    <row r="177" spans="1:9">
      <c r="A177">
        <f>'PROD. lynx plywood'!A177</f>
        <v>0</v>
      </c>
      <c r="B177" s="4" t="e">
        <f>'Lynx PLYWOOD'!#REF!*SUM('Lynx PLYWOOD'!N210:Y210)</f>
        <v>#REF!</v>
      </c>
      <c r="C177" s="4" t="e">
        <f>'Lynx PLYWOOD'!#REF!*SUM('Lynx PLYWOOD'!N210:Y210)</f>
        <v>#REF!</v>
      </c>
      <c r="D177" s="4" t="e">
        <f>'Lynx PLYWOOD'!#REF!*SUM('Lynx PLYWOOD'!N210:Y210)</f>
        <v>#REF!</v>
      </c>
      <c r="E177" s="4" t="e">
        <f>'Lynx PLYWOOD'!#REF!*SUM('Lynx PLYWOOD'!N210:Y210)</f>
        <v>#REF!</v>
      </c>
      <c r="F177" s="4" t="e">
        <f t="shared" si="7"/>
        <v>#REF!</v>
      </c>
      <c r="G177" s="4" t="e">
        <f t="shared" si="8"/>
        <v>#REF!</v>
      </c>
      <c r="H177" s="4" t="e">
        <f>'Lynx PLYWOOD'!#REF!*SUM('Lynx PLYWOOD'!N210:Y210)/3.125</f>
        <v>#REF!</v>
      </c>
      <c r="I177" s="4" t="e">
        <f>'Lynx PLYWOOD'!#REF!</f>
        <v>#REF!</v>
      </c>
    </row>
    <row r="178" spans="1:9">
      <c r="A178">
        <f>'PROD. lynx plywood'!A178</f>
        <v>0</v>
      </c>
      <c r="B178" s="4" t="e">
        <f>'Lynx PLYWOOD'!#REF!*SUM('Lynx PLYWOOD'!N211:Y211)</f>
        <v>#REF!</v>
      </c>
      <c r="C178" s="4" t="e">
        <f>'Lynx PLYWOOD'!#REF!*SUM('Lynx PLYWOOD'!N211:Y211)</f>
        <v>#REF!</v>
      </c>
      <c r="D178" s="4" t="e">
        <f>'Lynx PLYWOOD'!#REF!*SUM('Lynx PLYWOOD'!N211:Y211)</f>
        <v>#REF!</v>
      </c>
      <c r="E178" s="4" t="e">
        <f>'Lynx PLYWOOD'!#REF!*SUM('Lynx PLYWOOD'!N211:Y211)</f>
        <v>#REF!</v>
      </c>
      <c r="F178" s="4" t="e">
        <f t="shared" si="7"/>
        <v>#REF!</v>
      </c>
      <c r="G178" s="4" t="e">
        <f t="shared" si="8"/>
        <v>#REF!</v>
      </c>
      <c r="H178" s="4" t="e">
        <f>'Lynx PLYWOOD'!#REF!*SUM('Lynx PLYWOOD'!N211:Y211)/3.125</f>
        <v>#REF!</v>
      </c>
      <c r="I178" s="4" t="e">
        <f>'Lynx PLYWOOD'!#REF!</f>
        <v>#REF!</v>
      </c>
    </row>
    <row r="179" spans="1:9">
      <c r="A179">
        <f>'PROD. lynx plywood'!A179</f>
        <v>0</v>
      </c>
      <c r="B179" s="4" t="e">
        <f>'Lynx PLYWOOD'!#REF!*SUM('Lynx PLYWOOD'!N212:Y212)</f>
        <v>#REF!</v>
      </c>
      <c r="C179" s="4" t="e">
        <f>'Lynx PLYWOOD'!#REF!*SUM('Lynx PLYWOOD'!N212:Y212)</f>
        <v>#REF!</v>
      </c>
      <c r="D179" s="4" t="e">
        <f>'Lynx PLYWOOD'!#REF!*SUM('Lynx PLYWOOD'!N212:Y212)</f>
        <v>#REF!</v>
      </c>
      <c r="E179" s="4" t="e">
        <f>'Lynx PLYWOOD'!#REF!*SUM('Lynx PLYWOOD'!N212:Y212)</f>
        <v>#REF!</v>
      </c>
      <c r="F179" s="4" t="e">
        <f t="shared" si="7"/>
        <v>#REF!</v>
      </c>
      <c r="G179" s="4" t="e">
        <f t="shared" si="8"/>
        <v>#REF!</v>
      </c>
      <c r="H179" s="4" t="e">
        <f>'Lynx PLYWOOD'!#REF!*SUM('Lynx PLYWOOD'!N212:Y212)/3.125</f>
        <v>#REF!</v>
      </c>
      <c r="I179" s="4" t="e">
        <f>'Lynx PLYWOOD'!#REF!</f>
        <v>#REF!</v>
      </c>
    </row>
    <row r="180" spans="1:9">
      <c r="A180">
        <f>'PROD. lynx plywood'!A180</f>
        <v>0</v>
      </c>
      <c r="B180" s="4" t="e">
        <f>'Lynx PLYWOOD'!#REF!*SUM('Lynx PLYWOOD'!N213:Y213)</f>
        <v>#REF!</v>
      </c>
      <c r="C180" s="4" t="e">
        <f>'Lynx PLYWOOD'!#REF!*SUM('Lynx PLYWOOD'!N213:Y213)</f>
        <v>#REF!</v>
      </c>
      <c r="D180" s="4" t="e">
        <f>'Lynx PLYWOOD'!#REF!*SUM('Lynx PLYWOOD'!N213:Y213)</f>
        <v>#REF!</v>
      </c>
      <c r="E180" s="4" t="e">
        <f>'Lynx PLYWOOD'!#REF!*SUM('Lynx PLYWOOD'!N213:Y213)</f>
        <v>#REF!</v>
      </c>
      <c r="F180" s="4" t="e">
        <f t="shared" si="7"/>
        <v>#REF!</v>
      </c>
      <c r="G180" s="4" t="e">
        <f t="shared" si="8"/>
        <v>#REF!</v>
      </c>
      <c r="H180" s="4" t="e">
        <f>'Lynx PLYWOOD'!#REF!*SUM('Lynx PLYWOOD'!N213:Y213)/3.125</f>
        <v>#REF!</v>
      </c>
      <c r="I180" s="4" t="e">
        <f>'Lynx PLYWOOD'!#REF!</f>
        <v>#REF!</v>
      </c>
    </row>
    <row r="181" spans="1:9">
      <c r="A181">
        <f>'PROD. lynx plywood'!A181</f>
        <v>0</v>
      </c>
      <c r="B181" s="4" t="e">
        <f>'Lynx PLYWOOD'!#REF!*SUM('Lynx PLYWOOD'!N214:Y214)</f>
        <v>#REF!</v>
      </c>
      <c r="C181" s="4" t="e">
        <f>'Lynx PLYWOOD'!#REF!*SUM('Lynx PLYWOOD'!N214:Y214)</f>
        <v>#REF!</v>
      </c>
      <c r="D181" s="4" t="e">
        <f>'Lynx PLYWOOD'!#REF!*SUM('Lynx PLYWOOD'!N214:Y214)</f>
        <v>#REF!</v>
      </c>
      <c r="E181" s="4" t="e">
        <f>'Lynx PLYWOOD'!#REF!*SUM('Lynx PLYWOOD'!N214:Y214)</f>
        <v>#REF!</v>
      </c>
      <c r="F181" s="4" t="e">
        <f t="shared" si="7"/>
        <v>#REF!</v>
      </c>
      <c r="G181" s="4" t="e">
        <f t="shared" si="8"/>
        <v>#REF!</v>
      </c>
      <c r="H181" s="4" t="e">
        <f>'Lynx PLYWOOD'!#REF!*SUM('Lynx PLYWOOD'!N214:Y214)/3.125</f>
        <v>#REF!</v>
      </c>
      <c r="I181" s="4" t="e">
        <f>'Lynx PLYWOOD'!#REF!</f>
        <v>#REF!</v>
      </c>
    </row>
    <row r="182" spans="1:9">
      <c r="A182">
        <f>'PROD. lynx plywood'!A182</f>
        <v>0</v>
      </c>
      <c r="B182" s="4" t="e">
        <f>'Lynx PLYWOOD'!#REF!*SUM('Lynx PLYWOOD'!N215:Y215)</f>
        <v>#REF!</v>
      </c>
      <c r="C182" s="4" t="e">
        <f>'Lynx PLYWOOD'!#REF!*SUM('Lynx PLYWOOD'!N215:Y215)</f>
        <v>#REF!</v>
      </c>
      <c r="D182" s="4" t="e">
        <f>'Lynx PLYWOOD'!#REF!*SUM('Lynx PLYWOOD'!N215:Y215)</f>
        <v>#REF!</v>
      </c>
      <c r="E182" s="4" t="e">
        <f>'Lynx PLYWOOD'!#REF!*SUM('Lynx PLYWOOD'!N215:Y215)</f>
        <v>#REF!</v>
      </c>
      <c r="F182" s="4" t="e">
        <f t="shared" si="7"/>
        <v>#REF!</v>
      </c>
      <c r="G182" s="4" t="e">
        <f t="shared" si="8"/>
        <v>#REF!</v>
      </c>
      <c r="H182" s="4" t="e">
        <f>'Lynx PLYWOOD'!#REF!*SUM('Lynx PLYWOOD'!N215:Y215)/3.125</f>
        <v>#REF!</v>
      </c>
      <c r="I182" s="4" t="e">
        <f>'Lynx PLYWOOD'!#REF!</f>
        <v>#REF!</v>
      </c>
    </row>
    <row r="183" spans="1:9">
      <c r="A183">
        <f>'PROD. lynx plywood'!A183</f>
        <v>0</v>
      </c>
      <c r="B183" s="4" t="e">
        <f>'Lynx PLYWOOD'!#REF!*SUM('Lynx PLYWOOD'!N216:Y216)</f>
        <v>#REF!</v>
      </c>
      <c r="C183" s="4" t="e">
        <f>'Lynx PLYWOOD'!#REF!*SUM('Lynx PLYWOOD'!N216:Y216)</f>
        <v>#REF!</v>
      </c>
      <c r="D183" s="4" t="e">
        <f>'Lynx PLYWOOD'!#REF!*SUM('Lynx PLYWOOD'!N216:Y216)</f>
        <v>#REF!</v>
      </c>
      <c r="E183" s="4" t="e">
        <f>'Lynx PLYWOOD'!#REF!*SUM('Lynx PLYWOOD'!N216:Y216)</f>
        <v>#REF!</v>
      </c>
      <c r="F183" s="4" t="e">
        <f t="shared" si="7"/>
        <v>#REF!</v>
      </c>
      <c r="G183" s="4" t="e">
        <f t="shared" si="8"/>
        <v>#REF!</v>
      </c>
      <c r="H183" s="4" t="e">
        <f>'Lynx PLYWOOD'!#REF!*SUM('Lynx PLYWOOD'!N216:Y216)/3.125</f>
        <v>#REF!</v>
      </c>
      <c r="I183" s="4" t="e">
        <f>'Lynx PLYWOOD'!#REF!</f>
        <v>#REF!</v>
      </c>
    </row>
    <row r="184" spans="1:9">
      <c r="A184">
        <f>'PROD. lynx plywood'!A184</f>
        <v>0</v>
      </c>
      <c r="B184" s="4" t="e">
        <f>'Lynx PLYWOOD'!#REF!*SUM('Lynx PLYWOOD'!N217:Y217)</f>
        <v>#REF!</v>
      </c>
      <c r="C184" s="4" t="e">
        <f>'Lynx PLYWOOD'!#REF!*SUM('Lynx PLYWOOD'!N217:Y217)</f>
        <v>#REF!</v>
      </c>
      <c r="D184" s="4" t="e">
        <f>'Lynx PLYWOOD'!#REF!*SUM('Lynx PLYWOOD'!N217:Y217)</f>
        <v>#REF!</v>
      </c>
      <c r="E184" s="4" t="e">
        <f>'Lynx PLYWOOD'!#REF!*SUM('Lynx PLYWOOD'!N217:Y217)</f>
        <v>#REF!</v>
      </c>
      <c r="F184" s="4" t="e">
        <f t="shared" si="7"/>
        <v>#REF!</v>
      </c>
      <c r="G184" s="4" t="e">
        <f t="shared" si="8"/>
        <v>#REF!</v>
      </c>
      <c r="H184" s="4" t="e">
        <f>'Lynx PLYWOOD'!#REF!*SUM('Lynx PLYWOOD'!N217:Y217)/3.125</f>
        <v>#REF!</v>
      </c>
      <c r="I184" s="4" t="e">
        <f>'Lynx PLYWOOD'!#REF!</f>
        <v>#REF!</v>
      </c>
    </row>
    <row r="185" spans="1:9">
      <c r="A185">
        <f>'PROD. lynx plywood'!A185</f>
        <v>0</v>
      </c>
      <c r="B185" s="4" t="e">
        <f>'Lynx PLYWOOD'!#REF!*SUM('Lynx PLYWOOD'!N218:Y218)</f>
        <v>#REF!</v>
      </c>
      <c r="C185" s="4" t="e">
        <f>'Lynx PLYWOOD'!#REF!*SUM('Lynx PLYWOOD'!N218:Y218)</f>
        <v>#REF!</v>
      </c>
      <c r="D185" s="4" t="e">
        <f>'Lynx PLYWOOD'!#REF!*SUM('Lynx PLYWOOD'!N218:Y218)</f>
        <v>#REF!</v>
      </c>
      <c r="E185" s="4" t="e">
        <f>'Lynx PLYWOOD'!#REF!*SUM('Lynx PLYWOOD'!N218:Y218)</f>
        <v>#REF!</v>
      </c>
      <c r="F185" s="4" t="e">
        <f t="shared" si="7"/>
        <v>#REF!</v>
      </c>
      <c r="G185" s="4" t="e">
        <f t="shared" si="8"/>
        <v>#REF!</v>
      </c>
      <c r="H185" s="4" t="e">
        <f>'Lynx PLYWOOD'!#REF!*SUM('Lynx PLYWOOD'!N218:Y218)/3.125</f>
        <v>#REF!</v>
      </c>
      <c r="I185" s="4" t="e">
        <f>'Lynx PLYWOOD'!#REF!</f>
        <v>#REF!</v>
      </c>
    </row>
    <row r="186" spans="1:9">
      <c r="A186">
        <f>'PROD. lynx plywood'!A186</f>
        <v>0</v>
      </c>
      <c r="B186" s="4" t="e">
        <f>'Lynx PLYWOOD'!#REF!*SUM('Lynx PLYWOOD'!N219:Y219)</f>
        <v>#REF!</v>
      </c>
      <c r="C186" s="4" t="e">
        <f>'Lynx PLYWOOD'!#REF!*SUM('Lynx PLYWOOD'!N219:Y219)</f>
        <v>#REF!</v>
      </c>
      <c r="D186" s="4" t="e">
        <f>'Lynx PLYWOOD'!#REF!*SUM('Lynx PLYWOOD'!N219:Y219)</f>
        <v>#REF!</v>
      </c>
      <c r="E186" s="4" t="e">
        <f>'Lynx PLYWOOD'!#REF!*SUM('Lynx PLYWOOD'!N219:Y219)</f>
        <v>#REF!</v>
      </c>
      <c r="F186" s="4" t="e">
        <f t="shared" si="7"/>
        <v>#REF!</v>
      </c>
      <c r="G186" s="4" t="e">
        <f t="shared" si="8"/>
        <v>#REF!</v>
      </c>
      <c r="H186" s="4" t="e">
        <f>'Lynx PLYWOOD'!#REF!*SUM('Lynx PLYWOOD'!N219:Y219)/3.125</f>
        <v>#REF!</v>
      </c>
      <c r="I186" s="4" t="e">
        <f>'Lynx PLYWOOD'!#REF!</f>
        <v>#REF!</v>
      </c>
    </row>
    <row r="187" spans="1:9">
      <c r="A187">
        <f>'PROD. lynx plywood'!A187</f>
        <v>0</v>
      </c>
      <c r="B187" s="4" t="e">
        <f>'Lynx PLYWOOD'!#REF!*SUM('Lynx PLYWOOD'!N220:Y220)</f>
        <v>#REF!</v>
      </c>
      <c r="C187" s="4" t="e">
        <f>'Lynx PLYWOOD'!#REF!*SUM('Lynx PLYWOOD'!N220:Y220)</f>
        <v>#REF!</v>
      </c>
      <c r="D187" s="4" t="e">
        <f>'Lynx PLYWOOD'!#REF!*SUM('Lynx PLYWOOD'!N220:Y220)</f>
        <v>#REF!</v>
      </c>
      <c r="E187" s="4" t="e">
        <f>'Lynx PLYWOOD'!#REF!*SUM('Lynx PLYWOOD'!N220:Y220)</f>
        <v>#REF!</v>
      </c>
      <c r="F187" s="4" t="e">
        <f t="shared" si="7"/>
        <v>#REF!</v>
      </c>
      <c r="G187" s="4" t="e">
        <f t="shared" si="8"/>
        <v>#REF!</v>
      </c>
      <c r="H187" s="4" t="e">
        <f>'Lynx PLYWOOD'!#REF!*SUM('Lynx PLYWOOD'!N220:Y220)/3.125</f>
        <v>#REF!</v>
      </c>
      <c r="I187" s="4" t="e">
        <f>'Lynx PLYWOOD'!#REF!</f>
        <v>#REF!</v>
      </c>
    </row>
    <row r="188" spans="1:9">
      <c r="A188">
        <f>'PROD. lynx plywood'!A188</f>
        <v>0</v>
      </c>
      <c r="B188" s="4" t="e">
        <f>'Lynx PLYWOOD'!#REF!*SUM('Lynx PLYWOOD'!N221:Y221)</f>
        <v>#REF!</v>
      </c>
      <c r="C188" s="4" t="e">
        <f>'Lynx PLYWOOD'!#REF!*SUM('Lynx PLYWOOD'!N221:Y221)</f>
        <v>#REF!</v>
      </c>
      <c r="D188" s="4" t="e">
        <f>'Lynx PLYWOOD'!#REF!*SUM('Lynx PLYWOOD'!N221:Y221)</f>
        <v>#REF!</v>
      </c>
      <c r="E188" s="4" t="e">
        <f>'Lynx PLYWOOD'!#REF!*SUM('Lynx PLYWOOD'!N221:Y221)</f>
        <v>#REF!</v>
      </c>
      <c r="F188" s="4" t="e">
        <f t="shared" si="7"/>
        <v>#REF!</v>
      </c>
      <c r="G188" s="4" t="e">
        <f t="shared" si="8"/>
        <v>#REF!</v>
      </c>
      <c r="H188" s="4" t="e">
        <f>'Lynx PLYWOOD'!#REF!*SUM('Lynx PLYWOOD'!N221:Y221)/3.125</f>
        <v>#REF!</v>
      </c>
      <c r="I188" s="4" t="e">
        <f>'Lynx PLYWOOD'!#REF!</f>
        <v>#REF!</v>
      </c>
    </row>
    <row r="189" spans="1:9">
      <c r="A189">
        <f>'PROD. lynx plywood'!A189</f>
        <v>0</v>
      </c>
      <c r="B189" s="4" t="e">
        <f>'Lynx PLYWOOD'!#REF!*SUM('Lynx PLYWOOD'!N222:Y222)</f>
        <v>#REF!</v>
      </c>
      <c r="C189" s="4" t="e">
        <f>'Lynx PLYWOOD'!#REF!*SUM('Lynx PLYWOOD'!N222:Y222)</f>
        <v>#REF!</v>
      </c>
      <c r="D189" s="4" t="e">
        <f>'Lynx PLYWOOD'!#REF!*SUM('Lynx PLYWOOD'!N222:Y222)</f>
        <v>#REF!</v>
      </c>
      <c r="E189" s="4" t="e">
        <f>'Lynx PLYWOOD'!#REF!*SUM('Lynx PLYWOOD'!N222:Y222)</f>
        <v>#REF!</v>
      </c>
      <c r="F189" s="4" t="e">
        <f t="shared" si="7"/>
        <v>#REF!</v>
      </c>
      <c r="G189" s="4" t="e">
        <f t="shared" si="8"/>
        <v>#REF!</v>
      </c>
      <c r="H189" s="4" t="e">
        <f>'Lynx PLYWOOD'!#REF!*SUM('Lynx PLYWOOD'!N222:Y222)/3.125</f>
        <v>#REF!</v>
      </c>
      <c r="I189" s="4" t="e">
        <f>'Lynx PLYWOOD'!#REF!</f>
        <v>#REF!</v>
      </c>
    </row>
    <row r="190" spans="1:9">
      <c r="A190">
        <f>'PROD. lynx plywood'!A190</f>
        <v>0</v>
      </c>
      <c r="B190" s="4" t="e">
        <f>'Lynx PLYWOOD'!#REF!*SUM('Lynx PLYWOOD'!N223:Y223)</f>
        <v>#REF!</v>
      </c>
      <c r="C190" s="4" t="e">
        <f>'Lynx PLYWOOD'!#REF!*SUM('Lynx PLYWOOD'!N223:Y223)</f>
        <v>#REF!</v>
      </c>
      <c r="D190" s="4" t="e">
        <f>'Lynx PLYWOOD'!#REF!*SUM('Lynx PLYWOOD'!N223:Y223)</f>
        <v>#REF!</v>
      </c>
      <c r="E190" s="4" t="e">
        <f>'Lynx PLYWOOD'!#REF!*SUM('Lynx PLYWOOD'!N223:Y223)</f>
        <v>#REF!</v>
      </c>
      <c r="F190" s="4" t="e">
        <f t="shared" si="7"/>
        <v>#REF!</v>
      </c>
      <c r="G190" s="4" t="e">
        <f t="shared" si="8"/>
        <v>#REF!</v>
      </c>
      <c r="H190" s="4" t="e">
        <f>'Lynx PLYWOOD'!#REF!*SUM('Lynx PLYWOOD'!N223:Y223)/3.125</f>
        <v>#REF!</v>
      </c>
      <c r="I190" s="4" t="e">
        <f>'Lynx PLYWOOD'!#REF!</f>
        <v>#REF!</v>
      </c>
    </row>
    <row r="191" spans="1:9">
      <c r="A191">
        <f>'PROD. lynx plywood'!A191</f>
        <v>0</v>
      </c>
      <c r="B191" s="4" t="e">
        <f>'Lynx PLYWOOD'!#REF!*SUM('Lynx PLYWOOD'!N224:Y224)</f>
        <v>#REF!</v>
      </c>
      <c r="C191" s="4" t="e">
        <f>'Lynx PLYWOOD'!#REF!*SUM('Lynx PLYWOOD'!N224:Y224)</f>
        <v>#REF!</v>
      </c>
      <c r="D191" s="4" t="e">
        <f>'Lynx PLYWOOD'!#REF!*SUM('Lynx PLYWOOD'!N224:Y224)</f>
        <v>#REF!</v>
      </c>
      <c r="E191" s="4" t="e">
        <f>'Lynx PLYWOOD'!#REF!*SUM('Lynx PLYWOOD'!N224:Y224)</f>
        <v>#REF!</v>
      </c>
      <c r="F191" s="4" t="e">
        <f t="shared" si="7"/>
        <v>#REF!</v>
      </c>
      <c r="G191" s="4" t="e">
        <f t="shared" si="8"/>
        <v>#REF!</v>
      </c>
      <c r="H191" s="4" t="e">
        <f>'Lynx PLYWOOD'!#REF!*SUM('Lynx PLYWOOD'!N224:Y224)/3.125</f>
        <v>#REF!</v>
      </c>
      <c r="I191" s="4" t="e">
        <f>'Lynx PLYWOOD'!#REF!</f>
        <v>#REF!</v>
      </c>
    </row>
    <row r="192" spans="1:9">
      <c r="A192">
        <f>'PROD. lynx plywood'!A192</f>
        <v>0</v>
      </c>
      <c r="B192" s="4" t="e">
        <f>'Lynx PLYWOOD'!#REF!*SUM('Lynx PLYWOOD'!N225:Y225)</f>
        <v>#REF!</v>
      </c>
      <c r="C192" s="4" t="e">
        <f>'Lynx PLYWOOD'!#REF!*SUM('Lynx PLYWOOD'!N225:Y225)</f>
        <v>#REF!</v>
      </c>
      <c r="D192" s="4" t="e">
        <f>'Lynx PLYWOOD'!#REF!*SUM('Lynx PLYWOOD'!N225:Y225)</f>
        <v>#REF!</v>
      </c>
      <c r="E192" s="4" t="e">
        <f>'Lynx PLYWOOD'!#REF!*SUM('Lynx PLYWOOD'!N225:Y225)</f>
        <v>#REF!</v>
      </c>
      <c r="F192" s="4" t="e">
        <f t="shared" si="7"/>
        <v>#REF!</v>
      </c>
      <c r="G192" s="4" t="e">
        <f t="shared" si="8"/>
        <v>#REF!</v>
      </c>
      <c r="H192" s="4" t="e">
        <f>'Lynx PLYWOOD'!#REF!*SUM('Lynx PLYWOOD'!N225:Y225)/3.125</f>
        <v>#REF!</v>
      </c>
      <c r="I192" s="4" t="e">
        <f>'Lynx PLYWOOD'!#REF!</f>
        <v>#REF!</v>
      </c>
    </row>
    <row r="193" spans="1:9">
      <c r="A193">
        <f>'PROD. lynx plywood'!A193</f>
        <v>0</v>
      </c>
      <c r="B193" s="4" t="e">
        <f>'Lynx PLYWOOD'!#REF!*SUM('Lynx PLYWOOD'!N226:Y226)</f>
        <v>#REF!</v>
      </c>
      <c r="C193" s="4" t="e">
        <f>'Lynx PLYWOOD'!#REF!*SUM('Lynx PLYWOOD'!N226:Y226)</f>
        <v>#REF!</v>
      </c>
      <c r="D193" s="4" t="e">
        <f>'Lynx PLYWOOD'!#REF!*SUM('Lynx PLYWOOD'!N226:Y226)</f>
        <v>#REF!</v>
      </c>
      <c r="E193" s="4" t="e">
        <f>'Lynx PLYWOOD'!#REF!*SUM('Lynx PLYWOOD'!N226:Y226)</f>
        <v>#REF!</v>
      </c>
      <c r="F193" s="4" t="e">
        <f t="shared" si="7"/>
        <v>#REF!</v>
      </c>
      <c r="G193" s="4" t="e">
        <f t="shared" si="8"/>
        <v>#REF!</v>
      </c>
      <c r="H193" s="4" t="e">
        <f>'Lynx PLYWOOD'!#REF!*SUM('Lynx PLYWOOD'!N226:Y226)/3.125</f>
        <v>#REF!</v>
      </c>
      <c r="I193" s="4" t="e">
        <f>'Lynx PLYWOOD'!#REF!</f>
        <v>#REF!</v>
      </c>
    </row>
    <row r="194" spans="1:9">
      <c r="A194">
        <f>'PROD. lynx plywood'!A194</f>
        <v>0</v>
      </c>
      <c r="B194" s="4" t="e">
        <f>'Lynx PLYWOOD'!#REF!*SUM('Lynx PLYWOOD'!N227:Y227)</f>
        <v>#REF!</v>
      </c>
      <c r="C194" s="4" t="e">
        <f>'Lynx PLYWOOD'!#REF!*SUM('Lynx PLYWOOD'!N227:Y227)</f>
        <v>#REF!</v>
      </c>
      <c r="D194" s="4" t="e">
        <f>'Lynx PLYWOOD'!#REF!*SUM('Lynx PLYWOOD'!N227:Y227)</f>
        <v>#REF!</v>
      </c>
      <c r="E194" s="4" t="e">
        <f>'Lynx PLYWOOD'!#REF!*SUM('Lynx PLYWOOD'!N227:Y227)</f>
        <v>#REF!</v>
      </c>
      <c r="F194" s="4" t="e">
        <f t="shared" si="7"/>
        <v>#REF!</v>
      </c>
      <c r="G194" s="4" t="e">
        <f t="shared" si="8"/>
        <v>#REF!</v>
      </c>
      <c r="H194" s="4" t="e">
        <f>'Lynx PLYWOOD'!#REF!*SUM('Lynx PLYWOOD'!N227:Y227)/3.125</f>
        <v>#REF!</v>
      </c>
      <c r="I194" s="4" t="e">
        <f>'Lynx PLYWOOD'!#REF!</f>
        <v>#REF!</v>
      </c>
    </row>
    <row r="195" spans="1:9">
      <c r="A195">
        <f>'PROD. lynx plywood'!A195</f>
        <v>0</v>
      </c>
      <c r="B195" s="4" t="e">
        <f>'Lynx PLYWOOD'!#REF!*SUM('Lynx PLYWOOD'!N228:Y228)</f>
        <v>#REF!</v>
      </c>
      <c r="C195" s="4" t="e">
        <f>'Lynx PLYWOOD'!#REF!*SUM('Lynx PLYWOOD'!N228:Y228)</f>
        <v>#REF!</v>
      </c>
      <c r="D195" s="4" t="e">
        <f>'Lynx PLYWOOD'!#REF!*SUM('Lynx PLYWOOD'!N228:Y228)</f>
        <v>#REF!</v>
      </c>
      <c r="E195" s="4" t="e">
        <f>'Lynx PLYWOOD'!#REF!*SUM('Lynx PLYWOOD'!N228:Y228)</f>
        <v>#REF!</v>
      </c>
      <c r="F195" s="4" t="e">
        <f t="shared" si="7"/>
        <v>#REF!</v>
      </c>
      <c r="G195" s="4" t="e">
        <f t="shared" si="8"/>
        <v>#REF!</v>
      </c>
      <c r="H195" s="4" t="e">
        <f>'Lynx PLYWOOD'!#REF!*SUM('Lynx PLYWOOD'!N228:Y228)/3.125</f>
        <v>#REF!</v>
      </c>
      <c r="I195" s="4" t="e">
        <f>'Lynx PLYWOOD'!#REF!</f>
        <v>#REF!</v>
      </c>
    </row>
    <row r="196" spans="1:9">
      <c r="A196">
        <f>'PROD. lynx plywood'!A196</f>
        <v>0</v>
      </c>
      <c r="B196" s="4" t="e">
        <f>'Lynx PLYWOOD'!#REF!*SUM('Lynx PLYWOOD'!N229:Y229)</f>
        <v>#REF!</v>
      </c>
      <c r="C196" s="4" t="e">
        <f>'Lynx PLYWOOD'!#REF!*SUM('Lynx PLYWOOD'!N229:Y229)</f>
        <v>#REF!</v>
      </c>
      <c r="D196" s="4" t="e">
        <f>'Lynx PLYWOOD'!#REF!*SUM('Lynx PLYWOOD'!N229:Y229)</f>
        <v>#REF!</v>
      </c>
      <c r="E196" s="4" t="e">
        <f>'Lynx PLYWOOD'!#REF!*SUM('Lynx PLYWOOD'!N229:Y229)</f>
        <v>#REF!</v>
      </c>
      <c r="F196" s="4" t="e">
        <f t="shared" si="7"/>
        <v>#REF!</v>
      </c>
      <c r="G196" s="4" t="e">
        <f t="shared" si="8"/>
        <v>#REF!</v>
      </c>
      <c r="H196" s="4" t="e">
        <f>'Lynx PLYWOOD'!#REF!*SUM('Lynx PLYWOOD'!N229:Y229)/3.125</f>
        <v>#REF!</v>
      </c>
      <c r="I196" s="4" t="e">
        <f>'Lynx PLYWOOD'!#REF!</f>
        <v>#REF!</v>
      </c>
    </row>
    <row r="197" spans="1:9">
      <c r="A197">
        <f>'PROD. lynx plywood'!A197</f>
        <v>0</v>
      </c>
      <c r="B197" s="4" t="e">
        <f>'Lynx PLYWOOD'!#REF!*SUM('Lynx PLYWOOD'!N230:Y230)</f>
        <v>#REF!</v>
      </c>
      <c r="C197" s="4" t="e">
        <f>'Lynx PLYWOOD'!#REF!*SUM('Lynx PLYWOOD'!N230:Y230)</f>
        <v>#REF!</v>
      </c>
      <c r="D197" s="4" t="e">
        <f>'Lynx PLYWOOD'!#REF!*SUM('Lynx PLYWOOD'!N230:Y230)</f>
        <v>#REF!</v>
      </c>
      <c r="E197" s="4" t="e">
        <f>'Lynx PLYWOOD'!#REF!*SUM('Lynx PLYWOOD'!N230:Y230)</f>
        <v>#REF!</v>
      </c>
      <c r="F197" s="4" t="e">
        <f t="shared" ref="F197:F239" si="9">D197/10</f>
        <v>#REF!</v>
      </c>
      <c r="G197" s="4" t="e">
        <f t="shared" ref="G197:G239" si="10">(3/100)*D197</f>
        <v>#REF!</v>
      </c>
      <c r="H197" s="4" t="e">
        <f>'Lynx PLYWOOD'!#REF!*SUM('Lynx PLYWOOD'!N230:Y230)/3.125</f>
        <v>#REF!</v>
      </c>
      <c r="I197" s="4" t="e">
        <f>'Lynx PLYWOOD'!#REF!</f>
        <v>#REF!</v>
      </c>
    </row>
    <row r="198" spans="1:9">
      <c r="A198">
        <f>'PROD. lynx plywood'!A198</f>
        <v>0</v>
      </c>
      <c r="B198" s="4" t="e">
        <f>'Lynx PLYWOOD'!#REF!*SUM('Lynx PLYWOOD'!N231:Y231)</f>
        <v>#REF!</v>
      </c>
      <c r="C198" s="4" t="e">
        <f>'Lynx PLYWOOD'!#REF!*SUM('Lynx PLYWOOD'!N231:Y231)</f>
        <v>#REF!</v>
      </c>
      <c r="D198" s="4" t="e">
        <f>'Lynx PLYWOOD'!#REF!*SUM('Lynx PLYWOOD'!N231:Y231)</f>
        <v>#REF!</v>
      </c>
      <c r="E198" s="4" t="e">
        <f>'Lynx PLYWOOD'!#REF!*SUM('Lynx PLYWOOD'!N231:Y231)</f>
        <v>#REF!</v>
      </c>
      <c r="F198" s="4" t="e">
        <f t="shared" si="9"/>
        <v>#REF!</v>
      </c>
      <c r="G198" s="4" t="e">
        <f t="shared" si="10"/>
        <v>#REF!</v>
      </c>
      <c r="H198" s="4" t="e">
        <f>'Lynx PLYWOOD'!#REF!*SUM('Lynx PLYWOOD'!N231:Y231)/3.125</f>
        <v>#REF!</v>
      </c>
      <c r="I198" s="4" t="e">
        <f>'Lynx PLYWOOD'!#REF!</f>
        <v>#REF!</v>
      </c>
    </row>
    <row r="199" spans="1:9">
      <c r="A199">
        <f>'PROD. lynx plywood'!A199</f>
        <v>0</v>
      </c>
      <c r="B199" s="4" t="e">
        <f>'Lynx PLYWOOD'!#REF!*SUM('Lynx PLYWOOD'!N232:Y232)</f>
        <v>#REF!</v>
      </c>
      <c r="C199" s="4" t="e">
        <f>'Lynx PLYWOOD'!#REF!*SUM('Lynx PLYWOOD'!N232:Y232)</f>
        <v>#REF!</v>
      </c>
      <c r="D199" s="4" t="e">
        <f>'Lynx PLYWOOD'!#REF!*SUM('Lynx PLYWOOD'!N232:Y232)</f>
        <v>#REF!</v>
      </c>
      <c r="E199" s="4" t="e">
        <f>'Lynx PLYWOOD'!#REF!*SUM('Lynx PLYWOOD'!N232:Y232)</f>
        <v>#REF!</v>
      </c>
      <c r="F199" s="4" t="e">
        <f t="shared" si="9"/>
        <v>#REF!</v>
      </c>
      <c r="G199" s="4" t="e">
        <f t="shared" si="10"/>
        <v>#REF!</v>
      </c>
      <c r="H199" s="4" t="e">
        <f>'Lynx PLYWOOD'!#REF!*SUM('Lynx PLYWOOD'!N232:Y232)/3.125</f>
        <v>#REF!</v>
      </c>
      <c r="I199" s="4" t="e">
        <f>'Lynx PLYWOOD'!#REF!</f>
        <v>#REF!</v>
      </c>
    </row>
    <row r="200" spans="1:9">
      <c r="A200">
        <f>'PROD. lynx plywood'!A200</f>
        <v>0</v>
      </c>
      <c r="B200" s="4" t="e">
        <f>'Lynx PLYWOOD'!#REF!*SUM('Lynx PLYWOOD'!N233:Y233)</f>
        <v>#REF!</v>
      </c>
      <c r="C200" s="4" t="e">
        <f>'Lynx PLYWOOD'!#REF!*SUM('Lynx PLYWOOD'!N233:Y233)</f>
        <v>#REF!</v>
      </c>
      <c r="D200" s="4" t="e">
        <f>'Lynx PLYWOOD'!#REF!*SUM('Lynx PLYWOOD'!N233:Y233)</f>
        <v>#REF!</v>
      </c>
      <c r="E200" s="4" t="e">
        <f>'Lynx PLYWOOD'!#REF!*SUM('Lynx PLYWOOD'!N233:Y233)</f>
        <v>#REF!</v>
      </c>
      <c r="F200" s="4" t="e">
        <f t="shared" si="9"/>
        <v>#REF!</v>
      </c>
      <c r="G200" s="4" t="e">
        <f t="shared" si="10"/>
        <v>#REF!</v>
      </c>
      <c r="H200" s="4" t="e">
        <f>'Lynx PLYWOOD'!#REF!*SUM('Lynx PLYWOOD'!N233:Y233)/3.125</f>
        <v>#REF!</v>
      </c>
      <c r="I200" s="4" t="e">
        <f>'Lynx PLYWOOD'!#REF!</f>
        <v>#REF!</v>
      </c>
    </row>
    <row r="201" spans="1:9">
      <c r="A201">
        <f>'PROD. lynx plywood'!A201</f>
        <v>0</v>
      </c>
      <c r="B201" s="4" t="e">
        <f>'Lynx PLYWOOD'!#REF!*SUM('Lynx PLYWOOD'!N234:Y234)</f>
        <v>#REF!</v>
      </c>
      <c r="C201" s="4" t="e">
        <f>'Lynx PLYWOOD'!#REF!*SUM('Lynx PLYWOOD'!N234:Y234)</f>
        <v>#REF!</v>
      </c>
      <c r="D201" s="4" t="e">
        <f>'Lynx PLYWOOD'!#REF!*SUM('Lynx PLYWOOD'!N234:Y234)</f>
        <v>#REF!</v>
      </c>
      <c r="E201" s="4" t="e">
        <f>'Lynx PLYWOOD'!#REF!*SUM('Lynx PLYWOOD'!N234:Y234)</f>
        <v>#REF!</v>
      </c>
      <c r="F201" s="4" t="e">
        <f t="shared" si="9"/>
        <v>#REF!</v>
      </c>
      <c r="G201" s="4" t="e">
        <f t="shared" si="10"/>
        <v>#REF!</v>
      </c>
      <c r="H201" s="4" t="e">
        <f>'Lynx PLYWOOD'!#REF!*SUM('Lynx PLYWOOD'!N234:Y234)/3.125</f>
        <v>#REF!</v>
      </c>
      <c r="I201" s="4" t="e">
        <f>'Lynx PLYWOOD'!#REF!</f>
        <v>#REF!</v>
      </c>
    </row>
    <row r="202" spans="1:9">
      <c r="A202">
        <f>'PROD. lynx plywood'!A202</f>
        <v>0</v>
      </c>
      <c r="B202" s="4" t="e">
        <f>'Lynx PLYWOOD'!#REF!*SUM('Lynx PLYWOOD'!N235:Y235)</f>
        <v>#REF!</v>
      </c>
      <c r="C202" s="4" t="e">
        <f>'Lynx PLYWOOD'!#REF!*SUM('Lynx PLYWOOD'!N235:Y235)</f>
        <v>#REF!</v>
      </c>
      <c r="D202" s="4" t="e">
        <f>'Lynx PLYWOOD'!#REF!*SUM('Lynx PLYWOOD'!N235:Y235)</f>
        <v>#REF!</v>
      </c>
      <c r="E202" s="4" t="e">
        <f>'Lynx PLYWOOD'!#REF!*SUM('Lynx PLYWOOD'!N235:Y235)</f>
        <v>#REF!</v>
      </c>
      <c r="F202" s="4" t="e">
        <f t="shared" si="9"/>
        <v>#REF!</v>
      </c>
      <c r="G202" s="4" t="e">
        <f t="shared" si="10"/>
        <v>#REF!</v>
      </c>
      <c r="H202" s="4" t="e">
        <f>'Lynx PLYWOOD'!#REF!*SUM('Lynx PLYWOOD'!N235:Y235)/3.125</f>
        <v>#REF!</v>
      </c>
      <c r="I202" s="4" t="e">
        <f>'Lynx PLYWOOD'!#REF!</f>
        <v>#REF!</v>
      </c>
    </row>
    <row r="203" spans="1:9">
      <c r="A203">
        <f>'PROD. lynx plywood'!A203</f>
        <v>0</v>
      </c>
      <c r="B203" s="4" t="e">
        <f>'Lynx PLYWOOD'!#REF!*SUM('Lynx PLYWOOD'!N236:Y236)</f>
        <v>#REF!</v>
      </c>
      <c r="C203" s="4" t="e">
        <f>'Lynx PLYWOOD'!#REF!*SUM('Lynx PLYWOOD'!N236:Y236)</f>
        <v>#REF!</v>
      </c>
      <c r="D203" s="4" t="e">
        <f>'Lynx PLYWOOD'!#REF!*SUM('Lynx PLYWOOD'!N236:Y236)</f>
        <v>#REF!</v>
      </c>
      <c r="E203" s="4" t="e">
        <f>'Lynx PLYWOOD'!#REF!*SUM('Lynx PLYWOOD'!N236:Y236)</f>
        <v>#REF!</v>
      </c>
      <c r="F203" s="4" t="e">
        <f t="shared" si="9"/>
        <v>#REF!</v>
      </c>
      <c r="G203" s="4" t="e">
        <f t="shared" si="10"/>
        <v>#REF!</v>
      </c>
      <c r="H203" s="4" t="e">
        <f>'Lynx PLYWOOD'!#REF!*SUM('Lynx PLYWOOD'!N236:Y236)/3.125</f>
        <v>#REF!</v>
      </c>
      <c r="I203" s="4" t="e">
        <f>'Lynx PLYWOOD'!#REF!</f>
        <v>#REF!</v>
      </c>
    </row>
    <row r="204" spans="1:9">
      <c r="A204">
        <f>'PROD. lynx plywood'!A204</f>
        <v>0</v>
      </c>
      <c r="B204" s="4" t="e">
        <f>'Lynx PLYWOOD'!#REF!*SUM('Lynx PLYWOOD'!N237:Y237)</f>
        <v>#REF!</v>
      </c>
      <c r="C204" s="4" t="e">
        <f>'Lynx PLYWOOD'!#REF!*SUM('Lynx PLYWOOD'!N237:Y237)</f>
        <v>#REF!</v>
      </c>
      <c r="D204" s="4" t="e">
        <f>'Lynx PLYWOOD'!#REF!*SUM('Lynx PLYWOOD'!N237:Y237)</f>
        <v>#REF!</v>
      </c>
      <c r="E204" s="4" t="e">
        <f>'Lynx PLYWOOD'!#REF!*SUM('Lynx PLYWOOD'!N237:Y237)</f>
        <v>#REF!</v>
      </c>
      <c r="F204" s="4" t="e">
        <f t="shared" si="9"/>
        <v>#REF!</v>
      </c>
      <c r="G204" s="4" t="e">
        <f t="shared" si="10"/>
        <v>#REF!</v>
      </c>
      <c r="H204" s="4" t="e">
        <f>'Lynx PLYWOOD'!#REF!*SUM('Lynx PLYWOOD'!N237:Y237)/3.125</f>
        <v>#REF!</v>
      </c>
      <c r="I204" s="4" t="e">
        <f>'Lynx PLYWOOD'!#REF!</f>
        <v>#REF!</v>
      </c>
    </row>
    <row r="205" spans="1:9">
      <c r="A205">
        <f>'PROD. lynx plywood'!A205</f>
        <v>0</v>
      </c>
      <c r="B205" s="4" t="e">
        <f>'Lynx PLYWOOD'!#REF!*SUM('Lynx PLYWOOD'!N238:Y238)</f>
        <v>#REF!</v>
      </c>
      <c r="C205" s="4" t="e">
        <f>'Lynx PLYWOOD'!#REF!*SUM('Lynx PLYWOOD'!N238:Y238)</f>
        <v>#REF!</v>
      </c>
      <c r="D205" s="4" t="e">
        <f>'Lynx PLYWOOD'!#REF!*SUM('Lynx PLYWOOD'!N238:Y238)</f>
        <v>#REF!</v>
      </c>
      <c r="E205" s="4" t="e">
        <f>'Lynx PLYWOOD'!#REF!*SUM('Lynx PLYWOOD'!N238:Y238)</f>
        <v>#REF!</v>
      </c>
      <c r="F205" s="4" t="e">
        <f t="shared" si="9"/>
        <v>#REF!</v>
      </c>
      <c r="G205" s="4" t="e">
        <f t="shared" si="10"/>
        <v>#REF!</v>
      </c>
      <c r="H205" s="4" t="e">
        <f>'Lynx PLYWOOD'!#REF!*SUM('Lynx PLYWOOD'!N238:Y238)/3.125</f>
        <v>#REF!</v>
      </c>
      <c r="I205" s="4" t="e">
        <f>'Lynx PLYWOOD'!#REF!</f>
        <v>#REF!</v>
      </c>
    </row>
    <row r="206" spans="1:9">
      <c r="A206">
        <f>'PROD. lynx plywood'!A206</f>
        <v>0</v>
      </c>
      <c r="B206" s="4" t="e">
        <f>'Lynx PLYWOOD'!#REF!*SUM('Lynx PLYWOOD'!N239:Y239)</f>
        <v>#REF!</v>
      </c>
      <c r="C206" s="4" t="e">
        <f>'Lynx PLYWOOD'!#REF!*SUM('Lynx PLYWOOD'!N239:Y239)</f>
        <v>#REF!</v>
      </c>
      <c r="D206" s="4" t="e">
        <f>'Lynx PLYWOOD'!#REF!*SUM('Lynx PLYWOOD'!N239:Y239)</f>
        <v>#REF!</v>
      </c>
      <c r="E206" s="4" t="e">
        <f>'Lynx PLYWOOD'!#REF!*SUM('Lynx PLYWOOD'!N239:Y239)</f>
        <v>#REF!</v>
      </c>
      <c r="F206" s="4" t="e">
        <f t="shared" si="9"/>
        <v>#REF!</v>
      </c>
      <c r="G206" s="4" t="e">
        <f t="shared" si="10"/>
        <v>#REF!</v>
      </c>
      <c r="H206" s="4" t="e">
        <f>'Lynx PLYWOOD'!#REF!*SUM('Lynx PLYWOOD'!N239:Y239)/3.125</f>
        <v>#REF!</v>
      </c>
      <c r="I206" s="4" t="e">
        <f>'Lynx PLYWOOD'!#REF!</f>
        <v>#REF!</v>
      </c>
    </row>
    <row r="207" spans="1:9">
      <c r="A207">
        <f>'PROD. lynx plywood'!A207</f>
        <v>0</v>
      </c>
      <c r="B207" s="4" t="e">
        <f>'Lynx PLYWOOD'!#REF!*SUM('Lynx PLYWOOD'!N240:Y240)</f>
        <v>#REF!</v>
      </c>
      <c r="C207" s="4" t="e">
        <f>'Lynx PLYWOOD'!#REF!*SUM('Lynx PLYWOOD'!N240:Y240)</f>
        <v>#REF!</v>
      </c>
      <c r="D207" s="4" t="e">
        <f>'Lynx PLYWOOD'!#REF!*SUM('Lynx PLYWOOD'!N240:Y240)</f>
        <v>#REF!</v>
      </c>
      <c r="E207" s="4" t="e">
        <f>'Lynx PLYWOOD'!#REF!*SUM('Lynx PLYWOOD'!N240:Y240)</f>
        <v>#REF!</v>
      </c>
      <c r="F207" s="4" t="e">
        <f t="shared" si="9"/>
        <v>#REF!</v>
      </c>
      <c r="G207" s="4" t="e">
        <f t="shared" si="10"/>
        <v>#REF!</v>
      </c>
      <c r="H207" s="4" t="e">
        <f>'Lynx PLYWOOD'!#REF!*SUM('Lynx PLYWOOD'!N240:Y240)/3.125</f>
        <v>#REF!</v>
      </c>
      <c r="I207" s="4" t="e">
        <f>'Lynx PLYWOOD'!#REF!</f>
        <v>#REF!</v>
      </c>
    </row>
    <row r="208" spans="1:9">
      <c r="A208">
        <f>'PROD. lynx plywood'!A208</f>
        <v>0</v>
      </c>
      <c r="B208" s="4" t="e">
        <f>'Lynx PLYWOOD'!#REF!*SUM('Lynx PLYWOOD'!N241:Y241)</f>
        <v>#REF!</v>
      </c>
      <c r="C208" s="4" t="e">
        <f>'Lynx PLYWOOD'!#REF!*SUM('Lynx PLYWOOD'!N241:Y241)</f>
        <v>#REF!</v>
      </c>
      <c r="D208" s="4" t="e">
        <f>'Lynx PLYWOOD'!#REF!*SUM('Lynx PLYWOOD'!N241:Y241)</f>
        <v>#REF!</v>
      </c>
      <c r="E208" s="4" t="e">
        <f>'Lynx PLYWOOD'!#REF!*SUM('Lynx PLYWOOD'!N241:Y241)</f>
        <v>#REF!</v>
      </c>
      <c r="F208" s="4" t="e">
        <f t="shared" si="9"/>
        <v>#REF!</v>
      </c>
      <c r="G208" s="4" t="e">
        <f t="shared" si="10"/>
        <v>#REF!</v>
      </c>
      <c r="H208" s="4" t="e">
        <f>'Lynx PLYWOOD'!#REF!*SUM('Lynx PLYWOOD'!N241:Y241)/3.125</f>
        <v>#REF!</v>
      </c>
      <c r="I208" s="4" t="e">
        <f>'Lynx PLYWOOD'!#REF!</f>
        <v>#REF!</v>
      </c>
    </row>
    <row r="209" spans="1:9">
      <c r="A209">
        <f>'PROD. lynx plywood'!A209</f>
        <v>0</v>
      </c>
      <c r="B209" s="4" t="e">
        <f>'Lynx PLYWOOD'!#REF!*SUM('Lynx PLYWOOD'!N242:Y242)</f>
        <v>#REF!</v>
      </c>
      <c r="C209" s="4" t="e">
        <f>'Lynx PLYWOOD'!#REF!*SUM('Lynx PLYWOOD'!N242:Y242)</f>
        <v>#REF!</v>
      </c>
      <c r="D209" s="4" t="e">
        <f>'Lynx PLYWOOD'!#REF!*SUM('Lynx PLYWOOD'!N242:Y242)</f>
        <v>#REF!</v>
      </c>
      <c r="E209" s="4" t="e">
        <f>'Lynx PLYWOOD'!#REF!*SUM('Lynx PLYWOOD'!N242:Y242)</f>
        <v>#REF!</v>
      </c>
      <c r="F209" s="4" t="e">
        <f t="shared" si="9"/>
        <v>#REF!</v>
      </c>
      <c r="G209" s="4" t="e">
        <f t="shared" si="10"/>
        <v>#REF!</v>
      </c>
      <c r="H209" s="4" t="e">
        <f>'Lynx PLYWOOD'!#REF!*SUM('Lynx PLYWOOD'!N242:Y242)/3.125</f>
        <v>#REF!</v>
      </c>
      <c r="I209" s="4" t="e">
        <f>'Lynx PLYWOOD'!#REF!</f>
        <v>#REF!</v>
      </c>
    </row>
    <row r="210" spans="1:9">
      <c r="A210">
        <f>'PROD. lynx plywood'!A210</f>
        <v>0</v>
      </c>
      <c r="B210" s="4" t="e">
        <f>'Lynx PLYWOOD'!#REF!*SUM('Lynx PLYWOOD'!N243:Y243)</f>
        <v>#REF!</v>
      </c>
      <c r="C210" s="4" t="e">
        <f>'Lynx PLYWOOD'!#REF!*SUM('Lynx PLYWOOD'!N243:Y243)</f>
        <v>#REF!</v>
      </c>
      <c r="D210" s="4" t="e">
        <f>'Lynx PLYWOOD'!#REF!*SUM('Lynx PLYWOOD'!N243:Y243)</f>
        <v>#REF!</v>
      </c>
      <c r="E210" s="4" t="e">
        <f>'Lynx PLYWOOD'!#REF!*SUM('Lynx PLYWOOD'!N243:Y243)</f>
        <v>#REF!</v>
      </c>
      <c r="F210" s="4" t="e">
        <f t="shared" si="9"/>
        <v>#REF!</v>
      </c>
      <c r="G210" s="4" t="e">
        <f t="shared" si="10"/>
        <v>#REF!</v>
      </c>
      <c r="H210" s="4" t="e">
        <f>'Lynx PLYWOOD'!#REF!*SUM('Lynx PLYWOOD'!N243:Y243)/3.125</f>
        <v>#REF!</v>
      </c>
      <c r="I210" s="4" t="e">
        <f>'Lynx PLYWOOD'!#REF!</f>
        <v>#REF!</v>
      </c>
    </row>
    <row r="211" spans="1:9">
      <c r="A211">
        <f>'PROD. lynx plywood'!A211</f>
        <v>0</v>
      </c>
      <c r="B211" s="4" t="e">
        <f>'Lynx PLYWOOD'!#REF!*SUM('Lynx PLYWOOD'!N244:Y244)</f>
        <v>#REF!</v>
      </c>
      <c r="C211" s="4" t="e">
        <f>'Lynx PLYWOOD'!#REF!*SUM('Lynx PLYWOOD'!N244:Y244)</f>
        <v>#REF!</v>
      </c>
      <c r="D211" s="4" t="e">
        <f>'Lynx PLYWOOD'!#REF!*SUM('Lynx PLYWOOD'!N244:Y244)</f>
        <v>#REF!</v>
      </c>
      <c r="E211" s="4" t="e">
        <f>'Lynx PLYWOOD'!#REF!*SUM('Lynx PLYWOOD'!N244:Y244)</f>
        <v>#REF!</v>
      </c>
      <c r="F211" s="4" t="e">
        <f t="shared" si="9"/>
        <v>#REF!</v>
      </c>
      <c r="G211" s="4" t="e">
        <f t="shared" si="10"/>
        <v>#REF!</v>
      </c>
      <c r="H211" s="4" t="e">
        <f>'Lynx PLYWOOD'!#REF!*SUM('Lynx PLYWOOD'!N244:Y244)/3.125</f>
        <v>#REF!</v>
      </c>
      <c r="I211" s="4" t="e">
        <f>'Lynx PLYWOOD'!#REF!</f>
        <v>#REF!</v>
      </c>
    </row>
    <row r="212" spans="1:9">
      <c r="A212">
        <f>'PROD. lynx plywood'!A212</f>
        <v>0</v>
      </c>
      <c r="B212" s="4" t="e">
        <f>'Lynx PLYWOOD'!#REF!*SUM('Lynx PLYWOOD'!N245:Y245)</f>
        <v>#REF!</v>
      </c>
      <c r="C212" s="4" t="e">
        <f>'Lynx PLYWOOD'!#REF!*SUM('Lynx PLYWOOD'!N245:Y245)</f>
        <v>#REF!</v>
      </c>
      <c r="D212" s="4" t="e">
        <f>'Lynx PLYWOOD'!#REF!*SUM('Lynx PLYWOOD'!N245:Y245)</f>
        <v>#REF!</v>
      </c>
      <c r="E212" s="4" t="e">
        <f>'Lynx PLYWOOD'!#REF!*SUM('Lynx PLYWOOD'!N245:Y245)</f>
        <v>#REF!</v>
      </c>
      <c r="F212" s="4" t="e">
        <f t="shared" si="9"/>
        <v>#REF!</v>
      </c>
      <c r="G212" s="4" t="e">
        <f t="shared" si="10"/>
        <v>#REF!</v>
      </c>
      <c r="H212" s="4" t="e">
        <f>'Lynx PLYWOOD'!#REF!*SUM('Lynx PLYWOOD'!N245:Y245)/3.125</f>
        <v>#REF!</v>
      </c>
      <c r="I212" s="4" t="e">
        <f>'Lynx PLYWOOD'!#REF!</f>
        <v>#REF!</v>
      </c>
    </row>
    <row r="213" spans="1:9">
      <c r="A213">
        <f>'PROD. lynx plywood'!A213</f>
        <v>0</v>
      </c>
      <c r="B213" s="4" t="e">
        <f>'Lynx PLYWOOD'!#REF!*SUM('Lynx PLYWOOD'!N246:Y246)</f>
        <v>#REF!</v>
      </c>
      <c r="C213" s="4" t="e">
        <f>'Lynx PLYWOOD'!#REF!*SUM('Lynx PLYWOOD'!N246:Y246)</f>
        <v>#REF!</v>
      </c>
      <c r="D213" s="4" t="e">
        <f>'Lynx PLYWOOD'!#REF!*SUM('Lynx PLYWOOD'!N246:Y246)</f>
        <v>#REF!</v>
      </c>
      <c r="E213" s="4" t="e">
        <f>'Lynx PLYWOOD'!#REF!*SUM('Lynx PLYWOOD'!N246:Y246)</f>
        <v>#REF!</v>
      </c>
      <c r="F213" s="4" t="e">
        <f t="shared" si="9"/>
        <v>#REF!</v>
      </c>
      <c r="G213" s="4" t="e">
        <f t="shared" si="10"/>
        <v>#REF!</v>
      </c>
      <c r="H213" s="4" t="e">
        <f>'Lynx PLYWOOD'!#REF!*SUM('Lynx PLYWOOD'!N246:Y246)/3.125</f>
        <v>#REF!</v>
      </c>
      <c r="I213" s="4" t="e">
        <f>'Lynx PLYWOOD'!#REF!</f>
        <v>#REF!</v>
      </c>
    </row>
    <row r="214" spans="1:9">
      <c r="A214">
        <f>'PROD. lynx plywood'!A214</f>
        <v>0</v>
      </c>
      <c r="B214" s="4" t="e">
        <f>'Lynx PLYWOOD'!#REF!*SUM('Lynx PLYWOOD'!N247:Y247)</f>
        <v>#REF!</v>
      </c>
      <c r="C214" s="4" t="e">
        <f>'Lynx PLYWOOD'!#REF!*SUM('Lynx PLYWOOD'!N247:Y247)</f>
        <v>#REF!</v>
      </c>
      <c r="D214" s="4" t="e">
        <f>'Lynx PLYWOOD'!#REF!*SUM('Lynx PLYWOOD'!N247:Y247)</f>
        <v>#REF!</v>
      </c>
      <c r="E214" s="4" t="e">
        <f>'Lynx PLYWOOD'!#REF!*SUM('Lynx PLYWOOD'!N247:Y247)</f>
        <v>#REF!</v>
      </c>
      <c r="F214" s="4" t="e">
        <f t="shared" si="9"/>
        <v>#REF!</v>
      </c>
      <c r="G214" s="4" t="e">
        <f t="shared" si="10"/>
        <v>#REF!</v>
      </c>
      <c r="H214" s="4" t="e">
        <f>'Lynx PLYWOOD'!#REF!*SUM('Lynx PLYWOOD'!N247:Y247)/3.125</f>
        <v>#REF!</v>
      </c>
      <c r="I214" s="4" t="e">
        <f>'Lynx PLYWOOD'!#REF!</f>
        <v>#REF!</v>
      </c>
    </row>
    <row r="215" spans="1:9">
      <c r="A215">
        <f>'PROD. lynx plywood'!A215</f>
        <v>0</v>
      </c>
      <c r="B215" s="4" t="e">
        <f>'Lynx PLYWOOD'!#REF!*SUM('Lynx PLYWOOD'!N248:Y248)</f>
        <v>#REF!</v>
      </c>
      <c r="C215" s="4" t="e">
        <f>'Lynx PLYWOOD'!#REF!*SUM('Lynx PLYWOOD'!N248:Y248)</f>
        <v>#REF!</v>
      </c>
      <c r="D215" s="4" t="e">
        <f>'Lynx PLYWOOD'!#REF!*SUM('Lynx PLYWOOD'!N248:Y248)</f>
        <v>#REF!</v>
      </c>
      <c r="E215" s="4" t="e">
        <f>'Lynx PLYWOOD'!#REF!*SUM('Lynx PLYWOOD'!N248:Y248)</f>
        <v>#REF!</v>
      </c>
      <c r="F215" s="4" t="e">
        <f t="shared" si="9"/>
        <v>#REF!</v>
      </c>
      <c r="G215" s="4" t="e">
        <f t="shared" si="10"/>
        <v>#REF!</v>
      </c>
      <c r="H215" s="4" t="e">
        <f>'Lynx PLYWOOD'!#REF!*SUM('Lynx PLYWOOD'!N248:Y248)/3.125</f>
        <v>#REF!</v>
      </c>
      <c r="I215" s="4" t="e">
        <f>'Lynx PLYWOOD'!#REF!</f>
        <v>#REF!</v>
      </c>
    </row>
    <row r="216" spans="1:9">
      <c r="A216">
        <f>'PROD. lynx plywood'!A216</f>
        <v>0</v>
      </c>
      <c r="B216" s="4" t="e">
        <f>'Lynx PLYWOOD'!#REF!*SUM('Lynx PLYWOOD'!N249:Y249)</f>
        <v>#REF!</v>
      </c>
      <c r="C216" s="4" t="e">
        <f>'Lynx PLYWOOD'!#REF!*SUM('Lynx PLYWOOD'!N249:Y249)</f>
        <v>#REF!</v>
      </c>
      <c r="D216" s="4" t="e">
        <f>'Lynx PLYWOOD'!#REF!*SUM('Lynx PLYWOOD'!N249:Y249)</f>
        <v>#REF!</v>
      </c>
      <c r="E216" s="4" t="e">
        <f>'Lynx PLYWOOD'!#REF!*SUM('Lynx PLYWOOD'!N249:Y249)</f>
        <v>#REF!</v>
      </c>
      <c r="F216" s="4" t="e">
        <f t="shared" si="9"/>
        <v>#REF!</v>
      </c>
      <c r="G216" s="4" t="e">
        <f t="shared" si="10"/>
        <v>#REF!</v>
      </c>
      <c r="H216" s="4" t="e">
        <f>'Lynx PLYWOOD'!#REF!*SUM('Lynx PLYWOOD'!N249:Y249)/3.125</f>
        <v>#REF!</v>
      </c>
      <c r="I216" s="4" t="e">
        <f>'Lynx PLYWOOD'!#REF!</f>
        <v>#REF!</v>
      </c>
    </row>
    <row r="217" spans="1:9">
      <c r="A217">
        <f>'PROD. lynx plywood'!A217</f>
        <v>0</v>
      </c>
      <c r="B217" s="4" t="e">
        <f>'Lynx PLYWOOD'!#REF!*SUM('Lynx PLYWOOD'!N250:Y250)</f>
        <v>#REF!</v>
      </c>
      <c r="C217" s="4" t="e">
        <f>'Lynx PLYWOOD'!#REF!*SUM('Lynx PLYWOOD'!N250:Y250)</f>
        <v>#REF!</v>
      </c>
      <c r="D217" s="4" t="e">
        <f>'Lynx PLYWOOD'!#REF!*SUM('Lynx PLYWOOD'!N250:Y250)</f>
        <v>#REF!</v>
      </c>
      <c r="E217" s="4" t="e">
        <f>'Lynx PLYWOOD'!#REF!*SUM('Lynx PLYWOOD'!N250:Y250)</f>
        <v>#REF!</v>
      </c>
      <c r="F217" s="4" t="e">
        <f t="shared" si="9"/>
        <v>#REF!</v>
      </c>
      <c r="G217" s="4" t="e">
        <f t="shared" si="10"/>
        <v>#REF!</v>
      </c>
      <c r="H217" s="4" t="e">
        <f>'Lynx PLYWOOD'!#REF!*SUM('Lynx PLYWOOD'!N250:Y250)/3.125</f>
        <v>#REF!</v>
      </c>
      <c r="I217" s="4" t="e">
        <f>'Lynx PLYWOOD'!#REF!</f>
        <v>#REF!</v>
      </c>
    </row>
    <row r="218" spans="1:9">
      <c r="A218">
        <f>'PROD. lynx plywood'!A218</f>
        <v>0</v>
      </c>
      <c r="B218" s="4" t="e">
        <f>'Lynx PLYWOOD'!#REF!*SUM('Lynx PLYWOOD'!N251:Y251)</f>
        <v>#REF!</v>
      </c>
      <c r="C218" s="4" t="e">
        <f>'Lynx PLYWOOD'!#REF!*SUM('Lynx PLYWOOD'!N251:Y251)</f>
        <v>#REF!</v>
      </c>
      <c r="D218" s="4" t="e">
        <f>'Lynx PLYWOOD'!#REF!*SUM('Lynx PLYWOOD'!N251:Y251)</f>
        <v>#REF!</v>
      </c>
      <c r="E218" s="4" t="e">
        <f>'Lynx PLYWOOD'!#REF!*SUM('Lynx PLYWOOD'!N251:Y251)</f>
        <v>#REF!</v>
      </c>
      <c r="F218" s="4" t="e">
        <f t="shared" si="9"/>
        <v>#REF!</v>
      </c>
      <c r="G218" s="4" t="e">
        <f t="shared" si="10"/>
        <v>#REF!</v>
      </c>
      <c r="H218" s="4" t="e">
        <f>'Lynx PLYWOOD'!#REF!*SUM('Lynx PLYWOOD'!N251:Y251)/3.125</f>
        <v>#REF!</v>
      </c>
      <c r="I218" s="4" t="e">
        <f>'Lynx PLYWOOD'!#REF!</f>
        <v>#REF!</v>
      </c>
    </row>
    <row r="219" spans="1:9">
      <c r="A219">
        <f>'PROD. lynx plywood'!A219</f>
        <v>0</v>
      </c>
      <c r="B219" s="4" t="e">
        <f>'Lynx PLYWOOD'!#REF!*SUM('Lynx PLYWOOD'!N252:Y252)</f>
        <v>#REF!</v>
      </c>
      <c r="C219" s="4" t="e">
        <f>'Lynx PLYWOOD'!#REF!*SUM('Lynx PLYWOOD'!N252:Y252)</f>
        <v>#REF!</v>
      </c>
      <c r="D219" s="4" t="e">
        <f>'Lynx PLYWOOD'!#REF!*SUM('Lynx PLYWOOD'!N252:Y252)</f>
        <v>#REF!</v>
      </c>
      <c r="E219" s="4" t="e">
        <f>'Lynx PLYWOOD'!#REF!*SUM('Lynx PLYWOOD'!N252:Y252)</f>
        <v>#REF!</v>
      </c>
      <c r="F219" s="4" t="e">
        <f t="shared" si="9"/>
        <v>#REF!</v>
      </c>
      <c r="G219" s="4" t="e">
        <f t="shared" si="10"/>
        <v>#REF!</v>
      </c>
      <c r="H219" s="4" t="e">
        <f>'Lynx PLYWOOD'!#REF!*SUM('Lynx PLYWOOD'!N252:Y252)/3.125</f>
        <v>#REF!</v>
      </c>
      <c r="I219" s="4" t="e">
        <f>'Lynx PLYWOOD'!#REF!</f>
        <v>#REF!</v>
      </c>
    </row>
    <row r="220" spans="1:9">
      <c r="A220">
        <f>'PROD. lynx plywood'!A220</f>
        <v>0</v>
      </c>
      <c r="B220" s="4" t="e">
        <f>'Lynx PLYWOOD'!#REF!*SUM('Lynx PLYWOOD'!N253:Y253)</f>
        <v>#REF!</v>
      </c>
      <c r="C220" s="4" t="e">
        <f>'Lynx PLYWOOD'!#REF!*SUM('Lynx PLYWOOD'!N253:Y253)</f>
        <v>#REF!</v>
      </c>
      <c r="D220" s="4" t="e">
        <f>'Lynx PLYWOOD'!#REF!*SUM('Lynx PLYWOOD'!N253:Y253)</f>
        <v>#REF!</v>
      </c>
      <c r="E220" s="4" t="e">
        <f>'Lynx PLYWOOD'!#REF!*SUM('Lynx PLYWOOD'!N253:Y253)</f>
        <v>#REF!</v>
      </c>
      <c r="F220" s="4" t="e">
        <f t="shared" si="9"/>
        <v>#REF!</v>
      </c>
      <c r="G220" s="4" t="e">
        <f t="shared" si="10"/>
        <v>#REF!</v>
      </c>
      <c r="H220" s="4" t="e">
        <f>'Lynx PLYWOOD'!#REF!*SUM('Lynx PLYWOOD'!N253:Y253)/3.125</f>
        <v>#REF!</v>
      </c>
      <c r="I220" s="4" t="e">
        <f>'Lynx PLYWOOD'!#REF!</f>
        <v>#REF!</v>
      </c>
    </row>
    <row r="221" spans="1:9">
      <c r="A221">
        <f>'PROD. lynx plywood'!A221</f>
        <v>0</v>
      </c>
      <c r="B221" s="4" t="e">
        <f>'Lynx PLYWOOD'!#REF!*SUM('Lynx PLYWOOD'!N254:Y254)</f>
        <v>#REF!</v>
      </c>
      <c r="C221" s="4" t="e">
        <f>'Lynx PLYWOOD'!#REF!*SUM('Lynx PLYWOOD'!N254:Y254)</f>
        <v>#REF!</v>
      </c>
      <c r="D221" s="4" t="e">
        <f>'Lynx PLYWOOD'!#REF!*SUM('Lynx PLYWOOD'!N254:Y254)</f>
        <v>#REF!</v>
      </c>
      <c r="E221" s="4" t="e">
        <f>'Lynx PLYWOOD'!#REF!*SUM('Lynx PLYWOOD'!N254:Y254)</f>
        <v>#REF!</v>
      </c>
      <c r="F221" s="4" t="e">
        <f t="shared" si="9"/>
        <v>#REF!</v>
      </c>
      <c r="G221" s="4" t="e">
        <f t="shared" si="10"/>
        <v>#REF!</v>
      </c>
      <c r="H221" s="4" t="e">
        <f>'Lynx PLYWOOD'!#REF!*SUM('Lynx PLYWOOD'!N254:Y254)/3.125</f>
        <v>#REF!</v>
      </c>
      <c r="I221" s="4" t="e">
        <f>'Lynx PLYWOOD'!#REF!</f>
        <v>#REF!</v>
      </c>
    </row>
    <row r="222" spans="1:9">
      <c r="A222">
        <f>'PROD. lynx plywood'!A222</f>
        <v>0</v>
      </c>
      <c r="B222" s="4" t="e">
        <f>'Lynx PLYWOOD'!#REF!*SUM('Lynx PLYWOOD'!N255:Y255)</f>
        <v>#REF!</v>
      </c>
      <c r="C222" s="4" t="e">
        <f>'Lynx PLYWOOD'!#REF!*SUM('Lynx PLYWOOD'!N255:Y255)</f>
        <v>#REF!</v>
      </c>
      <c r="D222" s="4" t="e">
        <f>'Lynx PLYWOOD'!#REF!*SUM('Lynx PLYWOOD'!N255:Y255)</f>
        <v>#REF!</v>
      </c>
      <c r="E222" s="4" t="e">
        <f>'Lynx PLYWOOD'!#REF!*SUM('Lynx PLYWOOD'!N255:Y255)</f>
        <v>#REF!</v>
      </c>
      <c r="F222" s="4" t="e">
        <f t="shared" si="9"/>
        <v>#REF!</v>
      </c>
      <c r="G222" s="4" t="e">
        <f t="shared" si="10"/>
        <v>#REF!</v>
      </c>
      <c r="H222" s="4" t="e">
        <f>'Lynx PLYWOOD'!#REF!*SUM('Lynx PLYWOOD'!N255:Y255)/3.125</f>
        <v>#REF!</v>
      </c>
      <c r="I222" s="4" t="e">
        <f>'Lynx PLYWOOD'!#REF!</f>
        <v>#REF!</v>
      </c>
    </row>
    <row r="223" spans="1:9">
      <c r="A223">
        <f>'PROD. lynx plywood'!A223</f>
        <v>0</v>
      </c>
      <c r="B223" s="4" t="e">
        <f>'Lynx PLYWOOD'!#REF!*SUM('Lynx PLYWOOD'!N256:Y256)</f>
        <v>#REF!</v>
      </c>
      <c r="C223" s="4" t="e">
        <f>'Lynx PLYWOOD'!#REF!*SUM('Lynx PLYWOOD'!N256:Y256)</f>
        <v>#REF!</v>
      </c>
      <c r="D223" s="4" t="e">
        <f>'Lynx PLYWOOD'!#REF!*SUM('Lynx PLYWOOD'!N256:Y256)</f>
        <v>#REF!</v>
      </c>
      <c r="E223" s="4" t="e">
        <f>'Lynx PLYWOOD'!#REF!*SUM('Lynx PLYWOOD'!N256:Y256)</f>
        <v>#REF!</v>
      </c>
      <c r="F223" s="4" t="e">
        <f t="shared" si="9"/>
        <v>#REF!</v>
      </c>
      <c r="G223" s="4" t="e">
        <f t="shared" si="10"/>
        <v>#REF!</v>
      </c>
      <c r="H223" s="4" t="e">
        <f>'Lynx PLYWOOD'!#REF!*SUM('Lynx PLYWOOD'!N256:Y256)/3.125</f>
        <v>#REF!</v>
      </c>
      <c r="I223" s="4" t="e">
        <f>'Lynx PLYWOOD'!#REF!</f>
        <v>#REF!</v>
      </c>
    </row>
    <row r="224" spans="1:9">
      <c r="A224">
        <f>'PROD. lynx plywood'!A224</f>
        <v>0</v>
      </c>
      <c r="B224" s="4" t="e">
        <f>'Lynx PLYWOOD'!#REF!*SUM('Lynx PLYWOOD'!N257:Y257)</f>
        <v>#REF!</v>
      </c>
      <c r="C224" s="4" t="e">
        <f>'Lynx PLYWOOD'!#REF!*SUM('Lynx PLYWOOD'!N257:Y257)</f>
        <v>#REF!</v>
      </c>
      <c r="D224" s="4" t="e">
        <f>'Lynx PLYWOOD'!#REF!*SUM('Lynx PLYWOOD'!N257:Y257)</f>
        <v>#REF!</v>
      </c>
      <c r="E224" s="4" t="e">
        <f>'Lynx PLYWOOD'!#REF!*SUM('Lynx PLYWOOD'!N257:Y257)</f>
        <v>#REF!</v>
      </c>
      <c r="F224" s="4" t="e">
        <f t="shared" si="9"/>
        <v>#REF!</v>
      </c>
      <c r="G224" s="4" t="e">
        <f t="shared" si="10"/>
        <v>#REF!</v>
      </c>
      <c r="H224" s="4" t="e">
        <f>'Lynx PLYWOOD'!#REF!*SUM('Lynx PLYWOOD'!N257:Y257)/3.125</f>
        <v>#REF!</v>
      </c>
      <c r="I224" s="4" t="e">
        <f>'Lynx PLYWOOD'!#REF!</f>
        <v>#REF!</v>
      </c>
    </row>
    <row r="225" spans="1:9">
      <c r="A225">
        <f>'PROD. lynx plywood'!A225</f>
        <v>0</v>
      </c>
      <c r="B225" s="4" t="e">
        <f>'Lynx PLYWOOD'!#REF!*SUM('Lynx PLYWOOD'!N258:Y258)</f>
        <v>#REF!</v>
      </c>
      <c r="C225" s="4" t="e">
        <f>'Lynx PLYWOOD'!#REF!*SUM('Lynx PLYWOOD'!N258:Y258)</f>
        <v>#REF!</v>
      </c>
      <c r="D225" s="4" t="e">
        <f>'Lynx PLYWOOD'!#REF!*SUM('Lynx PLYWOOD'!N258:Y258)</f>
        <v>#REF!</v>
      </c>
      <c r="E225" s="4" t="e">
        <f>'Lynx PLYWOOD'!#REF!*SUM('Lynx PLYWOOD'!N258:Y258)</f>
        <v>#REF!</v>
      </c>
      <c r="F225" s="4" t="e">
        <f t="shared" si="9"/>
        <v>#REF!</v>
      </c>
      <c r="G225" s="4" t="e">
        <f t="shared" si="10"/>
        <v>#REF!</v>
      </c>
      <c r="H225" s="4" t="e">
        <f>'Lynx PLYWOOD'!#REF!*SUM('Lynx PLYWOOD'!N258:Y258)/3.125</f>
        <v>#REF!</v>
      </c>
      <c r="I225" s="4" t="e">
        <f>'Lynx PLYWOOD'!#REF!</f>
        <v>#REF!</v>
      </c>
    </row>
    <row r="226" spans="1:9">
      <c r="A226">
        <f>'PROD. lynx plywood'!A226</f>
        <v>0</v>
      </c>
      <c r="B226" s="4" t="e">
        <f>'Lynx PLYWOOD'!#REF!*SUM('Lynx PLYWOOD'!N259:Y259)</f>
        <v>#REF!</v>
      </c>
      <c r="C226" s="4" t="e">
        <f>'Lynx PLYWOOD'!#REF!*SUM('Lynx PLYWOOD'!N259:Y259)</f>
        <v>#REF!</v>
      </c>
      <c r="D226" s="4" t="e">
        <f>'Lynx PLYWOOD'!#REF!*SUM('Lynx PLYWOOD'!N259:Y259)</f>
        <v>#REF!</v>
      </c>
      <c r="E226" s="4" t="e">
        <f>'Lynx PLYWOOD'!#REF!*SUM('Lynx PLYWOOD'!N259:Y259)</f>
        <v>#REF!</v>
      </c>
      <c r="F226" s="4" t="e">
        <f t="shared" si="9"/>
        <v>#REF!</v>
      </c>
      <c r="G226" s="4" t="e">
        <f t="shared" si="10"/>
        <v>#REF!</v>
      </c>
      <c r="H226" s="4" t="e">
        <f>'Lynx PLYWOOD'!#REF!*SUM('Lynx PLYWOOD'!N259:Y259)/3.125</f>
        <v>#REF!</v>
      </c>
      <c r="I226" s="4" t="e">
        <f>'Lynx PLYWOOD'!#REF!</f>
        <v>#REF!</v>
      </c>
    </row>
    <row r="227" spans="1:9">
      <c r="A227">
        <f>'PROD. lynx plywood'!A227</f>
        <v>0</v>
      </c>
      <c r="B227" s="4" t="e">
        <f>'Lynx PLYWOOD'!#REF!*SUM('Lynx PLYWOOD'!N260:Y260)</f>
        <v>#REF!</v>
      </c>
      <c r="C227" s="4" t="e">
        <f>'Lynx PLYWOOD'!#REF!*SUM('Lynx PLYWOOD'!N260:Y260)</f>
        <v>#REF!</v>
      </c>
      <c r="D227" s="4" t="e">
        <f>'Lynx PLYWOOD'!#REF!*SUM('Lynx PLYWOOD'!N260:Y260)</f>
        <v>#REF!</v>
      </c>
      <c r="E227" s="4" t="e">
        <f>'Lynx PLYWOOD'!#REF!*SUM('Lynx PLYWOOD'!N260:Y260)</f>
        <v>#REF!</v>
      </c>
      <c r="F227" s="4" t="e">
        <f t="shared" si="9"/>
        <v>#REF!</v>
      </c>
      <c r="G227" s="4" t="e">
        <f t="shared" si="10"/>
        <v>#REF!</v>
      </c>
      <c r="H227" s="4" t="e">
        <f>'Lynx PLYWOOD'!#REF!*SUM('Lynx PLYWOOD'!N260:Y260)/3.125</f>
        <v>#REF!</v>
      </c>
      <c r="I227" s="4" t="e">
        <f>'Lynx PLYWOOD'!#REF!</f>
        <v>#REF!</v>
      </c>
    </row>
    <row r="228" spans="1:9">
      <c r="A228">
        <f>'PROD. lynx plywood'!A228</f>
        <v>0</v>
      </c>
      <c r="B228" s="4" t="e">
        <f>'Lynx PLYWOOD'!#REF!*SUM('Lynx PLYWOOD'!N261:Y261)</f>
        <v>#REF!</v>
      </c>
      <c r="C228" s="4" t="e">
        <f>'Lynx PLYWOOD'!#REF!*SUM('Lynx PLYWOOD'!N261:Y261)</f>
        <v>#REF!</v>
      </c>
      <c r="D228" s="4" t="e">
        <f>'Lynx PLYWOOD'!#REF!*SUM('Lynx PLYWOOD'!N261:Y261)</f>
        <v>#REF!</v>
      </c>
      <c r="E228" s="4" t="e">
        <f>'Lynx PLYWOOD'!#REF!*SUM('Lynx PLYWOOD'!N261:Y261)</f>
        <v>#REF!</v>
      </c>
      <c r="F228" s="4" t="e">
        <f t="shared" si="9"/>
        <v>#REF!</v>
      </c>
      <c r="G228" s="4" t="e">
        <f t="shared" si="10"/>
        <v>#REF!</v>
      </c>
      <c r="H228" s="4" t="e">
        <f>'Lynx PLYWOOD'!#REF!*SUM('Lynx PLYWOOD'!N261:Y261)/3.125</f>
        <v>#REF!</v>
      </c>
      <c r="I228" s="4" t="e">
        <f>'Lynx PLYWOOD'!#REF!</f>
        <v>#REF!</v>
      </c>
    </row>
    <row r="229" spans="1:9">
      <c r="A229">
        <f>'PROD. lynx plywood'!A229</f>
        <v>0</v>
      </c>
      <c r="B229" s="4" t="e">
        <f>'Lynx PLYWOOD'!#REF!*SUM('Lynx PLYWOOD'!N262:Y262)</f>
        <v>#REF!</v>
      </c>
      <c r="C229" s="4" t="e">
        <f>'Lynx PLYWOOD'!#REF!*SUM('Lynx PLYWOOD'!N262:Y262)</f>
        <v>#REF!</v>
      </c>
      <c r="D229" s="4" t="e">
        <f>'Lynx PLYWOOD'!#REF!*SUM('Lynx PLYWOOD'!N262:Y262)</f>
        <v>#REF!</v>
      </c>
      <c r="E229" s="4" t="e">
        <f>'Lynx PLYWOOD'!#REF!*SUM('Lynx PLYWOOD'!N262:Y262)</f>
        <v>#REF!</v>
      </c>
      <c r="F229" s="4" t="e">
        <f t="shared" si="9"/>
        <v>#REF!</v>
      </c>
      <c r="G229" s="4" t="e">
        <f t="shared" si="10"/>
        <v>#REF!</v>
      </c>
      <c r="H229" s="4" t="e">
        <f>'Lynx PLYWOOD'!#REF!*SUM('Lynx PLYWOOD'!N262:Y262)/3.125</f>
        <v>#REF!</v>
      </c>
      <c r="I229" s="4" t="e">
        <f>'Lynx PLYWOOD'!#REF!</f>
        <v>#REF!</v>
      </c>
    </row>
    <row r="230" spans="1:9">
      <c r="A230">
        <f>'PROD. lynx plywood'!A230</f>
        <v>0</v>
      </c>
      <c r="B230" s="4" t="e">
        <f>'Lynx PLYWOOD'!#REF!*SUM('Lynx PLYWOOD'!N263:Y263)</f>
        <v>#REF!</v>
      </c>
      <c r="C230" s="4" t="e">
        <f>'Lynx PLYWOOD'!#REF!*SUM('Lynx PLYWOOD'!N263:Y263)</f>
        <v>#REF!</v>
      </c>
      <c r="D230" s="4" t="e">
        <f>'Lynx PLYWOOD'!#REF!*SUM('Lynx PLYWOOD'!N263:Y263)</f>
        <v>#REF!</v>
      </c>
      <c r="E230" s="4" t="e">
        <f>'Lynx PLYWOOD'!#REF!*SUM('Lynx PLYWOOD'!N263:Y263)</f>
        <v>#REF!</v>
      </c>
      <c r="F230" s="4" t="e">
        <f t="shared" si="9"/>
        <v>#REF!</v>
      </c>
      <c r="G230" s="4" t="e">
        <f t="shared" si="10"/>
        <v>#REF!</v>
      </c>
      <c r="H230" s="4" t="e">
        <f>'Lynx PLYWOOD'!#REF!*SUM('Lynx PLYWOOD'!N263:Y263)/3.125</f>
        <v>#REF!</v>
      </c>
      <c r="I230" s="4" t="e">
        <f>'Lynx PLYWOOD'!#REF!</f>
        <v>#REF!</v>
      </c>
    </row>
    <row r="231" spans="1:9">
      <c r="A231">
        <f>'PROD. lynx plywood'!A231</f>
        <v>0</v>
      </c>
      <c r="B231" s="4" t="e">
        <f>'Lynx PLYWOOD'!#REF!*SUM('Lynx PLYWOOD'!N264:Y264)</f>
        <v>#REF!</v>
      </c>
      <c r="C231" s="4" t="e">
        <f>'Lynx PLYWOOD'!#REF!*SUM('Lynx PLYWOOD'!N264:Y264)</f>
        <v>#REF!</v>
      </c>
      <c r="D231" s="4" t="e">
        <f>'Lynx PLYWOOD'!#REF!*SUM('Lynx PLYWOOD'!N264:Y264)</f>
        <v>#REF!</v>
      </c>
      <c r="E231" s="4" t="e">
        <f>'Lynx PLYWOOD'!#REF!*SUM('Lynx PLYWOOD'!N264:Y264)</f>
        <v>#REF!</v>
      </c>
      <c r="F231" s="4" t="e">
        <f t="shared" si="9"/>
        <v>#REF!</v>
      </c>
      <c r="G231" s="4" t="e">
        <f t="shared" si="10"/>
        <v>#REF!</v>
      </c>
      <c r="H231" s="4" t="e">
        <f>'Lynx PLYWOOD'!#REF!*SUM('Lynx PLYWOOD'!N264:Y264)/3.125</f>
        <v>#REF!</v>
      </c>
      <c r="I231" s="4" t="e">
        <f>'Lynx PLYWOOD'!#REF!</f>
        <v>#REF!</v>
      </c>
    </row>
    <row r="232" spans="1:9">
      <c r="A232">
        <f>'PROD. lynx plywood'!A232</f>
        <v>0</v>
      </c>
      <c r="B232" s="4" t="e">
        <f>'Lynx PLYWOOD'!#REF!*SUM('Lynx PLYWOOD'!N265:Y265)</f>
        <v>#REF!</v>
      </c>
      <c r="C232" s="4" t="e">
        <f>'Lynx PLYWOOD'!#REF!*SUM('Lynx PLYWOOD'!N265:Y265)</f>
        <v>#REF!</v>
      </c>
      <c r="D232" s="4" t="e">
        <f>'Lynx PLYWOOD'!#REF!*SUM('Lynx PLYWOOD'!N265:Y265)</f>
        <v>#REF!</v>
      </c>
      <c r="E232" s="4" t="e">
        <f>'Lynx PLYWOOD'!#REF!*SUM('Lynx PLYWOOD'!N265:Y265)</f>
        <v>#REF!</v>
      </c>
      <c r="F232" s="4" t="e">
        <f t="shared" si="9"/>
        <v>#REF!</v>
      </c>
      <c r="G232" s="4" t="e">
        <f t="shared" si="10"/>
        <v>#REF!</v>
      </c>
      <c r="H232" s="4" t="e">
        <f>'Lynx PLYWOOD'!#REF!*SUM('Lynx PLYWOOD'!N265:Y265)/3.125</f>
        <v>#REF!</v>
      </c>
      <c r="I232" s="4" t="e">
        <f>'Lynx PLYWOOD'!#REF!</f>
        <v>#REF!</v>
      </c>
    </row>
    <row r="233" spans="1:9">
      <c r="A233">
        <f>'PROD. lynx plywood'!A233</f>
        <v>0</v>
      </c>
      <c r="B233" s="4" t="e">
        <f>'Lynx PLYWOOD'!#REF!*SUM('Lynx PLYWOOD'!N266:Y266)</f>
        <v>#REF!</v>
      </c>
      <c r="C233" s="4" t="e">
        <f>'Lynx PLYWOOD'!#REF!*SUM('Lynx PLYWOOD'!N266:Y266)</f>
        <v>#REF!</v>
      </c>
      <c r="D233" s="4" t="e">
        <f>'Lynx PLYWOOD'!#REF!*SUM('Lynx PLYWOOD'!N266:Y266)</f>
        <v>#REF!</v>
      </c>
      <c r="E233" s="4" t="e">
        <f>'Lynx PLYWOOD'!#REF!*SUM('Lynx PLYWOOD'!N266:Y266)</f>
        <v>#REF!</v>
      </c>
      <c r="F233" s="4" t="e">
        <f t="shared" si="9"/>
        <v>#REF!</v>
      </c>
      <c r="G233" s="4" t="e">
        <f t="shared" si="10"/>
        <v>#REF!</v>
      </c>
      <c r="H233" s="4" t="e">
        <f>'Lynx PLYWOOD'!#REF!*SUM('Lynx PLYWOOD'!N266:Y266)/3.125</f>
        <v>#REF!</v>
      </c>
      <c r="I233" s="4" t="e">
        <f>'Lynx PLYWOOD'!#REF!</f>
        <v>#REF!</v>
      </c>
    </row>
    <row r="234" spans="1:9">
      <c r="A234">
        <f>'PROD. lynx plywood'!A234</f>
        <v>0</v>
      </c>
      <c r="B234" s="4" t="e">
        <f>'Lynx PLYWOOD'!#REF!*SUM('Lynx PLYWOOD'!N267:Y267)</f>
        <v>#REF!</v>
      </c>
      <c r="C234" s="4" t="e">
        <f>'Lynx PLYWOOD'!#REF!*SUM('Lynx PLYWOOD'!N267:Y267)</f>
        <v>#REF!</v>
      </c>
      <c r="D234" s="4" t="e">
        <f>'Lynx PLYWOOD'!#REF!*SUM('Lynx PLYWOOD'!N267:Y267)</f>
        <v>#REF!</v>
      </c>
      <c r="E234" s="4" t="e">
        <f>'Lynx PLYWOOD'!#REF!*SUM('Lynx PLYWOOD'!N267:Y267)</f>
        <v>#REF!</v>
      </c>
      <c r="F234" s="4" t="e">
        <f t="shared" si="9"/>
        <v>#REF!</v>
      </c>
      <c r="G234" s="4" t="e">
        <f t="shared" si="10"/>
        <v>#REF!</v>
      </c>
      <c r="H234" s="4" t="e">
        <f>'Lynx PLYWOOD'!#REF!*SUM('Lynx PLYWOOD'!N267:Y267)/3.125</f>
        <v>#REF!</v>
      </c>
      <c r="I234" s="4" t="e">
        <f>'Lynx PLYWOOD'!#REF!</f>
        <v>#REF!</v>
      </c>
    </row>
    <row r="235" spans="1:9">
      <c r="A235">
        <f>'PROD. lynx plywood'!A235</f>
        <v>0</v>
      </c>
      <c r="B235" s="4" t="e">
        <f>'Lynx PLYWOOD'!#REF!*SUM('Lynx PLYWOOD'!N268:Y268)</f>
        <v>#REF!</v>
      </c>
      <c r="C235" s="4" t="e">
        <f>'Lynx PLYWOOD'!#REF!*SUM('Lynx PLYWOOD'!N268:Y268)</f>
        <v>#REF!</v>
      </c>
      <c r="D235" s="4" t="e">
        <f>'Lynx PLYWOOD'!#REF!*SUM('Lynx PLYWOOD'!N268:Y268)</f>
        <v>#REF!</v>
      </c>
      <c r="E235" s="4" t="e">
        <f>'Lynx PLYWOOD'!#REF!*SUM('Lynx PLYWOOD'!N268:Y268)</f>
        <v>#REF!</v>
      </c>
      <c r="F235" s="4" t="e">
        <f t="shared" si="9"/>
        <v>#REF!</v>
      </c>
      <c r="G235" s="4" t="e">
        <f t="shared" si="10"/>
        <v>#REF!</v>
      </c>
      <c r="H235" s="4" t="e">
        <f>'Lynx PLYWOOD'!#REF!*SUM('Lynx PLYWOOD'!N268:Y268)/3.125</f>
        <v>#REF!</v>
      </c>
      <c r="I235" s="4" t="e">
        <f>'Lynx PLYWOOD'!#REF!</f>
        <v>#REF!</v>
      </c>
    </row>
    <row r="236" spans="1:9">
      <c r="A236">
        <f>'PROD. lynx plywood'!A236</f>
        <v>0</v>
      </c>
      <c r="B236" s="4" t="e">
        <f>'Lynx PLYWOOD'!#REF!*SUM('Lynx PLYWOOD'!N269:Y269)</f>
        <v>#REF!</v>
      </c>
      <c r="C236" s="4" t="e">
        <f>'Lynx PLYWOOD'!#REF!*SUM('Lynx PLYWOOD'!N269:Y269)</f>
        <v>#REF!</v>
      </c>
      <c r="D236" s="4" t="e">
        <f>'Lynx PLYWOOD'!#REF!*SUM('Lynx PLYWOOD'!N269:Y269)</f>
        <v>#REF!</v>
      </c>
      <c r="E236" s="4" t="e">
        <f>'Lynx PLYWOOD'!#REF!*SUM('Lynx PLYWOOD'!N269:Y269)</f>
        <v>#REF!</v>
      </c>
      <c r="F236" s="4" t="e">
        <f t="shared" si="9"/>
        <v>#REF!</v>
      </c>
      <c r="G236" s="4" t="e">
        <f t="shared" si="10"/>
        <v>#REF!</v>
      </c>
      <c r="H236" s="4" t="e">
        <f>'Lynx PLYWOOD'!#REF!*SUM('Lynx PLYWOOD'!N269:Y269)/3.125</f>
        <v>#REF!</v>
      </c>
      <c r="I236" s="4" t="e">
        <f>'Lynx PLYWOOD'!#REF!</f>
        <v>#REF!</v>
      </c>
    </row>
    <row r="237" spans="1:9">
      <c r="A237">
        <f>'PROD. lynx plywood'!A237</f>
        <v>0</v>
      </c>
      <c r="B237" s="4" t="e">
        <f>'Lynx PLYWOOD'!#REF!*SUM('Lynx PLYWOOD'!N270:Y270)</f>
        <v>#REF!</v>
      </c>
      <c r="C237" s="4" t="e">
        <f>'Lynx PLYWOOD'!#REF!*SUM('Lynx PLYWOOD'!N270:Y270)</f>
        <v>#REF!</v>
      </c>
      <c r="D237" s="4" t="e">
        <f>'Lynx PLYWOOD'!#REF!*SUM('Lynx PLYWOOD'!N270:Y270)</f>
        <v>#REF!</v>
      </c>
      <c r="E237" s="4" t="e">
        <f>'Lynx PLYWOOD'!#REF!*SUM('Lynx PLYWOOD'!N270:Y270)</f>
        <v>#REF!</v>
      </c>
      <c r="F237" s="4" t="e">
        <f t="shared" si="9"/>
        <v>#REF!</v>
      </c>
      <c r="G237" s="4" t="e">
        <f t="shared" si="10"/>
        <v>#REF!</v>
      </c>
      <c r="H237" s="4" t="e">
        <f>'Lynx PLYWOOD'!#REF!*SUM('Lynx PLYWOOD'!N270:Y270)/3.125</f>
        <v>#REF!</v>
      </c>
      <c r="I237" s="4" t="e">
        <f>'Lynx PLYWOOD'!#REF!</f>
        <v>#REF!</v>
      </c>
    </row>
    <row r="238" spans="1:9">
      <c r="A238">
        <f>'PROD. lynx plywood'!A238</f>
        <v>0</v>
      </c>
      <c r="B238" s="4" t="e">
        <f>'Lynx PLYWOOD'!#REF!*SUM('Lynx PLYWOOD'!N271:Y271)</f>
        <v>#REF!</v>
      </c>
      <c r="C238" s="4" t="e">
        <f>'Lynx PLYWOOD'!#REF!*SUM('Lynx PLYWOOD'!N271:Y271)</f>
        <v>#REF!</v>
      </c>
      <c r="D238" s="4" t="e">
        <f>'Lynx PLYWOOD'!#REF!*SUM('Lynx PLYWOOD'!N271:Y271)</f>
        <v>#REF!</v>
      </c>
      <c r="E238" s="4" t="e">
        <f>'Lynx PLYWOOD'!#REF!*SUM('Lynx PLYWOOD'!N271:Y271)</f>
        <v>#REF!</v>
      </c>
      <c r="F238" s="4" t="e">
        <f t="shared" si="9"/>
        <v>#REF!</v>
      </c>
      <c r="G238" s="4" t="e">
        <f t="shared" si="10"/>
        <v>#REF!</v>
      </c>
      <c r="H238" s="4" t="e">
        <f>'Lynx PLYWOOD'!#REF!*SUM('Lynx PLYWOOD'!N271:Y271)/3.125</f>
        <v>#REF!</v>
      </c>
      <c r="I238" s="4" t="e">
        <f>'Lynx PLYWOOD'!#REF!</f>
        <v>#REF!</v>
      </c>
    </row>
    <row r="239" spans="1:9">
      <c r="A239">
        <f>'PROD. lynx plywood'!A239</f>
        <v>0</v>
      </c>
      <c r="B239" s="4" t="e">
        <f>'Lynx PLYWOOD'!#REF!*SUM('Lynx PLYWOOD'!N272:Y272)</f>
        <v>#REF!</v>
      </c>
      <c r="C239" s="4" t="e">
        <f>'Lynx PLYWOOD'!#REF!*SUM('Lynx PLYWOOD'!N272:Y272)</f>
        <v>#REF!</v>
      </c>
      <c r="D239" s="4" t="e">
        <f>'Lynx PLYWOOD'!#REF!*SUM('Lynx PLYWOOD'!N272:Y272)</f>
        <v>#REF!</v>
      </c>
      <c r="E239" s="4" t="e">
        <f>'Lynx PLYWOOD'!#REF!*SUM('Lynx PLYWOOD'!N272:Y272)</f>
        <v>#REF!</v>
      </c>
      <c r="F239" s="4" t="e">
        <f t="shared" si="9"/>
        <v>#REF!</v>
      </c>
      <c r="G239" s="4" t="e">
        <f t="shared" si="10"/>
        <v>#REF!</v>
      </c>
      <c r="H239" s="4" t="e">
        <f>'Lynx PLYWOOD'!#REF!*SUM('Lynx PLYWOOD'!N272:Y272)/3.125</f>
        <v>#REF!</v>
      </c>
      <c r="I239" s="4" t="e">
        <f>'Lynx PLYWOOD'!#REF!</f>
        <v>#REF!</v>
      </c>
    </row>
    <row r="240" spans="1:9">
      <c r="B240" s="4" t="e">
        <f>'Lynx PLYWOOD'!#REF!*SUM('Lynx PLYWOOD'!N184:Y184)</f>
        <v>#REF!</v>
      </c>
      <c r="C240" s="4" t="e">
        <f>'Lynx PLYWOOD'!#REF!*SUM('Lynx PLYWOOD'!N184:Y184)</f>
        <v>#REF!</v>
      </c>
      <c r="D240" s="4" t="e">
        <f>'Lynx PLYWOOD'!#REF!*SUM('Lynx PLYWOOD'!N184:Y184)</f>
        <v>#REF!</v>
      </c>
      <c r="E240" s="4" t="e">
        <f>'Lynx PLYWOOD'!#REF!*SUM('Lynx PLYWOOD'!N184:Y184)</f>
        <v>#REF!</v>
      </c>
      <c r="F240" s="4" t="e">
        <f t="shared" ref="F240:F258" si="11">D240/10</f>
        <v>#REF!</v>
      </c>
      <c r="G240" s="4" t="e">
        <f t="shared" ref="G240:G258" si="12">(3/100)*D240</f>
        <v>#REF!</v>
      </c>
      <c r="H240" s="4" t="e">
        <f>'Lynx PLYWOOD'!#REF!*SUM('Lynx PLYWOOD'!N184:Y184)/3.125</f>
        <v>#REF!</v>
      </c>
      <c r="I240" s="4" t="e">
        <f>'Lynx PLYWOOD'!#REF!</f>
        <v>#REF!</v>
      </c>
    </row>
    <row r="241" spans="2:9">
      <c r="B241" s="4" t="e">
        <f>'Lynx PLYWOOD'!#REF!*SUM('Lynx PLYWOOD'!N185:Y185)</f>
        <v>#REF!</v>
      </c>
      <c r="C241" s="4" t="e">
        <f>'Lynx PLYWOOD'!#REF!*SUM('Lynx PLYWOOD'!N185:Y185)</f>
        <v>#REF!</v>
      </c>
      <c r="D241" s="4" t="e">
        <f>'Lynx PLYWOOD'!#REF!*SUM('Lynx PLYWOOD'!N185:Y185)</f>
        <v>#REF!</v>
      </c>
      <c r="E241" s="4" t="e">
        <f>'Lynx PLYWOOD'!#REF!*SUM('Lynx PLYWOOD'!N185:Y185)</f>
        <v>#REF!</v>
      </c>
      <c r="F241" s="4" t="e">
        <f t="shared" si="11"/>
        <v>#REF!</v>
      </c>
      <c r="G241" s="4" t="e">
        <f t="shared" si="12"/>
        <v>#REF!</v>
      </c>
      <c r="H241" s="4" t="e">
        <f>'Lynx PLYWOOD'!#REF!*SUM('Lynx PLYWOOD'!N185:Y185)/3.125</f>
        <v>#REF!</v>
      </c>
      <c r="I241" s="4" t="e">
        <f>'Lynx PLYWOOD'!#REF!</f>
        <v>#REF!</v>
      </c>
    </row>
    <row r="242" spans="2:9">
      <c r="B242" s="4" t="e">
        <f>'Lynx PLYWOOD'!#REF!*SUM('Lynx PLYWOOD'!N186:Y186)</f>
        <v>#REF!</v>
      </c>
      <c r="C242" s="4" t="e">
        <f>'Lynx PLYWOOD'!#REF!*SUM('Lynx PLYWOOD'!N186:Y186)</f>
        <v>#REF!</v>
      </c>
      <c r="D242" s="4" t="e">
        <f>'Lynx PLYWOOD'!#REF!*SUM('Lynx PLYWOOD'!N186:Y186)</f>
        <v>#REF!</v>
      </c>
      <c r="E242" s="4" t="e">
        <f>'Lynx PLYWOOD'!#REF!*SUM('Lynx PLYWOOD'!N186:Y186)</f>
        <v>#REF!</v>
      </c>
      <c r="F242" s="4" t="e">
        <f t="shared" si="11"/>
        <v>#REF!</v>
      </c>
      <c r="G242" s="4" t="e">
        <f t="shared" si="12"/>
        <v>#REF!</v>
      </c>
      <c r="H242" s="4" t="e">
        <f>'Lynx PLYWOOD'!#REF!*SUM('Lynx PLYWOOD'!N186:Y186)/3.125</f>
        <v>#REF!</v>
      </c>
      <c r="I242" s="4" t="e">
        <f>'Lynx PLYWOOD'!#REF!</f>
        <v>#REF!</v>
      </c>
    </row>
    <row r="243" spans="2:9">
      <c r="B243" s="4" t="e">
        <f>'Lynx PLYWOOD'!#REF!*SUM('Lynx PLYWOOD'!N187:Y187)</f>
        <v>#REF!</v>
      </c>
      <c r="C243" s="4" t="e">
        <f>'Lynx PLYWOOD'!#REF!*SUM('Lynx PLYWOOD'!N187:Y187)</f>
        <v>#REF!</v>
      </c>
      <c r="D243" s="4" t="e">
        <f>'Lynx PLYWOOD'!#REF!*SUM('Lynx PLYWOOD'!N187:Y187)</f>
        <v>#REF!</v>
      </c>
      <c r="E243" s="4" t="e">
        <f>'Lynx PLYWOOD'!#REF!*SUM('Lynx PLYWOOD'!N187:Y187)</f>
        <v>#REF!</v>
      </c>
      <c r="F243" s="4" t="e">
        <f t="shared" si="11"/>
        <v>#REF!</v>
      </c>
      <c r="G243" s="4" t="e">
        <f t="shared" si="12"/>
        <v>#REF!</v>
      </c>
      <c r="H243" s="4" t="e">
        <f>'Lynx PLYWOOD'!#REF!*SUM('Lynx PLYWOOD'!N187:Y187)/3.125</f>
        <v>#REF!</v>
      </c>
      <c r="I243" s="4" t="e">
        <f>'Lynx PLYWOOD'!#REF!</f>
        <v>#REF!</v>
      </c>
    </row>
    <row r="244" spans="2:9">
      <c r="B244" s="4" t="e">
        <f>'Lynx PLYWOOD'!#REF!*SUM('Lynx PLYWOOD'!N188:Y188)</f>
        <v>#REF!</v>
      </c>
      <c r="C244" s="4" t="e">
        <f>'Lynx PLYWOOD'!#REF!*SUM('Lynx PLYWOOD'!N188:Y188)</f>
        <v>#REF!</v>
      </c>
      <c r="D244" s="4" t="e">
        <f>'Lynx PLYWOOD'!#REF!*SUM('Lynx PLYWOOD'!N188:Y188)</f>
        <v>#REF!</v>
      </c>
      <c r="E244" s="4" t="e">
        <f>'Lynx PLYWOOD'!#REF!*SUM('Lynx PLYWOOD'!N188:Y188)</f>
        <v>#REF!</v>
      </c>
      <c r="F244" s="4" t="e">
        <f t="shared" si="11"/>
        <v>#REF!</v>
      </c>
      <c r="G244" s="4" t="e">
        <f t="shared" si="12"/>
        <v>#REF!</v>
      </c>
      <c r="H244" s="4" t="e">
        <f>'Lynx PLYWOOD'!#REF!*SUM('Lynx PLYWOOD'!N188:Y188)/3.125</f>
        <v>#REF!</v>
      </c>
      <c r="I244" s="4" t="e">
        <f>'Lynx PLYWOOD'!#REF!</f>
        <v>#REF!</v>
      </c>
    </row>
    <row r="245" spans="2:9">
      <c r="B245" s="4" t="e">
        <f>'Lynx PLYWOOD'!#REF!*SUM('Lynx PLYWOOD'!N189:Y189)</f>
        <v>#REF!</v>
      </c>
      <c r="C245" s="4" t="e">
        <f>'Lynx PLYWOOD'!#REF!*SUM('Lynx PLYWOOD'!N189:Y189)</f>
        <v>#REF!</v>
      </c>
      <c r="D245" s="4" t="e">
        <f>'Lynx PLYWOOD'!#REF!*SUM('Lynx PLYWOOD'!N189:Y189)</f>
        <v>#REF!</v>
      </c>
      <c r="E245" s="4" t="e">
        <f>'Lynx PLYWOOD'!#REF!*SUM('Lynx PLYWOOD'!N189:Y189)</f>
        <v>#REF!</v>
      </c>
      <c r="F245" s="4" t="e">
        <f t="shared" si="11"/>
        <v>#REF!</v>
      </c>
      <c r="G245" s="4" t="e">
        <f t="shared" si="12"/>
        <v>#REF!</v>
      </c>
      <c r="H245" s="4" t="e">
        <f>'Lynx PLYWOOD'!#REF!*SUM('Lynx PLYWOOD'!N189:Y189)/3.125</f>
        <v>#REF!</v>
      </c>
      <c r="I245" s="4" t="e">
        <f>'Lynx PLYWOOD'!#REF!</f>
        <v>#REF!</v>
      </c>
    </row>
    <row r="246" spans="2:9">
      <c r="B246" s="4" t="e">
        <f>'Lynx PLYWOOD'!#REF!*SUM('Lynx PLYWOOD'!N190:Y190)</f>
        <v>#REF!</v>
      </c>
      <c r="C246" s="4" t="e">
        <f>'Lynx PLYWOOD'!#REF!*SUM('Lynx PLYWOOD'!N190:Y190)</f>
        <v>#REF!</v>
      </c>
      <c r="D246" s="4" t="e">
        <f>'Lynx PLYWOOD'!#REF!*SUM('Lynx PLYWOOD'!N190:Y190)</f>
        <v>#REF!</v>
      </c>
      <c r="E246" s="4" t="e">
        <f>'Lynx PLYWOOD'!#REF!*SUM('Lynx PLYWOOD'!N190:Y190)</f>
        <v>#REF!</v>
      </c>
      <c r="F246" s="4" t="e">
        <f t="shared" si="11"/>
        <v>#REF!</v>
      </c>
      <c r="G246" s="4" t="e">
        <f t="shared" si="12"/>
        <v>#REF!</v>
      </c>
      <c r="H246" s="4" t="e">
        <f>'Lynx PLYWOOD'!#REF!*SUM('Lynx PLYWOOD'!N190:Y190)/3.125</f>
        <v>#REF!</v>
      </c>
      <c r="I246" s="4" t="e">
        <f>'Lynx PLYWOOD'!#REF!</f>
        <v>#REF!</v>
      </c>
    </row>
    <row r="247" spans="2:9">
      <c r="B247" s="4" t="e">
        <f>'Lynx PLYWOOD'!#REF!*SUM('Lynx PLYWOOD'!N191:Y191)</f>
        <v>#REF!</v>
      </c>
      <c r="C247" s="4" t="e">
        <f>'Lynx PLYWOOD'!#REF!*SUM('Lynx PLYWOOD'!N191:Y191)</f>
        <v>#REF!</v>
      </c>
      <c r="D247" s="4" t="e">
        <f>'Lynx PLYWOOD'!#REF!*SUM('Lynx PLYWOOD'!N191:Y191)</f>
        <v>#REF!</v>
      </c>
      <c r="E247" s="4" t="e">
        <f>'Lynx PLYWOOD'!#REF!*SUM('Lynx PLYWOOD'!N191:Y191)</f>
        <v>#REF!</v>
      </c>
      <c r="F247" s="4" t="e">
        <f t="shared" si="11"/>
        <v>#REF!</v>
      </c>
      <c r="G247" s="4" t="e">
        <f t="shared" si="12"/>
        <v>#REF!</v>
      </c>
      <c r="H247" s="4" t="e">
        <f>'Lynx PLYWOOD'!#REF!*SUM('Lynx PLYWOOD'!N191:Y191)/3.125</f>
        <v>#REF!</v>
      </c>
      <c r="I247" s="4" t="e">
        <f>'Lynx PLYWOOD'!#REF!</f>
        <v>#REF!</v>
      </c>
    </row>
    <row r="248" spans="2:9">
      <c r="B248" s="4" t="e">
        <f>'Lynx PLYWOOD'!#REF!*SUM('Lynx PLYWOOD'!N192:Y192)</f>
        <v>#REF!</v>
      </c>
      <c r="C248" s="4" t="e">
        <f>'Lynx PLYWOOD'!#REF!*SUM('Lynx PLYWOOD'!N192:Y192)</f>
        <v>#REF!</v>
      </c>
      <c r="D248" s="4" t="e">
        <f>'Lynx PLYWOOD'!#REF!*SUM('Lynx PLYWOOD'!N192:Y192)</f>
        <v>#REF!</v>
      </c>
      <c r="E248" s="4" t="e">
        <f>'Lynx PLYWOOD'!#REF!*SUM('Lynx PLYWOOD'!N192:Y192)</f>
        <v>#REF!</v>
      </c>
      <c r="F248" s="4" t="e">
        <f t="shared" si="11"/>
        <v>#REF!</v>
      </c>
      <c r="G248" s="4" t="e">
        <f t="shared" si="12"/>
        <v>#REF!</v>
      </c>
      <c r="H248" s="4" t="e">
        <f>'Lynx PLYWOOD'!#REF!*SUM('Lynx PLYWOOD'!N192:Y192)/3.125</f>
        <v>#REF!</v>
      </c>
      <c r="I248" s="4" t="e">
        <f>'Lynx PLYWOOD'!#REF!</f>
        <v>#REF!</v>
      </c>
    </row>
    <row r="249" spans="2:9">
      <c r="B249" s="4" t="e">
        <f>'Lynx PLYWOOD'!#REF!*SUM('Lynx PLYWOOD'!N193:Y193)</f>
        <v>#REF!</v>
      </c>
      <c r="C249" s="4" t="e">
        <f>'Lynx PLYWOOD'!#REF!*SUM('Lynx PLYWOOD'!N193:Y193)</f>
        <v>#REF!</v>
      </c>
      <c r="D249" s="4" t="e">
        <f>'Lynx PLYWOOD'!#REF!*SUM('Lynx PLYWOOD'!N193:Y193)</f>
        <v>#REF!</v>
      </c>
      <c r="E249" s="4" t="e">
        <f>'Lynx PLYWOOD'!#REF!*SUM('Lynx PLYWOOD'!N193:Y193)</f>
        <v>#REF!</v>
      </c>
      <c r="F249" s="4" t="e">
        <f t="shared" si="11"/>
        <v>#REF!</v>
      </c>
      <c r="G249" s="4" t="e">
        <f t="shared" si="12"/>
        <v>#REF!</v>
      </c>
      <c r="H249" s="4" t="e">
        <f>'Lynx PLYWOOD'!#REF!*SUM('Lynx PLYWOOD'!N193:Y193)/3.125</f>
        <v>#REF!</v>
      </c>
      <c r="I249" s="4" t="e">
        <f>'Lynx PLYWOOD'!#REF!</f>
        <v>#REF!</v>
      </c>
    </row>
    <row r="250" spans="2:9">
      <c r="B250" s="4" t="e">
        <f>'Lynx PLYWOOD'!#REF!*SUM('Lynx PLYWOOD'!N194:Y194)</f>
        <v>#REF!</v>
      </c>
      <c r="C250" s="4" t="e">
        <f>'Lynx PLYWOOD'!#REF!*SUM('Lynx PLYWOOD'!N194:Y194)</f>
        <v>#REF!</v>
      </c>
      <c r="D250" s="4" t="e">
        <f>'Lynx PLYWOOD'!#REF!*SUM('Lynx PLYWOOD'!N194:Y194)</f>
        <v>#REF!</v>
      </c>
      <c r="E250" s="4" t="e">
        <f>'Lynx PLYWOOD'!#REF!*SUM('Lynx PLYWOOD'!N194:Y194)</f>
        <v>#REF!</v>
      </c>
      <c r="F250" s="4" t="e">
        <f t="shared" si="11"/>
        <v>#REF!</v>
      </c>
      <c r="G250" s="4" t="e">
        <f t="shared" si="12"/>
        <v>#REF!</v>
      </c>
      <c r="H250" s="4" t="e">
        <f>'Lynx PLYWOOD'!#REF!*SUM('Lynx PLYWOOD'!N194:Y194)/3.125</f>
        <v>#REF!</v>
      </c>
      <c r="I250" s="4" t="e">
        <f>'Lynx PLYWOOD'!#REF!</f>
        <v>#REF!</v>
      </c>
    </row>
    <row r="251" spans="2:9">
      <c r="B251" s="4" t="e">
        <f>'Lynx PLYWOOD'!#REF!*SUM('Lynx PLYWOOD'!N195:Y195)</f>
        <v>#REF!</v>
      </c>
      <c r="C251" s="4" t="e">
        <f>'Lynx PLYWOOD'!#REF!*SUM('Lynx PLYWOOD'!N195:Y195)</f>
        <v>#REF!</v>
      </c>
      <c r="D251" s="4" t="e">
        <f>'Lynx PLYWOOD'!#REF!*SUM('Lynx PLYWOOD'!N195:Y195)</f>
        <v>#REF!</v>
      </c>
      <c r="E251" s="4" t="e">
        <f>'Lynx PLYWOOD'!#REF!*SUM('Lynx PLYWOOD'!N195:Y195)</f>
        <v>#REF!</v>
      </c>
      <c r="F251" s="4" t="e">
        <f t="shared" si="11"/>
        <v>#REF!</v>
      </c>
      <c r="G251" s="4" t="e">
        <f t="shared" si="12"/>
        <v>#REF!</v>
      </c>
      <c r="H251" s="4" t="e">
        <f>'Lynx PLYWOOD'!#REF!*SUM('Lynx PLYWOOD'!N195:Y195)/3.125</f>
        <v>#REF!</v>
      </c>
      <c r="I251" s="4" t="e">
        <f>'Lynx PLYWOOD'!#REF!</f>
        <v>#REF!</v>
      </c>
    </row>
    <row r="252" spans="2:9">
      <c r="B252" s="4" t="e">
        <f>'Lynx PLYWOOD'!#REF!*SUM('Lynx PLYWOOD'!N196:Y196)</f>
        <v>#REF!</v>
      </c>
      <c r="C252" s="4" t="e">
        <f>'Lynx PLYWOOD'!#REF!*SUM('Lynx PLYWOOD'!N196:Y196)</f>
        <v>#REF!</v>
      </c>
      <c r="D252" s="4" t="e">
        <f>'Lynx PLYWOOD'!#REF!*SUM('Lynx PLYWOOD'!N196:Y196)</f>
        <v>#REF!</v>
      </c>
      <c r="E252" s="4" t="e">
        <f>'Lynx PLYWOOD'!#REF!*SUM('Lynx PLYWOOD'!N196:Y196)</f>
        <v>#REF!</v>
      </c>
      <c r="F252" s="4" t="e">
        <f t="shared" si="11"/>
        <v>#REF!</v>
      </c>
      <c r="G252" s="4" t="e">
        <f t="shared" si="12"/>
        <v>#REF!</v>
      </c>
      <c r="H252" s="4" t="e">
        <f>'Lynx PLYWOOD'!#REF!*SUM('Lynx PLYWOOD'!N196:Y196)/3.125</f>
        <v>#REF!</v>
      </c>
      <c r="I252" s="4" t="e">
        <f>'Lynx PLYWOOD'!#REF!</f>
        <v>#REF!</v>
      </c>
    </row>
    <row r="253" spans="2:9">
      <c r="B253" s="4" t="e">
        <f>'Lynx PLYWOOD'!#REF!*SUM('Lynx PLYWOOD'!N197:Y197)</f>
        <v>#REF!</v>
      </c>
      <c r="C253" s="4" t="e">
        <f>'Lynx PLYWOOD'!#REF!*SUM('Lynx PLYWOOD'!N197:Y197)</f>
        <v>#REF!</v>
      </c>
      <c r="D253" s="4" t="e">
        <f>'Lynx PLYWOOD'!#REF!*SUM('Lynx PLYWOOD'!N197:Y197)</f>
        <v>#REF!</v>
      </c>
      <c r="E253" s="4" t="e">
        <f>'Lynx PLYWOOD'!#REF!*SUM('Lynx PLYWOOD'!N197:Y197)</f>
        <v>#REF!</v>
      </c>
      <c r="F253" s="4" t="e">
        <f t="shared" si="11"/>
        <v>#REF!</v>
      </c>
      <c r="G253" s="4" t="e">
        <f t="shared" si="12"/>
        <v>#REF!</v>
      </c>
      <c r="H253" s="4" t="e">
        <f>'Lynx PLYWOOD'!#REF!*SUM('Lynx PLYWOOD'!N197:Y197)/3.125</f>
        <v>#REF!</v>
      </c>
      <c r="I253" s="4" t="e">
        <f>'Lynx PLYWOOD'!#REF!</f>
        <v>#REF!</v>
      </c>
    </row>
    <row r="254" spans="2:9">
      <c r="B254" s="4" t="e">
        <f>'Lynx PLYWOOD'!#REF!*SUM('Lynx PLYWOOD'!N198:Y198)</f>
        <v>#REF!</v>
      </c>
      <c r="C254" s="4" t="e">
        <f>'Lynx PLYWOOD'!#REF!*SUM('Lynx PLYWOOD'!N198:Y198)</f>
        <v>#REF!</v>
      </c>
      <c r="D254" s="4" t="e">
        <f>'Lynx PLYWOOD'!#REF!*SUM('Lynx PLYWOOD'!N198:Y198)</f>
        <v>#REF!</v>
      </c>
      <c r="E254" s="4" t="e">
        <f>'Lynx PLYWOOD'!#REF!*SUM('Lynx PLYWOOD'!N198:Y198)</f>
        <v>#REF!</v>
      </c>
      <c r="F254" s="4" t="e">
        <f t="shared" si="11"/>
        <v>#REF!</v>
      </c>
      <c r="G254" s="4" t="e">
        <f t="shared" si="12"/>
        <v>#REF!</v>
      </c>
      <c r="H254" s="4" t="e">
        <f>'Lynx PLYWOOD'!#REF!*SUM('Lynx PLYWOOD'!N198:Y198)/3.125</f>
        <v>#REF!</v>
      </c>
      <c r="I254" s="4" t="e">
        <f>'Lynx PLYWOOD'!#REF!</f>
        <v>#REF!</v>
      </c>
    </row>
    <row r="255" spans="2:9">
      <c r="B255" s="4" t="e">
        <f>'Lynx PLYWOOD'!#REF!*SUM('Lynx PLYWOOD'!N199:Y199)</f>
        <v>#REF!</v>
      </c>
      <c r="C255" s="4" t="e">
        <f>'Lynx PLYWOOD'!#REF!*SUM('Lynx PLYWOOD'!N199:Y199)</f>
        <v>#REF!</v>
      </c>
      <c r="D255" s="4" t="e">
        <f>'Lynx PLYWOOD'!#REF!*SUM('Lynx PLYWOOD'!N199:Y199)</f>
        <v>#REF!</v>
      </c>
      <c r="E255" s="4" t="e">
        <f>'Lynx PLYWOOD'!#REF!*SUM('Lynx PLYWOOD'!N199:Y199)</f>
        <v>#REF!</v>
      </c>
      <c r="F255" s="4" t="e">
        <f t="shared" si="11"/>
        <v>#REF!</v>
      </c>
      <c r="G255" s="4" t="e">
        <f t="shared" si="12"/>
        <v>#REF!</v>
      </c>
      <c r="H255" s="4" t="e">
        <f>'Lynx PLYWOOD'!#REF!*SUM('Lynx PLYWOOD'!N199:Y199)/3.125</f>
        <v>#REF!</v>
      </c>
      <c r="I255" s="4" t="e">
        <f>'Lynx PLYWOOD'!#REF!</f>
        <v>#REF!</v>
      </c>
    </row>
    <row r="256" spans="2:9">
      <c r="B256" s="4" t="e">
        <f>'Lynx PLYWOOD'!#REF!*SUM('Lynx PLYWOOD'!N200:Y200)</f>
        <v>#REF!</v>
      </c>
      <c r="C256" s="4" t="e">
        <f>'Lynx PLYWOOD'!#REF!*SUM('Lynx PLYWOOD'!N200:Y200)</f>
        <v>#REF!</v>
      </c>
      <c r="D256" s="4" t="e">
        <f>'Lynx PLYWOOD'!#REF!*SUM('Lynx PLYWOOD'!N200:Y200)</f>
        <v>#REF!</v>
      </c>
      <c r="E256" s="4" t="e">
        <f>'Lynx PLYWOOD'!#REF!*SUM('Lynx PLYWOOD'!N200:Y200)</f>
        <v>#REF!</v>
      </c>
      <c r="F256" s="4" t="e">
        <f t="shared" si="11"/>
        <v>#REF!</v>
      </c>
      <c r="G256" s="4" t="e">
        <f t="shared" si="12"/>
        <v>#REF!</v>
      </c>
      <c r="H256" s="4" t="e">
        <f>'Lynx PLYWOOD'!#REF!*SUM('Lynx PLYWOOD'!N200:Y200)/3.125</f>
        <v>#REF!</v>
      </c>
      <c r="I256" s="4" t="e">
        <f>'Lynx PLYWOOD'!#REF!</f>
        <v>#REF!</v>
      </c>
    </row>
    <row r="257" spans="2:9">
      <c r="B257" s="4" t="e">
        <f>'Lynx PLYWOOD'!#REF!*SUM('Lynx PLYWOOD'!N201:Y201)</f>
        <v>#REF!</v>
      </c>
      <c r="C257" s="4" t="e">
        <f>'Lynx PLYWOOD'!#REF!*SUM('Lynx PLYWOOD'!N201:Y201)</f>
        <v>#REF!</v>
      </c>
      <c r="D257" s="4" t="e">
        <f>'Lynx PLYWOOD'!#REF!*SUM('Lynx PLYWOOD'!N201:Y201)</f>
        <v>#REF!</v>
      </c>
      <c r="E257" s="4" t="e">
        <f>'Lynx PLYWOOD'!#REF!*SUM('Lynx PLYWOOD'!N201:Y201)</f>
        <v>#REF!</v>
      </c>
      <c r="F257" s="4" t="e">
        <f t="shared" si="11"/>
        <v>#REF!</v>
      </c>
      <c r="G257" s="4" t="e">
        <f t="shared" si="12"/>
        <v>#REF!</v>
      </c>
      <c r="H257" s="4" t="e">
        <f>'Lynx PLYWOOD'!#REF!*SUM('Lynx PLYWOOD'!N201:Y201)/3.125</f>
        <v>#REF!</v>
      </c>
      <c r="I257" s="4" t="e">
        <f>'Lynx PLYWOOD'!#REF!</f>
        <v>#REF!</v>
      </c>
    </row>
    <row r="258" spans="2:9">
      <c r="B258" s="4" t="e">
        <f>'Lynx PLYWOOD'!#REF!*SUM('Lynx PLYWOOD'!N202:Y202)</f>
        <v>#REF!</v>
      </c>
      <c r="C258" s="4" t="e">
        <f>'Lynx PLYWOOD'!#REF!*SUM('Lynx PLYWOOD'!N202:Y202)</f>
        <v>#REF!</v>
      </c>
      <c r="D258" s="4" t="e">
        <f>'Lynx PLYWOOD'!#REF!*SUM('Lynx PLYWOOD'!N202:Y202)</f>
        <v>#REF!</v>
      </c>
      <c r="E258" s="4" t="e">
        <f>'Lynx PLYWOOD'!#REF!*SUM('Lynx PLYWOOD'!N202:Y202)</f>
        <v>#REF!</v>
      </c>
      <c r="F258" s="4" t="e">
        <f t="shared" si="11"/>
        <v>#REF!</v>
      </c>
      <c r="G258" s="4" t="e">
        <f t="shared" si="12"/>
        <v>#REF!</v>
      </c>
      <c r="H258" s="4" t="e">
        <f>'Lynx PLYWOOD'!#REF!*SUM('Lynx PLYWOOD'!N202:Y202)/3.125</f>
        <v>#REF!</v>
      </c>
      <c r="I258" s="4" t="e">
        <f>'Lynx PLYWOOD'!#REF!</f>
        <v>#REF!</v>
      </c>
    </row>
    <row r="259" spans="2:9">
      <c r="B259" s="4" t="e">
        <f>'Lynx PLYWOOD'!#REF!*SUM('Lynx PLYWOOD'!N203:Y203)</f>
        <v>#REF!</v>
      </c>
      <c r="C259" s="4" t="e">
        <f>'Lynx PLYWOOD'!#REF!*SUM('Lynx PLYWOOD'!N203:Y203)</f>
        <v>#REF!</v>
      </c>
      <c r="D259" s="4" t="e">
        <f>'Lynx PLYWOOD'!#REF!*SUM('Lynx PLYWOOD'!N203:Y203)</f>
        <v>#REF!</v>
      </c>
      <c r="E259" s="4" t="e">
        <f>'Lynx PLYWOOD'!#REF!*SUM('Lynx PLYWOOD'!N203:Y203)</f>
        <v>#REF!</v>
      </c>
      <c r="F259" s="4" t="e">
        <f t="shared" ref="F259:F322" si="13">D259/10</f>
        <v>#REF!</v>
      </c>
      <c r="G259" s="4" t="e">
        <f t="shared" ref="G259:G322" si="14">(3/100)*D259</f>
        <v>#REF!</v>
      </c>
      <c r="H259" s="4" t="e">
        <f>'Lynx PLYWOOD'!#REF!*SUM('Lynx PLYWOOD'!N203:Y203)/3.125</f>
        <v>#REF!</v>
      </c>
      <c r="I259" s="4" t="e">
        <f>'Lynx PLYWOOD'!#REF!</f>
        <v>#REF!</v>
      </c>
    </row>
    <row r="260" spans="2:9">
      <c r="B260" s="4" t="e">
        <f>'Lynx PLYWOOD'!#REF!*SUM('Lynx PLYWOOD'!N204:Y204)</f>
        <v>#REF!</v>
      </c>
      <c r="C260" s="4" t="e">
        <f>'Lynx PLYWOOD'!#REF!*SUM('Lynx PLYWOOD'!N204:Y204)</f>
        <v>#REF!</v>
      </c>
      <c r="D260" s="4" t="e">
        <f>'Lynx PLYWOOD'!#REF!*SUM('Lynx PLYWOOD'!N204:Y204)</f>
        <v>#REF!</v>
      </c>
      <c r="E260" s="4" t="e">
        <f>'Lynx PLYWOOD'!#REF!*SUM('Lynx PLYWOOD'!N204:Y204)</f>
        <v>#REF!</v>
      </c>
      <c r="F260" s="4" t="e">
        <f t="shared" si="13"/>
        <v>#REF!</v>
      </c>
      <c r="G260" s="4" t="e">
        <f t="shared" si="14"/>
        <v>#REF!</v>
      </c>
      <c r="H260" s="4" t="e">
        <f>'Lynx PLYWOOD'!#REF!*SUM('Lynx PLYWOOD'!N204:Y204)/3.125</f>
        <v>#REF!</v>
      </c>
      <c r="I260" s="4" t="e">
        <f>'Lynx PLYWOOD'!#REF!</f>
        <v>#REF!</v>
      </c>
    </row>
    <row r="261" spans="2:9">
      <c r="B261" s="4" t="e">
        <f>'Lynx PLYWOOD'!#REF!*SUM('Lynx PLYWOOD'!N205:Y205)</f>
        <v>#REF!</v>
      </c>
      <c r="C261" s="4" t="e">
        <f>'Lynx PLYWOOD'!#REF!*SUM('Lynx PLYWOOD'!N205:Y205)</f>
        <v>#REF!</v>
      </c>
      <c r="D261" s="4" t="e">
        <f>'Lynx PLYWOOD'!#REF!*SUM('Lynx PLYWOOD'!N205:Y205)</f>
        <v>#REF!</v>
      </c>
      <c r="E261" s="4" t="e">
        <f>'Lynx PLYWOOD'!#REF!*SUM('Lynx PLYWOOD'!N205:Y205)</f>
        <v>#REF!</v>
      </c>
      <c r="F261" s="4" t="e">
        <f t="shared" si="13"/>
        <v>#REF!</v>
      </c>
      <c r="G261" s="4" t="e">
        <f t="shared" si="14"/>
        <v>#REF!</v>
      </c>
      <c r="H261" s="4" t="e">
        <f>'Lynx PLYWOOD'!#REF!*SUM('Lynx PLYWOOD'!N205:Y205)/3.125</f>
        <v>#REF!</v>
      </c>
      <c r="I261" s="4" t="e">
        <f>'Lynx PLYWOOD'!#REF!</f>
        <v>#REF!</v>
      </c>
    </row>
    <row r="262" spans="2:9">
      <c r="B262" s="4" t="e">
        <f>'Lynx PLYWOOD'!#REF!*SUM('Lynx PLYWOOD'!N206:Y206)</f>
        <v>#REF!</v>
      </c>
      <c r="C262" s="4" t="e">
        <f>'Lynx PLYWOOD'!#REF!*SUM('Lynx PLYWOOD'!N206:Y206)</f>
        <v>#REF!</v>
      </c>
      <c r="D262" s="4" t="e">
        <f>'Lynx PLYWOOD'!#REF!*SUM('Lynx PLYWOOD'!N206:Y206)</f>
        <v>#REF!</v>
      </c>
      <c r="E262" s="4" t="e">
        <f>'Lynx PLYWOOD'!#REF!*SUM('Lynx PLYWOOD'!N206:Y206)</f>
        <v>#REF!</v>
      </c>
      <c r="F262" s="4" t="e">
        <f t="shared" si="13"/>
        <v>#REF!</v>
      </c>
      <c r="G262" s="4" t="e">
        <f t="shared" si="14"/>
        <v>#REF!</v>
      </c>
      <c r="H262" s="4" t="e">
        <f>'Lynx PLYWOOD'!#REF!*SUM('Lynx PLYWOOD'!N206:Y206)/3.125</f>
        <v>#REF!</v>
      </c>
      <c r="I262" s="4" t="e">
        <f>'Lynx PLYWOOD'!#REF!</f>
        <v>#REF!</v>
      </c>
    </row>
    <row r="263" spans="2:9">
      <c r="B263" s="4" t="e">
        <f>'Lynx PLYWOOD'!#REF!*SUM('Lynx PLYWOOD'!N207:Y207)</f>
        <v>#REF!</v>
      </c>
      <c r="C263" s="4" t="e">
        <f>'Lynx PLYWOOD'!#REF!*SUM('Lynx PLYWOOD'!N207:Y207)</f>
        <v>#REF!</v>
      </c>
      <c r="D263" s="4" t="e">
        <f>'Lynx PLYWOOD'!#REF!*SUM('Lynx PLYWOOD'!N207:Y207)</f>
        <v>#REF!</v>
      </c>
      <c r="E263" s="4" t="e">
        <f>'Lynx PLYWOOD'!#REF!*SUM('Lynx PLYWOOD'!N207:Y207)</f>
        <v>#REF!</v>
      </c>
      <c r="F263" s="4" t="e">
        <f t="shared" si="13"/>
        <v>#REF!</v>
      </c>
      <c r="G263" s="4" t="e">
        <f t="shared" si="14"/>
        <v>#REF!</v>
      </c>
      <c r="H263" s="4" t="e">
        <f>'Lynx PLYWOOD'!#REF!*SUM('Lynx PLYWOOD'!N207:Y207)/3.125</f>
        <v>#REF!</v>
      </c>
      <c r="I263" s="4" t="e">
        <f>'Lynx PLYWOOD'!#REF!</f>
        <v>#REF!</v>
      </c>
    </row>
    <row r="264" spans="2:9">
      <c r="B264" s="4" t="e">
        <f>'Lynx PLYWOOD'!#REF!*SUM('Lynx PLYWOOD'!N208:Y208)</f>
        <v>#REF!</v>
      </c>
      <c r="C264" s="4" t="e">
        <f>'Lynx PLYWOOD'!#REF!*SUM('Lynx PLYWOOD'!N208:Y208)</f>
        <v>#REF!</v>
      </c>
      <c r="D264" s="4" t="e">
        <f>'Lynx PLYWOOD'!#REF!*SUM('Lynx PLYWOOD'!N208:Y208)</f>
        <v>#REF!</v>
      </c>
      <c r="E264" s="4" t="e">
        <f>'Lynx PLYWOOD'!#REF!*SUM('Lynx PLYWOOD'!N208:Y208)</f>
        <v>#REF!</v>
      </c>
      <c r="F264" s="4" t="e">
        <f t="shared" si="13"/>
        <v>#REF!</v>
      </c>
      <c r="G264" s="4" t="e">
        <f t="shared" si="14"/>
        <v>#REF!</v>
      </c>
      <c r="H264" s="4" t="e">
        <f>'Lynx PLYWOOD'!#REF!*SUM('Lynx PLYWOOD'!N208:Y208)/3.125</f>
        <v>#REF!</v>
      </c>
      <c r="I264" s="4" t="e">
        <f>'Lynx PLYWOOD'!#REF!</f>
        <v>#REF!</v>
      </c>
    </row>
    <row r="265" spans="2:9">
      <c r="B265" s="4" t="e">
        <f>'Lynx PLYWOOD'!#REF!*SUM('Lynx PLYWOOD'!N209:Y209)</f>
        <v>#REF!</v>
      </c>
      <c r="C265" s="4" t="e">
        <f>'Lynx PLYWOOD'!#REF!*SUM('Lynx PLYWOOD'!N209:Y209)</f>
        <v>#REF!</v>
      </c>
      <c r="D265" s="4" t="e">
        <f>'Lynx PLYWOOD'!#REF!*SUM('Lynx PLYWOOD'!N209:Y209)</f>
        <v>#REF!</v>
      </c>
      <c r="E265" s="4" t="e">
        <f>'Lynx PLYWOOD'!#REF!*SUM('Lynx PLYWOOD'!N209:Y209)</f>
        <v>#REF!</v>
      </c>
      <c r="F265" s="4" t="e">
        <f t="shared" si="13"/>
        <v>#REF!</v>
      </c>
      <c r="G265" s="4" t="e">
        <f t="shared" si="14"/>
        <v>#REF!</v>
      </c>
      <c r="H265" s="4" t="e">
        <f>'Lynx PLYWOOD'!#REF!*SUM('Lynx PLYWOOD'!N209:Y209)/3.125</f>
        <v>#REF!</v>
      </c>
      <c r="I265" s="4" t="e">
        <f>'Lynx PLYWOOD'!#REF!</f>
        <v>#REF!</v>
      </c>
    </row>
    <row r="266" spans="2:9">
      <c r="B266" s="4" t="e">
        <f>'Lynx PLYWOOD'!#REF!*SUM('Lynx PLYWOOD'!N210:Y210)</f>
        <v>#REF!</v>
      </c>
      <c r="C266" s="4" t="e">
        <f>'Lynx PLYWOOD'!#REF!*SUM('Lynx PLYWOOD'!N210:Y210)</f>
        <v>#REF!</v>
      </c>
      <c r="D266" s="4" t="e">
        <f>'Lynx PLYWOOD'!#REF!*SUM('Lynx PLYWOOD'!N210:Y210)</f>
        <v>#REF!</v>
      </c>
      <c r="E266" s="4" t="e">
        <f>'Lynx PLYWOOD'!#REF!*SUM('Lynx PLYWOOD'!N210:Y210)</f>
        <v>#REF!</v>
      </c>
      <c r="F266" s="4" t="e">
        <f t="shared" si="13"/>
        <v>#REF!</v>
      </c>
      <c r="G266" s="4" t="e">
        <f t="shared" si="14"/>
        <v>#REF!</v>
      </c>
      <c r="H266" s="4" t="e">
        <f>'Lynx PLYWOOD'!#REF!*SUM('Lynx PLYWOOD'!N210:Y210)/3.125</f>
        <v>#REF!</v>
      </c>
      <c r="I266" s="4" t="e">
        <f>'Lynx PLYWOOD'!#REF!</f>
        <v>#REF!</v>
      </c>
    </row>
    <row r="267" spans="2:9">
      <c r="B267" s="4" t="e">
        <f>'Lynx PLYWOOD'!#REF!*SUM('Lynx PLYWOOD'!N211:Y211)</f>
        <v>#REF!</v>
      </c>
      <c r="C267" s="4" t="e">
        <f>'Lynx PLYWOOD'!#REF!*SUM('Lynx PLYWOOD'!N211:Y211)</f>
        <v>#REF!</v>
      </c>
      <c r="D267" s="4" t="e">
        <f>'Lynx PLYWOOD'!#REF!*SUM('Lynx PLYWOOD'!N211:Y211)</f>
        <v>#REF!</v>
      </c>
      <c r="E267" s="4" t="e">
        <f>'Lynx PLYWOOD'!#REF!*SUM('Lynx PLYWOOD'!N211:Y211)</f>
        <v>#REF!</v>
      </c>
      <c r="F267" s="4" t="e">
        <f t="shared" si="13"/>
        <v>#REF!</v>
      </c>
      <c r="G267" s="4" t="e">
        <f t="shared" si="14"/>
        <v>#REF!</v>
      </c>
      <c r="H267" s="4" t="e">
        <f>'Lynx PLYWOOD'!#REF!*SUM('Lynx PLYWOOD'!N211:Y211)/3.125</f>
        <v>#REF!</v>
      </c>
      <c r="I267" s="4" t="e">
        <f>'Lynx PLYWOOD'!#REF!</f>
        <v>#REF!</v>
      </c>
    </row>
    <row r="268" spans="2:9">
      <c r="B268" s="4" t="e">
        <f>'Lynx PLYWOOD'!#REF!*SUM('Lynx PLYWOOD'!N212:Y212)</f>
        <v>#REF!</v>
      </c>
      <c r="C268" s="4" t="e">
        <f>'Lynx PLYWOOD'!#REF!*SUM('Lynx PLYWOOD'!N212:Y212)</f>
        <v>#REF!</v>
      </c>
      <c r="D268" s="4" t="e">
        <f>'Lynx PLYWOOD'!#REF!*SUM('Lynx PLYWOOD'!N212:Y212)</f>
        <v>#REF!</v>
      </c>
      <c r="E268" s="4" t="e">
        <f>'Lynx PLYWOOD'!#REF!*SUM('Lynx PLYWOOD'!N212:Y212)</f>
        <v>#REF!</v>
      </c>
      <c r="F268" s="4" t="e">
        <f t="shared" si="13"/>
        <v>#REF!</v>
      </c>
      <c r="G268" s="4" t="e">
        <f t="shared" si="14"/>
        <v>#REF!</v>
      </c>
      <c r="H268" s="4" t="e">
        <f>'Lynx PLYWOOD'!#REF!*SUM('Lynx PLYWOOD'!N212:Y212)/3.125</f>
        <v>#REF!</v>
      </c>
      <c r="I268" s="4" t="e">
        <f>'Lynx PLYWOOD'!#REF!</f>
        <v>#REF!</v>
      </c>
    </row>
    <row r="269" spans="2:9">
      <c r="B269" s="4" t="e">
        <f>'Lynx PLYWOOD'!#REF!*SUM('Lynx PLYWOOD'!N213:Y213)</f>
        <v>#REF!</v>
      </c>
      <c r="C269" s="4" t="e">
        <f>'Lynx PLYWOOD'!#REF!*SUM('Lynx PLYWOOD'!N213:Y213)</f>
        <v>#REF!</v>
      </c>
      <c r="D269" s="4" t="e">
        <f>'Lynx PLYWOOD'!#REF!*SUM('Lynx PLYWOOD'!N213:Y213)</f>
        <v>#REF!</v>
      </c>
      <c r="E269" s="4" t="e">
        <f>'Lynx PLYWOOD'!#REF!*SUM('Lynx PLYWOOD'!N213:Y213)</f>
        <v>#REF!</v>
      </c>
      <c r="F269" s="4" t="e">
        <f t="shared" si="13"/>
        <v>#REF!</v>
      </c>
      <c r="G269" s="4" t="e">
        <f t="shared" si="14"/>
        <v>#REF!</v>
      </c>
      <c r="H269" s="4" t="e">
        <f>'Lynx PLYWOOD'!#REF!*SUM('Lynx PLYWOOD'!N213:Y213)/3.125</f>
        <v>#REF!</v>
      </c>
      <c r="I269" s="4" t="e">
        <f>'Lynx PLYWOOD'!#REF!</f>
        <v>#REF!</v>
      </c>
    </row>
    <row r="270" spans="2:9">
      <c r="B270" s="4" t="e">
        <f>'Lynx PLYWOOD'!#REF!*SUM('Lynx PLYWOOD'!N214:Y214)</f>
        <v>#REF!</v>
      </c>
      <c r="C270" s="4" t="e">
        <f>'Lynx PLYWOOD'!#REF!*SUM('Lynx PLYWOOD'!N214:Y214)</f>
        <v>#REF!</v>
      </c>
      <c r="D270" s="4" t="e">
        <f>'Lynx PLYWOOD'!#REF!*SUM('Lynx PLYWOOD'!N214:Y214)</f>
        <v>#REF!</v>
      </c>
      <c r="E270" s="4" t="e">
        <f>'Lynx PLYWOOD'!#REF!*SUM('Lynx PLYWOOD'!N214:Y214)</f>
        <v>#REF!</v>
      </c>
      <c r="F270" s="4" t="e">
        <f t="shared" si="13"/>
        <v>#REF!</v>
      </c>
      <c r="G270" s="4" t="e">
        <f t="shared" si="14"/>
        <v>#REF!</v>
      </c>
      <c r="H270" s="4" t="e">
        <f>'Lynx PLYWOOD'!#REF!*SUM('Lynx PLYWOOD'!N214:Y214)/3.125</f>
        <v>#REF!</v>
      </c>
      <c r="I270" s="4" t="e">
        <f>'Lynx PLYWOOD'!#REF!</f>
        <v>#REF!</v>
      </c>
    </row>
    <row r="271" spans="2:9">
      <c r="B271" s="4" t="e">
        <f>'Lynx PLYWOOD'!#REF!*SUM('Lynx PLYWOOD'!N215:Y215)</f>
        <v>#REF!</v>
      </c>
      <c r="C271" s="4" t="e">
        <f>'Lynx PLYWOOD'!#REF!*SUM('Lynx PLYWOOD'!N215:Y215)</f>
        <v>#REF!</v>
      </c>
      <c r="D271" s="4" t="e">
        <f>'Lynx PLYWOOD'!#REF!*SUM('Lynx PLYWOOD'!N215:Y215)</f>
        <v>#REF!</v>
      </c>
      <c r="E271" s="4" t="e">
        <f>'Lynx PLYWOOD'!#REF!*SUM('Lynx PLYWOOD'!N215:Y215)</f>
        <v>#REF!</v>
      </c>
      <c r="F271" s="4" t="e">
        <f t="shared" si="13"/>
        <v>#REF!</v>
      </c>
      <c r="G271" s="4" t="e">
        <f t="shared" si="14"/>
        <v>#REF!</v>
      </c>
      <c r="H271" s="4" t="e">
        <f>'Lynx PLYWOOD'!#REF!*SUM('Lynx PLYWOOD'!N215:Y215)/3.125</f>
        <v>#REF!</v>
      </c>
      <c r="I271" s="4" t="e">
        <f>'Lynx PLYWOOD'!#REF!</f>
        <v>#REF!</v>
      </c>
    </row>
    <row r="272" spans="2:9">
      <c r="B272" s="4" t="e">
        <f>'Lynx PLYWOOD'!#REF!*SUM('Lynx PLYWOOD'!N216:Y216)</f>
        <v>#REF!</v>
      </c>
      <c r="C272" s="4" t="e">
        <f>'Lynx PLYWOOD'!#REF!*SUM('Lynx PLYWOOD'!N216:Y216)</f>
        <v>#REF!</v>
      </c>
      <c r="D272" s="4" t="e">
        <f>'Lynx PLYWOOD'!#REF!*SUM('Lynx PLYWOOD'!N216:Y216)</f>
        <v>#REF!</v>
      </c>
      <c r="E272" s="4" t="e">
        <f>'Lynx PLYWOOD'!#REF!*SUM('Lynx PLYWOOD'!N216:Y216)</f>
        <v>#REF!</v>
      </c>
      <c r="F272" s="4" t="e">
        <f t="shared" si="13"/>
        <v>#REF!</v>
      </c>
      <c r="G272" s="4" t="e">
        <f t="shared" si="14"/>
        <v>#REF!</v>
      </c>
      <c r="H272" s="4" t="e">
        <f>'Lynx PLYWOOD'!#REF!*SUM('Lynx PLYWOOD'!N216:Y216)/3.125</f>
        <v>#REF!</v>
      </c>
      <c r="I272" s="4" t="e">
        <f>'Lynx PLYWOOD'!#REF!</f>
        <v>#REF!</v>
      </c>
    </row>
    <row r="273" spans="2:9">
      <c r="B273" s="4" t="e">
        <f>'Lynx PLYWOOD'!#REF!*SUM('Lynx PLYWOOD'!N217:Y217)</f>
        <v>#REF!</v>
      </c>
      <c r="C273" s="4" t="e">
        <f>'Lynx PLYWOOD'!#REF!*SUM('Lynx PLYWOOD'!N217:Y217)</f>
        <v>#REF!</v>
      </c>
      <c r="D273" s="4" t="e">
        <f>'Lynx PLYWOOD'!#REF!*SUM('Lynx PLYWOOD'!N217:Y217)</f>
        <v>#REF!</v>
      </c>
      <c r="E273" s="4" t="e">
        <f>'Lynx PLYWOOD'!#REF!*SUM('Lynx PLYWOOD'!N217:Y217)</f>
        <v>#REF!</v>
      </c>
      <c r="F273" s="4" t="e">
        <f t="shared" si="13"/>
        <v>#REF!</v>
      </c>
      <c r="G273" s="4" t="e">
        <f t="shared" si="14"/>
        <v>#REF!</v>
      </c>
      <c r="H273" s="4" t="e">
        <f>'Lynx PLYWOOD'!#REF!*SUM('Lynx PLYWOOD'!N217:Y217)/3.125</f>
        <v>#REF!</v>
      </c>
      <c r="I273" s="4" t="e">
        <f>'Lynx PLYWOOD'!#REF!</f>
        <v>#REF!</v>
      </c>
    </row>
    <row r="274" spans="2:9">
      <c r="B274" s="4" t="e">
        <f>'Lynx PLYWOOD'!#REF!*SUM('Lynx PLYWOOD'!N218:Y218)</f>
        <v>#REF!</v>
      </c>
      <c r="C274" s="4" t="e">
        <f>'Lynx PLYWOOD'!#REF!*SUM('Lynx PLYWOOD'!N218:Y218)</f>
        <v>#REF!</v>
      </c>
      <c r="D274" s="4" t="e">
        <f>'Lynx PLYWOOD'!#REF!*SUM('Lynx PLYWOOD'!N218:Y218)</f>
        <v>#REF!</v>
      </c>
      <c r="E274" s="4" t="e">
        <f>'Lynx PLYWOOD'!#REF!*SUM('Lynx PLYWOOD'!N218:Y218)</f>
        <v>#REF!</v>
      </c>
      <c r="F274" s="4" t="e">
        <f t="shared" si="13"/>
        <v>#REF!</v>
      </c>
      <c r="G274" s="4" t="e">
        <f t="shared" si="14"/>
        <v>#REF!</v>
      </c>
      <c r="H274" s="4" t="e">
        <f>'Lynx PLYWOOD'!#REF!*SUM('Lynx PLYWOOD'!N218:Y218)/3.125</f>
        <v>#REF!</v>
      </c>
      <c r="I274" s="4" t="e">
        <f>'Lynx PLYWOOD'!#REF!</f>
        <v>#REF!</v>
      </c>
    </row>
    <row r="275" spans="2:9">
      <c r="B275" s="4" t="e">
        <f>'Lynx PLYWOOD'!#REF!*SUM('Lynx PLYWOOD'!N219:Y219)</f>
        <v>#REF!</v>
      </c>
      <c r="C275" s="4" t="e">
        <f>'Lynx PLYWOOD'!#REF!*SUM('Lynx PLYWOOD'!N219:Y219)</f>
        <v>#REF!</v>
      </c>
      <c r="D275" s="4" t="e">
        <f>'Lynx PLYWOOD'!#REF!*SUM('Lynx PLYWOOD'!N219:Y219)</f>
        <v>#REF!</v>
      </c>
      <c r="E275" s="4" t="e">
        <f>'Lynx PLYWOOD'!#REF!*SUM('Lynx PLYWOOD'!N219:Y219)</f>
        <v>#REF!</v>
      </c>
      <c r="F275" s="4" t="e">
        <f t="shared" si="13"/>
        <v>#REF!</v>
      </c>
      <c r="G275" s="4" t="e">
        <f t="shared" si="14"/>
        <v>#REF!</v>
      </c>
      <c r="H275" s="4" t="e">
        <f>'Lynx PLYWOOD'!#REF!*SUM('Lynx PLYWOOD'!N219:Y219)/3.125</f>
        <v>#REF!</v>
      </c>
      <c r="I275" s="4" t="e">
        <f>'Lynx PLYWOOD'!#REF!</f>
        <v>#REF!</v>
      </c>
    </row>
    <row r="276" spans="2:9">
      <c r="B276" s="4" t="e">
        <f>'Lynx PLYWOOD'!#REF!*SUM('Lynx PLYWOOD'!N220:Y220)</f>
        <v>#REF!</v>
      </c>
      <c r="C276" s="4" t="e">
        <f>'Lynx PLYWOOD'!#REF!*SUM('Lynx PLYWOOD'!N220:Y220)</f>
        <v>#REF!</v>
      </c>
      <c r="D276" s="4" t="e">
        <f>'Lynx PLYWOOD'!#REF!*SUM('Lynx PLYWOOD'!N220:Y220)</f>
        <v>#REF!</v>
      </c>
      <c r="E276" s="4" t="e">
        <f>'Lynx PLYWOOD'!#REF!*SUM('Lynx PLYWOOD'!N220:Y220)</f>
        <v>#REF!</v>
      </c>
      <c r="F276" s="4" t="e">
        <f t="shared" si="13"/>
        <v>#REF!</v>
      </c>
      <c r="G276" s="4" t="e">
        <f t="shared" si="14"/>
        <v>#REF!</v>
      </c>
      <c r="H276" s="4" t="e">
        <f>'Lynx PLYWOOD'!#REF!*SUM('Lynx PLYWOOD'!N220:Y220)/3.125</f>
        <v>#REF!</v>
      </c>
      <c r="I276" s="4" t="e">
        <f>'Lynx PLYWOOD'!#REF!</f>
        <v>#REF!</v>
      </c>
    </row>
    <row r="277" spans="2:9">
      <c r="B277" s="4" t="e">
        <f>'Lynx PLYWOOD'!#REF!*SUM('Lynx PLYWOOD'!N221:Y221)</f>
        <v>#REF!</v>
      </c>
      <c r="C277" s="4" t="e">
        <f>'Lynx PLYWOOD'!#REF!*SUM('Lynx PLYWOOD'!N221:Y221)</f>
        <v>#REF!</v>
      </c>
      <c r="D277" s="4" t="e">
        <f>'Lynx PLYWOOD'!#REF!*SUM('Lynx PLYWOOD'!N221:Y221)</f>
        <v>#REF!</v>
      </c>
      <c r="E277" s="4" t="e">
        <f>'Lynx PLYWOOD'!#REF!*SUM('Lynx PLYWOOD'!N221:Y221)</f>
        <v>#REF!</v>
      </c>
      <c r="F277" s="4" t="e">
        <f t="shared" si="13"/>
        <v>#REF!</v>
      </c>
      <c r="G277" s="4" t="e">
        <f t="shared" si="14"/>
        <v>#REF!</v>
      </c>
      <c r="H277" s="4" t="e">
        <f>'Lynx PLYWOOD'!#REF!*SUM('Lynx PLYWOOD'!N221:Y221)/3.125</f>
        <v>#REF!</v>
      </c>
      <c r="I277" s="4" t="e">
        <f>'Lynx PLYWOOD'!#REF!</f>
        <v>#REF!</v>
      </c>
    </row>
    <row r="278" spans="2:9">
      <c r="B278" s="4" t="e">
        <f>'Lynx PLYWOOD'!#REF!*SUM('Lynx PLYWOOD'!N222:Y222)</f>
        <v>#REF!</v>
      </c>
      <c r="C278" s="4" t="e">
        <f>'Lynx PLYWOOD'!#REF!*SUM('Lynx PLYWOOD'!N222:Y222)</f>
        <v>#REF!</v>
      </c>
      <c r="D278" s="4" t="e">
        <f>'Lynx PLYWOOD'!#REF!*SUM('Lynx PLYWOOD'!N222:Y222)</f>
        <v>#REF!</v>
      </c>
      <c r="E278" s="4" t="e">
        <f>'Lynx PLYWOOD'!#REF!*SUM('Lynx PLYWOOD'!N222:Y222)</f>
        <v>#REF!</v>
      </c>
      <c r="F278" s="4" t="e">
        <f t="shared" si="13"/>
        <v>#REF!</v>
      </c>
      <c r="G278" s="4" t="e">
        <f t="shared" si="14"/>
        <v>#REF!</v>
      </c>
      <c r="H278" s="4" t="e">
        <f>'Lynx PLYWOOD'!#REF!*SUM('Lynx PLYWOOD'!N222:Y222)/3.125</f>
        <v>#REF!</v>
      </c>
      <c r="I278" s="4" t="e">
        <f>'Lynx PLYWOOD'!#REF!</f>
        <v>#REF!</v>
      </c>
    </row>
    <row r="279" spans="2:9">
      <c r="B279" s="4" t="e">
        <f>'Lynx PLYWOOD'!#REF!*SUM('Lynx PLYWOOD'!N223:Y223)</f>
        <v>#REF!</v>
      </c>
      <c r="C279" s="4" t="e">
        <f>'Lynx PLYWOOD'!#REF!*SUM('Lynx PLYWOOD'!N223:Y223)</f>
        <v>#REF!</v>
      </c>
      <c r="D279" s="4" t="e">
        <f>'Lynx PLYWOOD'!#REF!*SUM('Lynx PLYWOOD'!N223:Y223)</f>
        <v>#REF!</v>
      </c>
      <c r="E279" s="4" t="e">
        <f>'Lynx PLYWOOD'!#REF!*SUM('Lynx PLYWOOD'!N223:Y223)</f>
        <v>#REF!</v>
      </c>
      <c r="F279" s="4" t="e">
        <f t="shared" si="13"/>
        <v>#REF!</v>
      </c>
      <c r="G279" s="4" t="e">
        <f t="shared" si="14"/>
        <v>#REF!</v>
      </c>
      <c r="H279" s="4" t="e">
        <f>'Lynx PLYWOOD'!#REF!*SUM('Lynx PLYWOOD'!N223:Y223)/3.125</f>
        <v>#REF!</v>
      </c>
      <c r="I279" s="4" t="e">
        <f>'Lynx PLYWOOD'!#REF!</f>
        <v>#REF!</v>
      </c>
    </row>
    <row r="280" spans="2:9">
      <c r="B280" s="4" t="e">
        <f>'Lynx PLYWOOD'!#REF!*SUM('Lynx PLYWOOD'!N224:Y224)</f>
        <v>#REF!</v>
      </c>
      <c r="C280" s="4" t="e">
        <f>'Lynx PLYWOOD'!#REF!*SUM('Lynx PLYWOOD'!N224:Y224)</f>
        <v>#REF!</v>
      </c>
      <c r="D280" s="4" t="e">
        <f>'Lynx PLYWOOD'!#REF!*SUM('Lynx PLYWOOD'!N224:Y224)</f>
        <v>#REF!</v>
      </c>
      <c r="E280" s="4" t="e">
        <f>'Lynx PLYWOOD'!#REF!*SUM('Lynx PLYWOOD'!N224:Y224)</f>
        <v>#REF!</v>
      </c>
      <c r="F280" s="4" t="e">
        <f t="shared" si="13"/>
        <v>#REF!</v>
      </c>
      <c r="G280" s="4" t="e">
        <f t="shared" si="14"/>
        <v>#REF!</v>
      </c>
      <c r="H280" s="4" t="e">
        <f>'Lynx PLYWOOD'!#REF!*SUM('Lynx PLYWOOD'!N224:Y224)/3.125</f>
        <v>#REF!</v>
      </c>
      <c r="I280" s="4" t="e">
        <f>'Lynx PLYWOOD'!#REF!</f>
        <v>#REF!</v>
      </c>
    </row>
    <row r="281" spans="2:9">
      <c r="B281" s="4" t="e">
        <f>'Lynx PLYWOOD'!#REF!*SUM('Lynx PLYWOOD'!N225:Y225)</f>
        <v>#REF!</v>
      </c>
      <c r="C281" s="4" t="e">
        <f>'Lynx PLYWOOD'!#REF!*SUM('Lynx PLYWOOD'!N225:Y225)</f>
        <v>#REF!</v>
      </c>
      <c r="D281" s="4" t="e">
        <f>'Lynx PLYWOOD'!#REF!*SUM('Lynx PLYWOOD'!N225:Y225)</f>
        <v>#REF!</v>
      </c>
      <c r="E281" s="4" t="e">
        <f>'Lynx PLYWOOD'!#REF!*SUM('Lynx PLYWOOD'!N225:Y225)</f>
        <v>#REF!</v>
      </c>
      <c r="F281" s="4" t="e">
        <f t="shared" si="13"/>
        <v>#REF!</v>
      </c>
      <c r="G281" s="4" t="e">
        <f t="shared" si="14"/>
        <v>#REF!</v>
      </c>
      <c r="H281" s="4" t="e">
        <f>'Lynx PLYWOOD'!#REF!*SUM('Lynx PLYWOOD'!N225:Y225)/3.125</f>
        <v>#REF!</v>
      </c>
      <c r="I281" s="4" t="e">
        <f>'Lynx PLYWOOD'!#REF!</f>
        <v>#REF!</v>
      </c>
    </row>
    <row r="282" spans="2:9">
      <c r="B282" s="4" t="e">
        <f>'Lynx PLYWOOD'!#REF!*SUM('Lynx PLYWOOD'!N226:Y226)</f>
        <v>#REF!</v>
      </c>
      <c r="C282" s="4" t="e">
        <f>'Lynx PLYWOOD'!#REF!*SUM('Lynx PLYWOOD'!N226:Y226)</f>
        <v>#REF!</v>
      </c>
      <c r="D282" s="4" t="e">
        <f>'Lynx PLYWOOD'!#REF!*SUM('Lynx PLYWOOD'!N226:Y226)</f>
        <v>#REF!</v>
      </c>
      <c r="E282" s="4" t="e">
        <f>'Lynx PLYWOOD'!#REF!*SUM('Lynx PLYWOOD'!N226:Y226)</f>
        <v>#REF!</v>
      </c>
      <c r="F282" s="4" t="e">
        <f t="shared" si="13"/>
        <v>#REF!</v>
      </c>
      <c r="G282" s="4" t="e">
        <f t="shared" si="14"/>
        <v>#REF!</v>
      </c>
      <c r="H282" s="4" t="e">
        <f>'Lynx PLYWOOD'!#REF!*SUM('Lynx PLYWOOD'!N226:Y226)/3.125</f>
        <v>#REF!</v>
      </c>
      <c r="I282" s="4" t="e">
        <f>'Lynx PLYWOOD'!#REF!</f>
        <v>#REF!</v>
      </c>
    </row>
    <row r="283" spans="2:9">
      <c r="B283" s="4" t="e">
        <f>'Lynx PLYWOOD'!#REF!*SUM('Lynx PLYWOOD'!N227:Y227)</f>
        <v>#REF!</v>
      </c>
      <c r="C283" s="4" t="e">
        <f>'Lynx PLYWOOD'!#REF!*SUM('Lynx PLYWOOD'!N227:Y227)</f>
        <v>#REF!</v>
      </c>
      <c r="D283" s="4" t="e">
        <f>'Lynx PLYWOOD'!#REF!*SUM('Lynx PLYWOOD'!N227:Y227)</f>
        <v>#REF!</v>
      </c>
      <c r="E283" s="4" t="e">
        <f>'Lynx PLYWOOD'!#REF!*SUM('Lynx PLYWOOD'!N227:Y227)</f>
        <v>#REF!</v>
      </c>
      <c r="F283" s="4" t="e">
        <f t="shared" si="13"/>
        <v>#REF!</v>
      </c>
      <c r="G283" s="4" t="e">
        <f t="shared" si="14"/>
        <v>#REF!</v>
      </c>
      <c r="H283" s="4" t="e">
        <f>'Lynx PLYWOOD'!#REF!*SUM('Lynx PLYWOOD'!N227:Y227)/3.125</f>
        <v>#REF!</v>
      </c>
      <c r="I283" s="4" t="e">
        <f>'Lynx PLYWOOD'!#REF!</f>
        <v>#REF!</v>
      </c>
    </row>
    <row r="284" spans="2:9">
      <c r="B284" s="4" t="e">
        <f>'Lynx PLYWOOD'!#REF!*SUM('Lynx PLYWOOD'!N228:Y228)</f>
        <v>#REF!</v>
      </c>
      <c r="C284" s="4" t="e">
        <f>'Lynx PLYWOOD'!#REF!*SUM('Lynx PLYWOOD'!N228:Y228)</f>
        <v>#REF!</v>
      </c>
      <c r="D284" s="4" t="e">
        <f>'Lynx PLYWOOD'!#REF!*SUM('Lynx PLYWOOD'!N228:Y228)</f>
        <v>#REF!</v>
      </c>
      <c r="E284" s="4" t="e">
        <f>'Lynx PLYWOOD'!#REF!*SUM('Lynx PLYWOOD'!N228:Y228)</f>
        <v>#REF!</v>
      </c>
      <c r="F284" s="4" t="e">
        <f t="shared" si="13"/>
        <v>#REF!</v>
      </c>
      <c r="G284" s="4" t="e">
        <f t="shared" si="14"/>
        <v>#REF!</v>
      </c>
      <c r="H284" s="4" t="e">
        <f>'Lynx PLYWOOD'!#REF!*SUM('Lynx PLYWOOD'!N228:Y228)/3.125</f>
        <v>#REF!</v>
      </c>
      <c r="I284" s="4" t="e">
        <f>'Lynx PLYWOOD'!#REF!</f>
        <v>#REF!</v>
      </c>
    </row>
    <row r="285" spans="2:9">
      <c r="B285" s="4" t="e">
        <f>'Lynx PLYWOOD'!#REF!*SUM('Lynx PLYWOOD'!N229:Y229)</f>
        <v>#REF!</v>
      </c>
      <c r="C285" s="4" t="e">
        <f>'Lynx PLYWOOD'!#REF!*SUM('Lynx PLYWOOD'!N229:Y229)</f>
        <v>#REF!</v>
      </c>
      <c r="D285" s="4" t="e">
        <f>'Lynx PLYWOOD'!#REF!*SUM('Lynx PLYWOOD'!N229:Y229)</f>
        <v>#REF!</v>
      </c>
      <c r="E285" s="4" t="e">
        <f>'Lynx PLYWOOD'!#REF!*SUM('Lynx PLYWOOD'!N229:Y229)</f>
        <v>#REF!</v>
      </c>
      <c r="F285" s="4" t="e">
        <f t="shared" si="13"/>
        <v>#REF!</v>
      </c>
      <c r="G285" s="4" t="e">
        <f t="shared" si="14"/>
        <v>#REF!</v>
      </c>
      <c r="H285" s="4" t="e">
        <f>'Lynx PLYWOOD'!#REF!*SUM('Lynx PLYWOOD'!N229:Y229)/3.125</f>
        <v>#REF!</v>
      </c>
      <c r="I285" s="4" t="e">
        <f>'Lynx PLYWOOD'!#REF!</f>
        <v>#REF!</v>
      </c>
    </row>
    <row r="286" spans="2:9">
      <c r="B286" s="4" t="e">
        <f>'Lynx PLYWOOD'!#REF!*SUM('Lynx PLYWOOD'!N230:Y230)</f>
        <v>#REF!</v>
      </c>
      <c r="C286" s="4" t="e">
        <f>'Lynx PLYWOOD'!#REF!*SUM('Lynx PLYWOOD'!N230:Y230)</f>
        <v>#REF!</v>
      </c>
      <c r="D286" s="4" t="e">
        <f>'Lynx PLYWOOD'!#REF!*SUM('Lynx PLYWOOD'!N230:Y230)</f>
        <v>#REF!</v>
      </c>
      <c r="E286" s="4" t="e">
        <f>'Lynx PLYWOOD'!#REF!*SUM('Lynx PLYWOOD'!N230:Y230)</f>
        <v>#REF!</v>
      </c>
      <c r="F286" s="4" t="e">
        <f t="shared" si="13"/>
        <v>#REF!</v>
      </c>
      <c r="G286" s="4" t="e">
        <f t="shared" si="14"/>
        <v>#REF!</v>
      </c>
      <c r="H286" s="4" t="e">
        <f>'Lynx PLYWOOD'!#REF!*SUM('Lynx PLYWOOD'!N230:Y230)/3.125</f>
        <v>#REF!</v>
      </c>
      <c r="I286" s="4" t="e">
        <f>'Lynx PLYWOOD'!#REF!</f>
        <v>#REF!</v>
      </c>
    </row>
    <row r="287" spans="2:9">
      <c r="B287" s="4" t="e">
        <f>'Lynx PLYWOOD'!#REF!*SUM('Lynx PLYWOOD'!N231:Y231)</f>
        <v>#REF!</v>
      </c>
      <c r="C287" s="4" t="e">
        <f>'Lynx PLYWOOD'!#REF!*SUM('Lynx PLYWOOD'!N231:Y231)</f>
        <v>#REF!</v>
      </c>
      <c r="D287" s="4" t="e">
        <f>'Lynx PLYWOOD'!#REF!*SUM('Lynx PLYWOOD'!N231:Y231)</f>
        <v>#REF!</v>
      </c>
      <c r="E287" s="4" t="e">
        <f>'Lynx PLYWOOD'!#REF!*SUM('Lynx PLYWOOD'!N231:Y231)</f>
        <v>#REF!</v>
      </c>
      <c r="F287" s="4" t="e">
        <f t="shared" si="13"/>
        <v>#REF!</v>
      </c>
      <c r="G287" s="4" t="e">
        <f t="shared" si="14"/>
        <v>#REF!</v>
      </c>
      <c r="H287" s="4" t="e">
        <f>'Lynx PLYWOOD'!#REF!*SUM('Lynx PLYWOOD'!N231:Y231)/3.125</f>
        <v>#REF!</v>
      </c>
      <c r="I287" s="4" t="e">
        <f>'Lynx PLYWOOD'!#REF!</f>
        <v>#REF!</v>
      </c>
    </row>
    <row r="288" spans="2:9">
      <c r="B288" s="4" t="e">
        <f>'Lynx PLYWOOD'!#REF!*SUM('Lynx PLYWOOD'!N232:Y232)</f>
        <v>#REF!</v>
      </c>
      <c r="C288" s="4" t="e">
        <f>'Lynx PLYWOOD'!#REF!*SUM('Lynx PLYWOOD'!N232:Y232)</f>
        <v>#REF!</v>
      </c>
      <c r="D288" s="4" t="e">
        <f>'Lynx PLYWOOD'!#REF!*SUM('Lynx PLYWOOD'!N232:Y232)</f>
        <v>#REF!</v>
      </c>
      <c r="E288" s="4" t="e">
        <f>'Lynx PLYWOOD'!#REF!*SUM('Lynx PLYWOOD'!N232:Y232)</f>
        <v>#REF!</v>
      </c>
      <c r="F288" s="4" t="e">
        <f t="shared" si="13"/>
        <v>#REF!</v>
      </c>
      <c r="G288" s="4" t="e">
        <f t="shared" si="14"/>
        <v>#REF!</v>
      </c>
      <c r="H288" s="4" t="e">
        <f>'Lynx PLYWOOD'!#REF!*SUM('Lynx PLYWOOD'!N232:Y232)/3.125</f>
        <v>#REF!</v>
      </c>
      <c r="I288" s="4" t="e">
        <f>'Lynx PLYWOOD'!#REF!</f>
        <v>#REF!</v>
      </c>
    </row>
    <row r="289" spans="2:9">
      <c r="B289" s="4" t="e">
        <f>'Lynx PLYWOOD'!#REF!*SUM('Lynx PLYWOOD'!N233:Y233)</f>
        <v>#REF!</v>
      </c>
      <c r="C289" s="4" t="e">
        <f>'Lynx PLYWOOD'!#REF!*SUM('Lynx PLYWOOD'!N233:Y233)</f>
        <v>#REF!</v>
      </c>
      <c r="D289" s="4" t="e">
        <f>'Lynx PLYWOOD'!#REF!*SUM('Lynx PLYWOOD'!N233:Y233)</f>
        <v>#REF!</v>
      </c>
      <c r="E289" s="4" t="e">
        <f>'Lynx PLYWOOD'!#REF!*SUM('Lynx PLYWOOD'!N233:Y233)</f>
        <v>#REF!</v>
      </c>
      <c r="F289" s="4" t="e">
        <f t="shared" si="13"/>
        <v>#REF!</v>
      </c>
      <c r="G289" s="4" t="e">
        <f t="shared" si="14"/>
        <v>#REF!</v>
      </c>
      <c r="H289" s="4" t="e">
        <f>'Lynx PLYWOOD'!#REF!*SUM('Lynx PLYWOOD'!N233:Y233)/3.125</f>
        <v>#REF!</v>
      </c>
      <c r="I289" s="4" t="e">
        <f>'Lynx PLYWOOD'!#REF!</f>
        <v>#REF!</v>
      </c>
    </row>
    <row r="290" spans="2:9">
      <c r="B290" s="4" t="e">
        <f>'Lynx PLYWOOD'!#REF!*SUM('Lynx PLYWOOD'!N234:Y234)</f>
        <v>#REF!</v>
      </c>
      <c r="C290" s="4" t="e">
        <f>'Lynx PLYWOOD'!#REF!*SUM('Lynx PLYWOOD'!N234:Y234)</f>
        <v>#REF!</v>
      </c>
      <c r="D290" s="4" t="e">
        <f>'Lynx PLYWOOD'!#REF!*SUM('Lynx PLYWOOD'!N234:Y234)</f>
        <v>#REF!</v>
      </c>
      <c r="E290" s="4" t="e">
        <f>'Lynx PLYWOOD'!#REF!*SUM('Lynx PLYWOOD'!N234:Y234)</f>
        <v>#REF!</v>
      </c>
      <c r="F290" s="4" t="e">
        <f t="shared" si="13"/>
        <v>#REF!</v>
      </c>
      <c r="G290" s="4" t="e">
        <f t="shared" si="14"/>
        <v>#REF!</v>
      </c>
      <c r="H290" s="4" t="e">
        <f>'Lynx PLYWOOD'!#REF!*SUM('Lynx PLYWOOD'!N234:Y234)/3.125</f>
        <v>#REF!</v>
      </c>
      <c r="I290" s="4" t="e">
        <f>'Lynx PLYWOOD'!#REF!</f>
        <v>#REF!</v>
      </c>
    </row>
    <row r="291" spans="2:9">
      <c r="B291" s="4" t="e">
        <f>'Lynx PLYWOOD'!#REF!*SUM('Lynx PLYWOOD'!N235:Y235)</f>
        <v>#REF!</v>
      </c>
      <c r="C291" s="4" t="e">
        <f>'Lynx PLYWOOD'!#REF!*SUM('Lynx PLYWOOD'!N235:Y235)</f>
        <v>#REF!</v>
      </c>
      <c r="D291" s="4" t="e">
        <f>'Lynx PLYWOOD'!#REF!*SUM('Lynx PLYWOOD'!N235:Y235)</f>
        <v>#REF!</v>
      </c>
      <c r="E291" s="4" t="e">
        <f>'Lynx PLYWOOD'!#REF!*SUM('Lynx PLYWOOD'!N235:Y235)</f>
        <v>#REF!</v>
      </c>
      <c r="F291" s="4" t="e">
        <f t="shared" si="13"/>
        <v>#REF!</v>
      </c>
      <c r="G291" s="4" t="e">
        <f t="shared" si="14"/>
        <v>#REF!</v>
      </c>
      <c r="H291" s="4" t="e">
        <f>'Lynx PLYWOOD'!#REF!*SUM('Lynx PLYWOOD'!N235:Y235)/3.125</f>
        <v>#REF!</v>
      </c>
      <c r="I291" s="4" t="e">
        <f>'Lynx PLYWOOD'!#REF!</f>
        <v>#REF!</v>
      </c>
    </row>
    <row r="292" spans="2:9">
      <c r="B292" s="4" t="e">
        <f>'Lynx PLYWOOD'!#REF!*SUM('Lynx PLYWOOD'!N236:Y236)</f>
        <v>#REF!</v>
      </c>
      <c r="C292" s="4" t="e">
        <f>'Lynx PLYWOOD'!#REF!*SUM('Lynx PLYWOOD'!N236:Y236)</f>
        <v>#REF!</v>
      </c>
      <c r="D292" s="4" t="e">
        <f>'Lynx PLYWOOD'!#REF!*SUM('Lynx PLYWOOD'!N236:Y236)</f>
        <v>#REF!</v>
      </c>
      <c r="E292" s="4" t="e">
        <f>'Lynx PLYWOOD'!#REF!*SUM('Lynx PLYWOOD'!N236:Y236)</f>
        <v>#REF!</v>
      </c>
      <c r="F292" s="4" t="e">
        <f t="shared" si="13"/>
        <v>#REF!</v>
      </c>
      <c r="G292" s="4" t="e">
        <f t="shared" si="14"/>
        <v>#REF!</v>
      </c>
      <c r="H292" s="4" t="e">
        <f>'Lynx PLYWOOD'!#REF!*SUM('Lynx PLYWOOD'!N236:Y236)/3.125</f>
        <v>#REF!</v>
      </c>
      <c r="I292" s="4" t="e">
        <f>'Lynx PLYWOOD'!#REF!</f>
        <v>#REF!</v>
      </c>
    </row>
    <row r="293" spans="2:9">
      <c r="B293" s="4" t="e">
        <f>'Lynx PLYWOOD'!#REF!*SUM('Lynx PLYWOOD'!N237:Y237)</f>
        <v>#REF!</v>
      </c>
      <c r="C293" s="4" t="e">
        <f>'Lynx PLYWOOD'!#REF!*SUM('Lynx PLYWOOD'!N237:Y237)</f>
        <v>#REF!</v>
      </c>
      <c r="D293" s="4" t="e">
        <f>'Lynx PLYWOOD'!#REF!*SUM('Lynx PLYWOOD'!N237:Y237)</f>
        <v>#REF!</v>
      </c>
      <c r="E293" s="4" t="e">
        <f>'Lynx PLYWOOD'!#REF!*SUM('Lynx PLYWOOD'!N237:Y237)</f>
        <v>#REF!</v>
      </c>
      <c r="F293" s="4" t="e">
        <f t="shared" si="13"/>
        <v>#REF!</v>
      </c>
      <c r="G293" s="4" t="e">
        <f t="shared" si="14"/>
        <v>#REF!</v>
      </c>
      <c r="H293" s="4" t="e">
        <f>'Lynx PLYWOOD'!#REF!*SUM('Lynx PLYWOOD'!N237:Y237)/3.125</f>
        <v>#REF!</v>
      </c>
      <c r="I293" s="4" t="e">
        <f>'Lynx PLYWOOD'!#REF!</f>
        <v>#REF!</v>
      </c>
    </row>
    <row r="294" spans="2:9">
      <c r="B294" s="4" t="e">
        <f>'Lynx PLYWOOD'!#REF!*SUM('Lynx PLYWOOD'!N238:Y238)</f>
        <v>#REF!</v>
      </c>
      <c r="C294" s="4" t="e">
        <f>'Lynx PLYWOOD'!#REF!*SUM('Lynx PLYWOOD'!N238:Y238)</f>
        <v>#REF!</v>
      </c>
      <c r="D294" s="4" t="e">
        <f>'Lynx PLYWOOD'!#REF!*SUM('Lynx PLYWOOD'!N238:Y238)</f>
        <v>#REF!</v>
      </c>
      <c r="E294" s="4" t="e">
        <f>'Lynx PLYWOOD'!#REF!*SUM('Lynx PLYWOOD'!N238:Y238)</f>
        <v>#REF!</v>
      </c>
      <c r="F294" s="4" t="e">
        <f t="shared" si="13"/>
        <v>#REF!</v>
      </c>
      <c r="G294" s="4" t="e">
        <f t="shared" si="14"/>
        <v>#REF!</v>
      </c>
      <c r="H294" s="4" t="e">
        <f>'Lynx PLYWOOD'!#REF!*SUM('Lynx PLYWOOD'!N238:Y238)/3.125</f>
        <v>#REF!</v>
      </c>
      <c r="I294" s="4" t="e">
        <f>'Lynx PLYWOOD'!#REF!</f>
        <v>#REF!</v>
      </c>
    </row>
    <row r="295" spans="2:9">
      <c r="B295" s="4" t="e">
        <f>'Lynx PLYWOOD'!#REF!*SUM('Lynx PLYWOOD'!N239:Y239)</f>
        <v>#REF!</v>
      </c>
      <c r="C295" s="4" t="e">
        <f>'Lynx PLYWOOD'!#REF!*SUM('Lynx PLYWOOD'!N239:Y239)</f>
        <v>#REF!</v>
      </c>
      <c r="D295" s="4" t="e">
        <f>'Lynx PLYWOOD'!#REF!*SUM('Lynx PLYWOOD'!N239:Y239)</f>
        <v>#REF!</v>
      </c>
      <c r="E295" s="4" t="e">
        <f>'Lynx PLYWOOD'!#REF!*SUM('Lynx PLYWOOD'!N239:Y239)</f>
        <v>#REF!</v>
      </c>
      <c r="F295" s="4" t="e">
        <f t="shared" si="13"/>
        <v>#REF!</v>
      </c>
      <c r="G295" s="4" t="e">
        <f t="shared" si="14"/>
        <v>#REF!</v>
      </c>
      <c r="H295" s="4" t="e">
        <f>'Lynx PLYWOOD'!#REF!*SUM('Lynx PLYWOOD'!N239:Y239)/3.125</f>
        <v>#REF!</v>
      </c>
      <c r="I295" s="4" t="e">
        <f>'Lynx PLYWOOD'!#REF!</f>
        <v>#REF!</v>
      </c>
    </row>
    <row r="296" spans="2:9">
      <c r="B296" s="4" t="e">
        <f>'Lynx PLYWOOD'!#REF!*SUM('Lynx PLYWOOD'!N240:Y240)</f>
        <v>#REF!</v>
      </c>
      <c r="C296" s="4" t="e">
        <f>'Lynx PLYWOOD'!#REF!*SUM('Lynx PLYWOOD'!N240:Y240)</f>
        <v>#REF!</v>
      </c>
      <c r="D296" s="4" t="e">
        <f>'Lynx PLYWOOD'!#REF!*SUM('Lynx PLYWOOD'!N240:Y240)</f>
        <v>#REF!</v>
      </c>
      <c r="E296" s="4" t="e">
        <f>'Lynx PLYWOOD'!#REF!*SUM('Lynx PLYWOOD'!N240:Y240)</f>
        <v>#REF!</v>
      </c>
      <c r="F296" s="4" t="e">
        <f t="shared" si="13"/>
        <v>#REF!</v>
      </c>
      <c r="G296" s="4" t="e">
        <f t="shared" si="14"/>
        <v>#REF!</v>
      </c>
      <c r="H296" s="4" t="e">
        <f>'Lynx PLYWOOD'!#REF!*SUM('Lynx PLYWOOD'!N240:Y240)/3.125</f>
        <v>#REF!</v>
      </c>
      <c r="I296" s="4" t="e">
        <f>'Lynx PLYWOOD'!#REF!</f>
        <v>#REF!</v>
      </c>
    </row>
    <row r="297" spans="2:9">
      <c r="B297" s="4" t="e">
        <f>'Lynx PLYWOOD'!#REF!*SUM('Lynx PLYWOOD'!N241:Y241)</f>
        <v>#REF!</v>
      </c>
      <c r="C297" s="4" t="e">
        <f>'Lynx PLYWOOD'!#REF!*SUM('Lynx PLYWOOD'!N241:Y241)</f>
        <v>#REF!</v>
      </c>
      <c r="D297" s="4" t="e">
        <f>'Lynx PLYWOOD'!#REF!*SUM('Lynx PLYWOOD'!N241:Y241)</f>
        <v>#REF!</v>
      </c>
      <c r="E297" s="4" t="e">
        <f>'Lynx PLYWOOD'!#REF!*SUM('Lynx PLYWOOD'!N241:Y241)</f>
        <v>#REF!</v>
      </c>
      <c r="F297" s="4" t="e">
        <f t="shared" si="13"/>
        <v>#REF!</v>
      </c>
      <c r="G297" s="4" t="e">
        <f t="shared" si="14"/>
        <v>#REF!</v>
      </c>
      <c r="H297" s="4" t="e">
        <f>'Lynx PLYWOOD'!#REF!*SUM('Lynx PLYWOOD'!N241:Y241)/3.125</f>
        <v>#REF!</v>
      </c>
      <c r="I297" s="4" t="e">
        <f>'Lynx PLYWOOD'!#REF!</f>
        <v>#REF!</v>
      </c>
    </row>
    <row r="298" spans="2:9">
      <c r="B298" s="4" t="e">
        <f>'Lynx PLYWOOD'!#REF!*SUM('Lynx PLYWOOD'!N242:Y242)</f>
        <v>#REF!</v>
      </c>
      <c r="C298" s="4" t="e">
        <f>'Lynx PLYWOOD'!#REF!*SUM('Lynx PLYWOOD'!N242:Y242)</f>
        <v>#REF!</v>
      </c>
      <c r="D298" s="4" t="e">
        <f>'Lynx PLYWOOD'!#REF!*SUM('Lynx PLYWOOD'!N242:Y242)</f>
        <v>#REF!</v>
      </c>
      <c r="E298" s="4" t="e">
        <f>'Lynx PLYWOOD'!#REF!*SUM('Lynx PLYWOOD'!N242:Y242)</f>
        <v>#REF!</v>
      </c>
      <c r="F298" s="4" t="e">
        <f t="shared" si="13"/>
        <v>#REF!</v>
      </c>
      <c r="G298" s="4" t="e">
        <f t="shared" si="14"/>
        <v>#REF!</v>
      </c>
      <c r="H298" s="4" t="e">
        <f>'Lynx PLYWOOD'!#REF!*SUM('Lynx PLYWOOD'!N242:Y242)/3.125</f>
        <v>#REF!</v>
      </c>
      <c r="I298" s="4" t="e">
        <f>'Lynx PLYWOOD'!#REF!</f>
        <v>#REF!</v>
      </c>
    </row>
    <row r="299" spans="2:9">
      <c r="B299" s="4" t="e">
        <f>'Lynx PLYWOOD'!#REF!*SUM('Lynx PLYWOOD'!N243:Y243)</f>
        <v>#REF!</v>
      </c>
      <c r="C299" s="4" t="e">
        <f>'Lynx PLYWOOD'!#REF!*SUM('Lynx PLYWOOD'!N243:Y243)</f>
        <v>#REF!</v>
      </c>
      <c r="D299" s="4" t="e">
        <f>'Lynx PLYWOOD'!#REF!*SUM('Lynx PLYWOOD'!N243:Y243)</f>
        <v>#REF!</v>
      </c>
      <c r="E299" s="4" t="e">
        <f>'Lynx PLYWOOD'!#REF!*SUM('Lynx PLYWOOD'!N243:Y243)</f>
        <v>#REF!</v>
      </c>
      <c r="F299" s="4" t="e">
        <f t="shared" si="13"/>
        <v>#REF!</v>
      </c>
      <c r="G299" s="4" t="e">
        <f t="shared" si="14"/>
        <v>#REF!</v>
      </c>
      <c r="H299" s="4" t="e">
        <f>'Lynx PLYWOOD'!#REF!*SUM('Lynx PLYWOOD'!N243:Y243)/3.125</f>
        <v>#REF!</v>
      </c>
      <c r="I299" s="4" t="e">
        <f>'Lynx PLYWOOD'!#REF!</f>
        <v>#REF!</v>
      </c>
    </row>
    <row r="300" spans="2:9">
      <c r="B300" s="4" t="e">
        <f>'Lynx PLYWOOD'!#REF!*SUM('Lynx PLYWOOD'!N244:Y244)</f>
        <v>#REF!</v>
      </c>
      <c r="C300" s="4" t="e">
        <f>'Lynx PLYWOOD'!#REF!*SUM('Lynx PLYWOOD'!N244:Y244)</f>
        <v>#REF!</v>
      </c>
      <c r="D300" s="4" t="e">
        <f>'Lynx PLYWOOD'!#REF!*SUM('Lynx PLYWOOD'!N244:Y244)</f>
        <v>#REF!</v>
      </c>
      <c r="E300" s="4" t="e">
        <f>'Lynx PLYWOOD'!#REF!*SUM('Lynx PLYWOOD'!N244:Y244)</f>
        <v>#REF!</v>
      </c>
      <c r="F300" s="4" t="e">
        <f t="shared" si="13"/>
        <v>#REF!</v>
      </c>
      <c r="G300" s="4" t="e">
        <f t="shared" si="14"/>
        <v>#REF!</v>
      </c>
      <c r="H300" s="4" t="e">
        <f>'Lynx PLYWOOD'!#REF!*SUM('Lynx PLYWOOD'!N244:Y244)/3.125</f>
        <v>#REF!</v>
      </c>
      <c r="I300" s="4" t="e">
        <f>'Lynx PLYWOOD'!#REF!</f>
        <v>#REF!</v>
      </c>
    </row>
    <row r="301" spans="2:9">
      <c r="B301" s="4" t="e">
        <f>'Lynx PLYWOOD'!#REF!*SUM('Lynx PLYWOOD'!N245:Y245)</f>
        <v>#REF!</v>
      </c>
      <c r="C301" s="4" t="e">
        <f>'Lynx PLYWOOD'!#REF!*SUM('Lynx PLYWOOD'!N245:Y245)</f>
        <v>#REF!</v>
      </c>
      <c r="D301" s="4" t="e">
        <f>'Lynx PLYWOOD'!#REF!*SUM('Lynx PLYWOOD'!N245:Y245)</f>
        <v>#REF!</v>
      </c>
      <c r="E301" s="4" t="e">
        <f>'Lynx PLYWOOD'!#REF!*SUM('Lynx PLYWOOD'!N245:Y245)</f>
        <v>#REF!</v>
      </c>
      <c r="F301" s="4" t="e">
        <f t="shared" si="13"/>
        <v>#REF!</v>
      </c>
      <c r="G301" s="4" t="e">
        <f t="shared" si="14"/>
        <v>#REF!</v>
      </c>
      <c r="H301" s="4" t="e">
        <f>'Lynx PLYWOOD'!#REF!*SUM('Lynx PLYWOOD'!N245:Y245)/3.125</f>
        <v>#REF!</v>
      </c>
      <c r="I301" s="4" t="e">
        <f>'Lynx PLYWOOD'!#REF!</f>
        <v>#REF!</v>
      </c>
    </row>
    <row r="302" spans="2:9">
      <c r="B302" s="4" t="e">
        <f>'Lynx PLYWOOD'!#REF!*SUM('Lynx PLYWOOD'!N246:Y246)</f>
        <v>#REF!</v>
      </c>
      <c r="C302" s="4" t="e">
        <f>'Lynx PLYWOOD'!#REF!*SUM('Lynx PLYWOOD'!N246:Y246)</f>
        <v>#REF!</v>
      </c>
      <c r="D302" s="4" t="e">
        <f>'Lynx PLYWOOD'!#REF!*SUM('Lynx PLYWOOD'!N246:Y246)</f>
        <v>#REF!</v>
      </c>
      <c r="E302" s="4" t="e">
        <f>'Lynx PLYWOOD'!#REF!*SUM('Lynx PLYWOOD'!N246:Y246)</f>
        <v>#REF!</v>
      </c>
      <c r="F302" s="4" t="e">
        <f t="shared" si="13"/>
        <v>#REF!</v>
      </c>
      <c r="G302" s="4" t="e">
        <f t="shared" si="14"/>
        <v>#REF!</v>
      </c>
      <c r="H302" s="4" t="e">
        <f>'Lynx PLYWOOD'!#REF!*SUM('Lynx PLYWOOD'!N246:Y246)/3.125</f>
        <v>#REF!</v>
      </c>
      <c r="I302" s="4" t="e">
        <f>'Lynx PLYWOOD'!#REF!</f>
        <v>#REF!</v>
      </c>
    </row>
    <row r="303" spans="2:9">
      <c r="B303" s="4" t="e">
        <f>'Lynx PLYWOOD'!#REF!*SUM('Lynx PLYWOOD'!N247:Y247)</f>
        <v>#REF!</v>
      </c>
      <c r="C303" s="4" t="e">
        <f>'Lynx PLYWOOD'!#REF!*SUM('Lynx PLYWOOD'!N247:Y247)</f>
        <v>#REF!</v>
      </c>
      <c r="D303" s="4" t="e">
        <f>'Lynx PLYWOOD'!#REF!*SUM('Lynx PLYWOOD'!N247:Y247)</f>
        <v>#REF!</v>
      </c>
      <c r="E303" s="4" t="e">
        <f>'Lynx PLYWOOD'!#REF!*SUM('Lynx PLYWOOD'!N247:Y247)</f>
        <v>#REF!</v>
      </c>
      <c r="F303" s="4" t="e">
        <f t="shared" si="13"/>
        <v>#REF!</v>
      </c>
      <c r="G303" s="4" t="e">
        <f t="shared" si="14"/>
        <v>#REF!</v>
      </c>
      <c r="H303" s="4" t="e">
        <f>'Lynx PLYWOOD'!#REF!*SUM('Lynx PLYWOOD'!N247:Y247)/3.125</f>
        <v>#REF!</v>
      </c>
      <c r="I303" s="4" t="e">
        <f>'Lynx PLYWOOD'!#REF!</f>
        <v>#REF!</v>
      </c>
    </row>
    <row r="304" spans="2:9">
      <c r="B304" s="4" t="e">
        <f>'Lynx PLYWOOD'!#REF!*SUM('Lynx PLYWOOD'!N248:Y248)</f>
        <v>#REF!</v>
      </c>
      <c r="C304" s="4" t="e">
        <f>'Lynx PLYWOOD'!#REF!*SUM('Lynx PLYWOOD'!N248:Y248)</f>
        <v>#REF!</v>
      </c>
      <c r="D304" s="4" t="e">
        <f>'Lynx PLYWOOD'!#REF!*SUM('Lynx PLYWOOD'!N248:Y248)</f>
        <v>#REF!</v>
      </c>
      <c r="E304" s="4" t="e">
        <f>'Lynx PLYWOOD'!#REF!*SUM('Lynx PLYWOOD'!N248:Y248)</f>
        <v>#REF!</v>
      </c>
      <c r="F304" s="4" t="e">
        <f t="shared" si="13"/>
        <v>#REF!</v>
      </c>
      <c r="G304" s="4" t="e">
        <f t="shared" si="14"/>
        <v>#REF!</v>
      </c>
      <c r="H304" s="4" t="e">
        <f>'Lynx PLYWOOD'!#REF!*SUM('Lynx PLYWOOD'!N248:Y248)/3.125</f>
        <v>#REF!</v>
      </c>
      <c r="I304" s="4" t="e">
        <f>'Lynx PLYWOOD'!#REF!</f>
        <v>#REF!</v>
      </c>
    </row>
    <row r="305" spans="2:9">
      <c r="B305" s="4" t="e">
        <f>'Lynx PLYWOOD'!#REF!*SUM('Lynx PLYWOOD'!N249:Y249)</f>
        <v>#REF!</v>
      </c>
      <c r="C305" s="4" t="e">
        <f>'Lynx PLYWOOD'!#REF!*SUM('Lynx PLYWOOD'!N249:Y249)</f>
        <v>#REF!</v>
      </c>
      <c r="D305" s="4" t="e">
        <f>'Lynx PLYWOOD'!#REF!*SUM('Lynx PLYWOOD'!N249:Y249)</f>
        <v>#REF!</v>
      </c>
      <c r="E305" s="4" t="e">
        <f>'Lynx PLYWOOD'!#REF!*SUM('Lynx PLYWOOD'!N249:Y249)</f>
        <v>#REF!</v>
      </c>
      <c r="F305" s="4" t="e">
        <f t="shared" si="13"/>
        <v>#REF!</v>
      </c>
      <c r="G305" s="4" t="e">
        <f t="shared" si="14"/>
        <v>#REF!</v>
      </c>
      <c r="H305" s="4" t="e">
        <f>'Lynx PLYWOOD'!#REF!*SUM('Lynx PLYWOOD'!N249:Y249)/3.125</f>
        <v>#REF!</v>
      </c>
      <c r="I305" s="4" t="e">
        <f>'Lynx PLYWOOD'!#REF!</f>
        <v>#REF!</v>
      </c>
    </row>
    <row r="306" spans="2:9">
      <c r="B306" s="4" t="e">
        <f>'Lynx PLYWOOD'!#REF!*SUM('Lynx PLYWOOD'!N250:Y250)</f>
        <v>#REF!</v>
      </c>
      <c r="C306" s="4" t="e">
        <f>'Lynx PLYWOOD'!#REF!*SUM('Lynx PLYWOOD'!N250:Y250)</f>
        <v>#REF!</v>
      </c>
      <c r="D306" s="4" t="e">
        <f>'Lynx PLYWOOD'!#REF!*SUM('Lynx PLYWOOD'!N250:Y250)</f>
        <v>#REF!</v>
      </c>
      <c r="E306" s="4" t="e">
        <f>'Lynx PLYWOOD'!#REF!*SUM('Lynx PLYWOOD'!N250:Y250)</f>
        <v>#REF!</v>
      </c>
      <c r="F306" s="4" t="e">
        <f t="shared" si="13"/>
        <v>#REF!</v>
      </c>
      <c r="G306" s="4" t="e">
        <f t="shared" si="14"/>
        <v>#REF!</v>
      </c>
      <c r="H306" s="4" t="e">
        <f>'Lynx PLYWOOD'!#REF!*SUM('Lynx PLYWOOD'!N250:Y250)/3.125</f>
        <v>#REF!</v>
      </c>
      <c r="I306" s="4" t="e">
        <f>'Lynx PLYWOOD'!#REF!</f>
        <v>#REF!</v>
      </c>
    </row>
    <row r="307" spans="2:9">
      <c r="B307" s="4" t="e">
        <f>'Lynx PLYWOOD'!#REF!*SUM('Lynx PLYWOOD'!N251:Y251)</f>
        <v>#REF!</v>
      </c>
      <c r="C307" s="4" t="e">
        <f>'Lynx PLYWOOD'!#REF!*SUM('Lynx PLYWOOD'!N251:Y251)</f>
        <v>#REF!</v>
      </c>
      <c r="D307" s="4" t="e">
        <f>'Lynx PLYWOOD'!#REF!*SUM('Lynx PLYWOOD'!N251:Y251)</f>
        <v>#REF!</v>
      </c>
      <c r="E307" s="4" t="e">
        <f>'Lynx PLYWOOD'!#REF!*SUM('Lynx PLYWOOD'!N251:Y251)</f>
        <v>#REF!</v>
      </c>
      <c r="F307" s="4" t="e">
        <f t="shared" si="13"/>
        <v>#REF!</v>
      </c>
      <c r="G307" s="4" t="e">
        <f t="shared" si="14"/>
        <v>#REF!</v>
      </c>
      <c r="H307" s="4" t="e">
        <f>'Lynx PLYWOOD'!#REF!*SUM('Lynx PLYWOOD'!N251:Y251)/3.125</f>
        <v>#REF!</v>
      </c>
      <c r="I307" s="4" t="e">
        <f>'Lynx PLYWOOD'!#REF!</f>
        <v>#REF!</v>
      </c>
    </row>
    <row r="308" spans="2:9">
      <c r="B308" s="4" t="e">
        <f>'Lynx PLYWOOD'!#REF!*SUM('Lynx PLYWOOD'!N252:Y252)</f>
        <v>#REF!</v>
      </c>
      <c r="C308" s="4" t="e">
        <f>'Lynx PLYWOOD'!#REF!*SUM('Lynx PLYWOOD'!N252:Y252)</f>
        <v>#REF!</v>
      </c>
      <c r="D308" s="4" t="e">
        <f>'Lynx PLYWOOD'!#REF!*SUM('Lynx PLYWOOD'!N252:Y252)</f>
        <v>#REF!</v>
      </c>
      <c r="E308" s="4" t="e">
        <f>'Lynx PLYWOOD'!#REF!*SUM('Lynx PLYWOOD'!N252:Y252)</f>
        <v>#REF!</v>
      </c>
      <c r="F308" s="4" t="e">
        <f t="shared" si="13"/>
        <v>#REF!</v>
      </c>
      <c r="G308" s="4" t="e">
        <f t="shared" si="14"/>
        <v>#REF!</v>
      </c>
      <c r="H308" s="4" t="e">
        <f>'Lynx PLYWOOD'!#REF!*SUM('Lynx PLYWOOD'!N252:Y252)/3.125</f>
        <v>#REF!</v>
      </c>
      <c r="I308" s="4" t="e">
        <f>'Lynx PLYWOOD'!#REF!</f>
        <v>#REF!</v>
      </c>
    </row>
    <row r="309" spans="2:9">
      <c r="B309" s="4" t="e">
        <f>'Lynx PLYWOOD'!#REF!*SUM('Lynx PLYWOOD'!N253:Y253)</f>
        <v>#REF!</v>
      </c>
      <c r="C309" s="4" t="e">
        <f>'Lynx PLYWOOD'!#REF!*SUM('Lynx PLYWOOD'!N253:Y253)</f>
        <v>#REF!</v>
      </c>
      <c r="D309" s="4" t="e">
        <f>'Lynx PLYWOOD'!#REF!*SUM('Lynx PLYWOOD'!N253:Y253)</f>
        <v>#REF!</v>
      </c>
      <c r="E309" s="4" t="e">
        <f>'Lynx PLYWOOD'!#REF!*SUM('Lynx PLYWOOD'!N253:Y253)</f>
        <v>#REF!</v>
      </c>
      <c r="F309" s="4" t="e">
        <f t="shared" si="13"/>
        <v>#REF!</v>
      </c>
      <c r="G309" s="4" t="e">
        <f t="shared" si="14"/>
        <v>#REF!</v>
      </c>
      <c r="H309" s="4" t="e">
        <f>'Lynx PLYWOOD'!#REF!*SUM('Lynx PLYWOOD'!N253:Y253)/3.125</f>
        <v>#REF!</v>
      </c>
      <c r="I309" s="4" t="e">
        <f>'Lynx PLYWOOD'!#REF!</f>
        <v>#REF!</v>
      </c>
    </row>
    <row r="310" spans="2:9">
      <c r="B310" s="4" t="e">
        <f>'Lynx PLYWOOD'!#REF!*SUM('Lynx PLYWOOD'!N254:Y254)</f>
        <v>#REF!</v>
      </c>
      <c r="C310" s="4" t="e">
        <f>'Lynx PLYWOOD'!#REF!*SUM('Lynx PLYWOOD'!N254:Y254)</f>
        <v>#REF!</v>
      </c>
      <c r="D310" s="4" t="e">
        <f>'Lynx PLYWOOD'!#REF!*SUM('Lynx PLYWOOD'!N254:Y254)</f>
        <v>#REF!</v>
      </c>
      <c r="E310" s="4" t="e">
        <f>'Lynx PLYWOOD'!#REF!*SUM('Lynx PLYWOOD'!N254:Y254)</f>
        <v>#REF!</v>
      </c>
      <c r="F310" s="4" t="e">
        <f t="shared" si="13"/>
        <v>#REF!</v>
      </c>
      <c r="G310" s="4" t="e">
        <f t="shared" si="14"/>
        <v>#REF!</v>
      </c>
      <c r="H310" s="4" t="e">
        <f>'Lynx PLYWOOD'!#REF!*SUM('Lynx PLYWOOD'!N254:Y254)/3.125</f>
        <v>#REF!</v>
      </c>
      <c r="I310" s="4" t="e">
        <f>'Lynx PLYWOOD'!#REF!</f>
        <v>#REF!</v>
      </c>
    </row>
    <row r="311" spans="2:9">
      <c r="B311" s="4" t="e">
        <f>'Lynx PLYWOOD'!#REF!*SUM('Lynx PLYWOOD'!N255:Y255)</f>
        <v>#REF!</v>
      </c>
      <c r="C311" s="4" t="e">
        <f>'Lynx PLYWOOD'!#REF!*SUM('Lynx PLYWOOD'!N255:Y255)</f>
        <v>#REF!</v>
      </c>
      <c r="D311" s="4" t="e">
        <f>'Lynx PLYWOOD'!#REF!*SUM('Lynx PLYWOOD'!N255:Y255)</f>
        <v>#REF!</v>
      </c>
      <c r="E311" s="4" t="e">
        <f>'Lynx PLYWOOD'!#REF!*SUM('Lynx PLYWOOD'!N255:Y255)</f>
        <v>#REF!</v>
      </c>
      <c r="F311" s="4" t="e">
        <f t="shared" si="13"/>
        <v>#REF!</v>
      </c>
      <c r="G311" s="4" t="e">
        <f t="shared" si="14"/>
        <v>#REF!</v>
      </c>
      <c r="H311" s="4" t="e">
        <f>'Lynx PLYWOOD'!#REF!*SUM('Lynx PLYWOOD'!N255:Y255)/3.125</f>
        <v>#REF!</v>
      </c>
      <c r="I311" s="4" t="e">
        <f>'Lynx PLYWOOD'!#REF!</f>
        <v>#REF!</v>
      </c>
    </row>
    <row r="312" spans="2:9">
      <c r="B312" s="4" t="e">
        <f>'Lynx PLYWOOD'!#REF!*SUM('Lynx PLYWOOD'!N256:Y256)</f>
        <v>#REF!</v>
      </c>
      <c r="C312" s="4" t="e">
        <f>'Lynx PLYWOOD'!#REF!*SUM('Lynx PLYWOOD'!N256:Y256)</f>
        <v>#REF!</v>
      </c>
      <c r="D312" s="4" t="e">
        <f>'Lynx PLYWOOD'!#REF!*SUM('Lynx PLYWOOD'!N256:Y256)</f>
        <v>#REF!</v>
      </c>
      <c r="E312" s="4" t="e">
        <f>'Lynx PLYWOOD'!#REF!*SUM('Lynx PLYWOOD'!N256:Y256)</f>
        <v>#REF!</v>
      </c>
      <c r="F312" s="4" t="e">
        <f t="shared" si="13"/>
        <v>#REF!</v>
      </c>
      <c r="G312" s="4" t="e">
        <f t="shared" si="14"/>
        <v>#REF!</v>
      </c>
      <c r="H312" s="4" t="e">
        <f>'Lynx PLYWOOD'!#REF!*SUM('Lynx PLYWOOD'!N256:Y256)/3.125</f>
        <v>#REF!</v>
      </c>
      <c r="I312" s="4" t="e">
        <f>'Lynx PLYWOOD'!#REF!</f>
        <v>#REF!</v>
      </c>
    </row>
    <row r="313" spans="2:9">
      <c r="B313" s="4" t="e">
        <f>'Lynx PLYWOOD'!#REF!*SUM('Lynx PLYWOOD'!N257:Y257)</f>
        <v>#REF!</v>
      </c>
      <c r="C313" s="4" t="e">
        <f>'Lynx PLYWOOD'!#REF!*SUM('Lynx PLYWOOD'!N257:Y257)</f>
        <v>#REF!</v>
      </c>
      <c r="D313" s="4" t="e">
        <f>'Lynx PLYWOOD'!#REF!*SUM('Lynx PLYWOOD'!N257:Y257)</f>
        <v>#REF!</v>
      </c>
      <c r="E313" s="4" t="e">
        <f>'Lynx PLYWOOD'!#REF!*SUM('Lynx PLYWOOD'!N257:Y257)</f>
        <v>#REF!</v>
      </c>
      <c r="F313" s="4" t="e">
        <f t="shared" si="13"/>
        <v>#REF!</v>
      </c>
      <c r="G313" s="4" t="e">
        <f t="shared" si="14"/>
        <v>#REF!</v>
      </c>
      <c r="H313" s="4" t="e">
        <f>'Lynx PLYWOOD'!#REF!*SUM('Lynx PLYWOOD'!N257:Y257)/3.125</f>
        <v>#REF!</v>
      </c>
      <c r="I313" s="4" t="e">
        <f>'Lynx PLYWOOD'!#REF!</f>
        <v>#REF!</v>
      </c>
    </row>
    <row r="314" spans="2:9">
      <c r="B314" s="4" t="e">
        <f>'Lynx PLYWOOD'!#REF!*SUM('Lynx PLYWOOD'!N258:Y258)</f>
        <v>#REF!</v>
      </c>
      <c r="C314" s="4" t="e">
        <f>'Lynx PLYWOOD'!#REF!*SUM('Lynx PLYWOOD'!N258:Y258)</f>
        <v>#REF!</v>
      </c>
      <c r="D314" s="4" t="e">
        <f>'Lynx PLYWOOD'!#REF!*SUM('Lynx PLYWOOD'!N258:Y258)</f>
        <v>#REF!</v>
      </c>
      <c r="E314" s="4" t="e">
        <f>'Lynx PLYWOOD'!#REF!*SUM('Lynx PLYWOOD'!N258:Y258)</f>
        <v>#REF!</v>
      </c>
      <c r="F314" s="4" t="e">
        <f t="shared" si="13"/>
        <v>#REF!</v>
      </c>
      <c r="G314" s="4" t="e">
        <f t="shared" si="14"/>
        <v>#REF!</v>
      </c>
      <c r="H314" s="4" t="e">
        <f>'Lynx PLYWOOD'!#REF!*SUM('Lynx PLYWOOD'!N258:Y258)/3.125</f>
        <v>#REF!</v>
      </c>
      <c r="I314" s="4" t="e">
        <f>'Lynx PLYWOOD'!#REF!</f>
        <v>#REF!</v>
      </c>
    </row>
    <row r="315" spans="2:9">
      <c r="B315" s="4" t="e">
        <f>'Lynx PLYWOOD'!#REF!*SUM('Lynx PLYWOOD'!N259:Y259)</f>
        <v>#REF!</v>
      </c>
      <c r="C315" s="4" t="e">
        <f>'Lynx PLYWOOD'!#REF!*SUM('Lynx PLYWOOD'!N259:Y259)</f>
        <v>#REF!</v>
      </c>
      <c r="D315" s="4" t="e">
        <f>'Lynx PLYWOOD'!#REF!*SUM('Lynx PLYWOOD'!N259:Y259)</f>
        <v>#REF!</v>
      </c>
      <c r="E315" s="4" t="e">
        <f>'Lynx PLYWOOD'!#REF!*SUM('Lynx PLYWOOD'!N259:Y259)</f>
        <v>#REF!</v>
      </c>
      <c r="F315" s="4" t="e">
        <f t="shared" si="13"/>
        <v>#REF!</v>
      </c>
      <c r="G315" s="4" t="e">
        <f t="shared" si="14"/>
        <v>#REF!</v>
      </c>
      <c r="H315" s="4" t="e">
        <f>'Lynx PLYWOOD'!#REF!*SUM('Lynx PLYWOOD'!N259:Y259)/3.125</f>
        <v>#REF!</v>
      </c>
      <c r="I315" s="4" t="e">
        <f>'Lynx PLYWOOD'!#REF!</f>
        <v>#REF!</v>
      </c>
    </row>
    <row r="316" spans="2:9">
      <c r="B316" s="4" t="e">
        <f>'Lynx PLYWOOD'!#REF!*SUM('Lynx PLYWOOD'!N260:Y260)</f>
        <v>#REF!</v>
      </c>
      <c r="C316" s="4" t="e">
        <f>'Lynx PLYWOOD'!#REF!*SUM('Lynx PLYWOOD'!N260:Y260)</f>
        <v>#REF!</v>
      </c>
      <c r="D316" s="4" t="e">
        <f>'Lynx PLYWOOD'!#REF!*SUM('Lynx PLYWOOD'!N260:Y260)</f>
        <v>#REF!</v>
      </c>
      <c r="E316" s="4" t="e">
        <f>'Lynx PLYWOOD'!#REF!*SUM('Lynx PLYWOOD'!N260:Y260)</f>
        <v>#REF!</v>
      </c>
      <c r="F316" s="4" t="e">
        <f t="shared" si="13"/>
        <v>#REF!</v>
      </c>
      <c r="G316" s="4" t="e">
        <f t="shared" si="14"/>
        <v>#REF!</v>
      </c>
      <c r="H316" s="4" t="e">
        <f>'Lynx PLYWOOD'!#REF!*SUM('Lynx PLYWOOD'!N260:Y260)/3.125</f>
        <v>#REF!</v>
      </c>
      <c r="I316" s="4" t="e">
        <f>'Lynx PLYWOOD'!#REF!</f>
        <v>#REF!</v>
      </c>
    </row>
    <row r="317" spans="2:9">
      <c r="B317" s="4" t="e">
        <f>'Lynx PLYWOOD'!#REF!*SUM('Lynx PLYWOOD'!N261:Y261)</f>
        <v>#REF!</v>
      </c>
      <c r="C317" s="4" t="e">
        <f>'Lynx PLYWOOD'!#REF!*SUM('Lynx PLYWOOD'!N261:Y261)</f>
        <v>#REF!</v>
      </c>
      <c r="D317" s="4" t="e">
        <f>'Lynx PLYWOOD'!#REF!*SUM('Lynx PLYWOOD'!N261:Y261)</f>
        <v>#REF!</v>
      </c>
      <c r="E317" s="4" t="e">
        <f>'Lynx PLYWOOD'!#REF!*SUM('Lynx PLYWOOD'!N261:Y261)</f>
        <v>#REF!</v>
      </c>
      <c r="F317" s="4" t="e">
        <f t="shared" si="13"/>
        <v>#REF!</v>
      </c>
      <c r="G317" s="4" t="e">
        <f t="shared" si="14"/>
        <v>#REF!</v>
      </c>
      <c r="H317" s="4" t="e">
        <f>'Lynx PLYWOOD'!#REF!*SUM('Lynx PLYWOOD'!N261:Y261)/3.125</f>
        <v>#REF!</v>
      </c>
      <c r="I317" s="4" t="e">
        <f>'Lynx PLYWOOD'!#REF!</f>
        <v>#REF!</v>
      </c>
    </row>
    <row r="318" spans="2:9">
      <c r="B318" s="4" t="e">
        <f>'Lynx PLYWOOD'!#REF!*SUM('Lynx PLYWOOD'!N262:Y262)</f>
        <v>#REF!</v>
      </c>
      <c r="C318" s="4" t="e">
        <f>'Lynx PLYWOOD'!#REF!*SUM('Lynx PLYWOOD'!N262:Y262)</f>
        <v>#REF!</v>
      </c>
      <c r="D318" s="4" t="e">
        <f>'Lynx PLYWOOD'!#REF!*SUM('Lynx PLYWOOD'!N262:Y262)</f>
        <v>#REF!</v>
      </c>
      <c r="E318" s="4" t="e">
        <f>'Lynx PLYWOOD'!#REF!*SUM('Lynx PLYWOOD'!N262:Y262)</f>
        <v>#REF!</v>
      </c>
      <c r="F318" s="4" t="e">
        <f t="shared" si="13"/>
        <v>#REF!</v>
      </c>
      <c r="G318" s="4" t="e">
        <f t="shared" si="14"/>
        <v>#REF!</v>
      </c>
      <c r="H318" s="4" t="e">
        <f>'Lynx PLYWOOD'!#REF!*SUM('Lynx PLYWOOD'!N262:Y262)/3.125</f>
        <v>#REF!</v>
      </c>
      <c r="I318" s="4" t="e">
        <f>'Lynx PLYWOOD'!#REF!</f>
        <v>#REF!</v>
      </c>
    </row>
    <row r="319" spans="2:9">
      <c r="B319" s="4" t="e">
        <f>'Lynx PLYWOOD'!#REF!*SUM('Lynx PLYWOOD'!N263:Y263)</f>
        <v>#REF!</v>
      </c>
      <c r="C319" s="4" t="e">
        <f>'Lynx PLYWOOD'!#REF!*SUM('Lynx PLYWOOD'!N263:Y263)</f>
        <v>#REF!</v>
      </c>
      <c r="D319" s="4" t="e">
        <f>'Lynx PLYWOOD'!#REF!*SUM('Lynx PLYWOOD'!N263:Y263)</f>
        <v>#REF!</v>
      </c>
      <c r="E319" s="4" t="e">
        <f>'Lynx PLYWOOD'!#REF!*SUM('Lynx PLYWOOD'!N263:Y263)</f>
        <v>#REF!</v>
      </c>
      <c r="F319" s="4" t="e">
        <f t="shared" si="13"/>
        <v>#REF!</v>
      </c>
      <c r="G319" s="4" t="e">
        <f t="shared" si="14"/>
        <v>#REF!</v>
      </c>
      <c r="H319" s="4" t="e">
        <f>'Lynx PLYWOOD'!#REF!*SUM('Lynx PLYWOOD'!N263:Y263)/3.125</f>
        <v>#REF!</v>
      </c>
      <c r="I319" s="4" t="e">
        <f>'Lynx PLYWOOD'!#REF!</f>
        <v>#REF!</v>
      </c>
    </row>
    <row r="320" spans="2:9">
      <c r="B320" s="4" t="e">
        <f>'Lynx PLYWOOD'!#REF!*SUM('Lynx PLYWOOD'!N264:Y264)</f>
        <v>#REF!</v>
      </c>
      <c r="C320" s="4" t="e">
        <f>'Lynx PLYWOOD'!#REF!*SUM('Lynx PLYWOOD'!N264:Y264)</f>
        <v>#REF!</v>
      </c>
      <c r="D320" s="4" t="e">
        <f>'Lynx PLYWOOD'!#REF!*SUM('Lynx PLYWOOD'!N264:Y264)</f>
        <v>#REF!</v>
      </c>
      <c r="E320" s="4" t="e">
        <f>'Lynx PLYWOOD'!#REF!*SUM('Lynx PLYWOOD'!N264:Y264)</f>
        <v>#REF!</v>
      </c>
      <c r="F320" s="4" t="e">
        <f t="shared" si="13"/>
        <v>#REF!</v>
      </c>
      <c r="G320" s="4" t="e">
        <f t="shared" si="14"/>
        <v>#REF!</v>
      </c>
      <c r="H320" s="4" t="e">
        <f>'Lynx PLYWOOD'!#REF!*SUM('Lynx PLYWOOD'!N264:Y264)/3.125</f>
        <v>#REF!</v>
      </c>
      <c r="I320" s="4" t="e">
        <f>'Lynx PLYWOOD'!#REF!</f>
        <v>#REF!</v>
      </c>
    </row>
    <row r="321" spans="2:9">
      <c r="B321" s="4" t="e">
        <f>'Lynx PLYWOOD'!#REF!*SUM('Lynx PLYWOOD'!N265:Y265)</f>
        <v>#REF!</v>
      </c>
      <c r="C321" s="4" t="e">
        <f>'Lynx PLYWOOD'!#REF!*SUM('Lynx PLYWOOD'!N265:Y265)</f>
        <v>#REF!</v>
      </c>
      <c r="D321" s="4" t="e">
        <f>'Lynx PLYWOOD'!#REF!*SUM('Lynx PLYWOOD'!N265:Y265)</f>
        <v>#REF!</v>
      </c>
      <c r="E321" s="4" t="e">
        <f>'Lynx PLYWOOD'!#REF!*SUM('Lynx PLYWOOD'!N265:Y265)</f>
        <v>#REF!</v>
      </c>
      <c r="F321" s="4" t="e">
        <f t="shared" si="13"/>
        <v>#REF!</v>
      </c>
      <c r="G321" s="4" t="e">
        <f t="shared" si="14"/>
        <v>#REF!</v>
      </c>
      <c r="H321" s="4" t="e">
        <f>'Lynx PLYWOOD'!#REF!*SUM('Lynx PLYWOOD'!N265:Y265)/3.125</f>
        <v>#REF!</v>
      </c>
      <c r="I321" s="4" t="e">
        <f>'Lynx PLYWOOD'!#REF!</f>
        <v>#REF!</v>
      </c>
    </row>
    <row r="322" spans="2:9">
      <c r="B322" s="4" t="e">
        <f>'Lynx PLYWOOD'!#REF!*SUM('Lynx PLYWOOD'!N266:Y266)</f>
        <v>#REF!</v>
      </c>
      <c r="C322" s="4" t="e">
        <f>'Lynx PLYWOOD'!#REF!*SUM('Lynx PLYWOOD'!N266:Y266)</f>
        <v>#REF!</v>
      </c>
      <c r="D322" s="4" t="e">
        <f>'Lynx PLYWOOD'!#REF!*SUM('Lynx PLYWOOD'!N266:Y266)</f>
        <v>#REF!</v>
      </c>
      <c r="E322" s="4" t="e">
        <f>'Lynx PLYWOOD'!#REF!*SUM('Lynx PLYWOOD'!N266:Y266)</f>
        <v>#REF!</v>
      </c>
      <c r="F322" s="4" t="e">
        <f t="shared" si="13"/>
        <v>#REF!</v>
      </c>
      <c r="G322" s="4" t="e">
        <f t="shared" si="14"/>
        <v>#REF!</v>
      </c>
      <c r="H322" s="4" t="e">
        <f>'Lynx PLYWOOD'!#REF!*SUM('Lynx PLYWOOD'!N266:Y266)/3.125</f>
        <v>#REF!</v>
      </c>
      <c r="I322" s="4" t="e">
        <f>'Lynx PLYWOOD'!#REF!</f>
        <v>#REF!</v>
      </c>
    </row>
    <row r="323" spans="2:9">
      <c r="B323" s="4" t="e">
        <f>'Lynx PLYWOOD'!#REF!*SUM('Lynx PLYWOOD'!N267:Y267)</f>
        <v>#REF!</v>
      </c>
      <c r="C323" s="4" t="e">
        <f>'Lynx PLYWOOD'!#REF!*SUM('Lynx PLYWOOD'!N267:Y267)</f>
        <v>#REF!</v>
      </c>
      <c r="D323" s="4" t="e">
        <f>'Lynx PLYWOOD'!#REF!*SUM('Lynx PLYWOOD'!N267:Y267)</f>
        <v>#REF!</v>
      </c>
      <c r="E323" s="4" t="e">
        <f>'Lynx PLYWOOD'!#REF!*SUM('Lynx PLYWOOD'!N267:Y267)</f>
        <v>#REF!</v>
      </c>
      <c r="F323" s="4" t="e">
        <f t="shared" ref="F323:F386" si="15">D323/10</f>
        <v>#REF!</v>
      </c>
      <c r="G323" s="4" t="e">
        <f t="shared" ref="G323:G386" si="16">(3/100)*D323</f>
        <v>#REF!</v>
      </c>
      <c r="H323" s="4" t="e">
        <f>'Lynx PLYWOOD'!#REF!*SUM('Lynx PLYWOOD'!N267:Y267)/3.125</f>
        <v>#REF!</v>
      </c>
      <c r="I323" s="4" t="e">
        <f>'Lynx PLYWOOD'!#REF!</f>
        <v>#REF!</v>
      </c>
    </row>
    <row r="324" spans="2:9">
      <c r="B324" s="4" t="e">
        <f>'Lynx PLYWOOD'!#REF!*SUM('Lynx PLYWOOD'!N268:Y268)</f>
        <v>#REF!</v>
      </c>
      <c r="C324" s="4" t="e">
        <f>'Lynx PLYWOOD'!#REF!*SUM('Lynx PLYWOOD'!N268:Y268)</f>
        <v>#REF!</v>
      </c>
      <c r="D324" s="4" t="e">
        <f>'Lynx PLYWOOD'!#REF!*SUM('Lynx PLYWOOD'!N268:Y268)</f>
        <v>#REF!</v>
      </c>
      <c r="E324" s="4" t="e">
        <f>'Lynx PLYWOOD'!#REF!*SUM('Lynx PLYWOOD'!N268:Y268)</f>
        <v>#REF!</v>
      </c>
      <c r="F324" s="4" t="e">
        <f t="shared" si="15"/>
        <v>#REF!</v>
      </c>
      <c r="G324" s="4" t="e">
        <f t="shared" si="16"/>
        <v>#REF!</v>
      </c>
      <c r="H324" s="4" t="e">
        <f>'Lynx PLYWOOD'!#REF!*SUM('Lynx PLYWOOD'!N268:Y268)/3.125</f>
        <v>#REF!</v>
      </c>
      <c r="I324" s="4" t="e">
        <f>'Lynx PLYWOOD'!#REF!</f>
        <v>#REF!</v>
      </c>
    </row>
    <row r="325" spans="2:9">
      <c r="B325" s="4" t="e">
        <f>'Lynx PLYWOOD'!#REF!*SUM('Lynx PLYWOOD'!N269:Y269)</f>
        <v>#REF!</v>
      </c>
      <c r="C325" s="4" t="e">
        <f>'Lynx PLYWOOD'!#REF!*SUM('Lynx PLYWOOD'!N269:Y269)</f>
        <v>#REF!</v>
      </c>
      <c r="D325" s="4" t="e">
        <f>'Lynx PLYWOOD'!#REF!*SUM('Lynx PLYWOOD'!N269:Y269)</f>
        <v>#REF!</v>
      </c>
      <c r="E325" s="4" t="e">
        <f>'Lynx PLYWOOD'!#REF!*SUM('Lynx PLYWOOD'!N269:Y269)</f>
        <v>#REF!</v>
      </c>
      <c r="F325" s="4" t="e">
        <f t="shared" si="15"/>
        <v>#REF!</v>
      </c>
      <c r="G325" s="4" t="e">
        <f t="shared" si="16"/>
        <v>#REF!</v>
      </c>
      <c r="H325" s="4" t="e">
        <f>'Lynx PLYWOOD'!#REF!*SUM('Lynx PLYWOOD'!N269:Y269)/3.125</f>
        <v>#REF!</v>
      </c>
      <c r="I325" s="4" t="e">
        <f>'Lynx PLYWOOD'!#REF!</f>
        <v>#REF!</v>
      </c>
    </row>
    <row r="326" spans="2:9">
      <c r="B326" s="4" t="e">
        <f>'Lynx PLYWOOD'!#REF!*SUM('Lynx PLYWOOD'!N270:Y270)</f>
        <v>#REF!</v>
      </c>
      <c r="C326" s="4" t="e">
        <f>'Lynx PLYWOOD'!#REF!*SUM('Lynx PLYWOOD'!N270:Y270)</f>
        <v>#REF!</v>
      </c>
      <c r="D326" s="4" t="e">
        <f>'Lynx PLYWOOD'!#REF!*SUM('Lynx PLYWOOD'!N270:Y270)</f>
        <v>#REF!</v>
      </c>
      <c r="E326" s="4" t="e">
        <f>'Lynx PLYWOOD'!#REF!*SUM('Lynx PLYWOOD'!N270:Y270)</f>
        <v>#REF!</v>
      </c>
      <c r="F326" s="4" t="e">
        <f t="shared" si="15"/>
        <v>#REF!</v>
      </c>
      <c r="G326" s="4" t="e">
        <f t="shared" si="16"/>
        <v>#REF!</v>
      </c>
      <c r="H326" s="4" t="e">
        <f>'Lynx PLYWOOD'!#REF!*SUM('Lynx PLYWOOD'!N270:Y270)/3.125</f>
        <v>#REF!</v>
      </c>
      <c r="I326" s="4" t="e">
        <f>'Lynx PLYWOOD'!#REF!</f>
        <v>#REF!</v>
      </c>
    </row>
    <row r="327" spans="2:9">
      <c r="B327" s="4" t="e">
        <f>'Lynx PLYWOOD'!#REF!*SUM('Lynx PLYWOOD'!N271:Y271)</f>
        <v>#REF!</v>
      </c>
      <c r="C327" s="4" t="e">
        <f>'Lynx PLYWOOD'!#REF!*SUM('Lynx PLYWOOD'!N271:Y271)</f>
        <v>#REF!</v>
      </c>
      <c r="D327" s="4" t="e">
        <f>'Lynx PLYWOOD'!#REF!*SUM('Lynx PLYWOOD'!N271:Y271)</f>
        <v>#REF!</v>
      </c>
      <c r="E327" s="4" t="e">
        <f>'Lynx PLYWOOD'!#REF!*SUM('Lynx PLYWOOD'!N271:Y271)</f>
        <v>#REF!</v>
      </c>
      <c r="F327" s="4" t="e">
        <f t="shared" si="15"/>
        <v>#REF!</v>
      </c>
      <c r="G327" s="4" t="e">
        <f t="shared" si="16"/>
        <v>#REF!</v>
      </c>
      <c r="H327" s="4" t="e">
        <f>'Lynx PLYWOOD'!#REF!*SUM('Lynx PLYWOOD'!N271:Y271)/3.125</f>
        <v>#REF!</v>
      </c>
      <c r="I327" s="4" t="e">
        <f>'Lynx PLYWOOD'!#REF!</f>
        <v>#REF!</v>
      </c>
    </row>
    <row r="328" spans="2:9">
      <c r="B328" s="4" t="e">
        <f>'Lynx PLYWOOD'!#REF!*SUM('Lynx PLYWOOD'!N272:Y272)</f>
        <v>#REF!</v>
      </c>
      <c r="C328" s="4" t="e">
        <f>'Lynx PLYWOOD'!#REF!*SUM('Lynx PLYWOOD'!N272:Y272)</f>
        <v>#REF!</v>
      </c>
      <c r="D328" s="4" t="e">
        <f>'Lynx PLYWOOD'!#REF!*SUM('Lynx PLYWOOD'!N272:Y272)</f>
        <v>#REF!</v>
      </c>
      <c r="E328" s="4" t="e">
        <f>'Lynx PLYWOOD'!#REF!*SUM('Lynx PLYWOOD'!N272:Y272)</f>
        <v>#REF!</v>
      </c>
      <c r="F328" s="4" t="e">
        <f t="shared" si="15"/>
        <v>#REF!</v>
      </c>
      <c r="G328" s="4" t="e">
        <f t="shared" si="16"/>
        <v>#REF!</v>
      </c>
      <c r="H328" s="4" t="e">
        <f>'Lynx PLYWOOD'!#REF!*SUM('Lynx PLYWOOD'!N272:Y272)/3.125</f>
        <v>#REF!</v>
      </c>
      <c r="I328" s="4" t="e">
        <f>'Lynx PLYWOOD'!#REF!</f>
        <v>#REF!</v>
      </c>
    </row>
    <row r="329" spans="2:9">
      <c r="B329" s="4" t="e">
        <f>'Lynx PLYWOOD'!#REF!*SUM('Lynx PLYWOOD'!N273:Y273)</f>
        <v>#REF!</v>
      </c>
      <c r="C329" s="4" t="e">
        <f>'Lynx PLYWOOD'!#REF!*SUM('Lynx PLYWOOD'!N273:Y273)</f>
        <v>#REF!</v>
      </c>
      <c r="D329" s="4" t="e">
        <f>'Lynx PLYWOOD'!#REF!*SUM('Lynx PLYWOOD'!N273:Y273)</f>
        <v>#REF!</v>
      </c>
      <c r="E329" s="4" t="e">
        <f>'Lynx PLYWOOD'!#REF!*SUM('Lynx PLYWOOD'!N273:Y273)</f>
        <v>#REF!</v>
      </c>
      <c r="F329" s="4" t="e">
        <f t="shared" si="15"/>
        <v>#REF!</v>
      </c>
      <c r="G329" s="4" t="e">
        <f t="shared" si="16"/>
        <v>#REF!</v>
      </c>
      <c r="H329" s="4" t="e">
        <f>'Lynx PLYWOOD'!#REF!*SUM('Lynx PLYWOOD'!N273:Y273)/3.125</f>
        <v>#REF!</v>
      </c>
      <c r="I329" s="4" t="e">
        <f>'Lynx PLYWOOD'!#REF!</f>
        <v>#REF!</v>
      </c>
    </row>
    <row r="330" spans="2:9">
      <c r="B330" s="4" t="e">
        <f>'Lynx PLYWOOD'!#REF!*SUM('Lynx PLYWOOD'!N274:Y274)</f>
        <v>#REF!</v>
      </c>
      <c r="C330" s="4" t="e">
        <f>'Lynx PLYWOOD'!#REF!*SUM('Lynx PLYWOOD'!N274:Y274)</f>
        <v>#REF!</v>
      </c>
      <c r="D330" s="4" t="e">
        <f>'Lynx PLYWOOD'!#REF!*SUM('Lynx PLYWOOD'!N274:Y274)</f>
        <v>#REF!</v>
      </c>
      <c r="E330" s="4" t="e">
        <f>'Lynx PLYWOOD'!#REF!*SUM('Lynx PLYWOOD'!N274:Y274)</f>
        <v>#REF!</v>
      </c>
      <c r="F330" s="4" t="e">
        <f t="shared" si="15"/>
        <v>#REF!</v>
      </c>
      <c r="G330" s="4" t="e">
        <f t="shared" si="16"/>
        <v>#REF!</v>
      </c>
      <c r="H330" s="4" t="e">
        <f>'Lynx PLYWOOD'!#REF!*SUM('Lynx PLYWOOD'!N274:Y274)/3.125</f>
        <v>#REF!</v>
      </c>
      <c r="I330" s="4" t="e">
        <f>'Lynx PLYWOOD'!#REF!</f>
        <v>#REF!</v>
      </c>
    </row>
    <row r="331" spans="2:9">
      <c r="B331" s="4" t="e">
        <f>'Lynx PLYWOOD'!#REF!*SUM('Lynx PLYWOOD'!N275:Y275)</f>
        <v>#REF!</v>
      </c>
      <c r="C331" s="4" t="e">
        <f>'Lynx PLYWOOD'!#REF!*SUM('Lynx PLYWOOD'!N275:Y275)</f>
        <v>#REF!</v>
      </c>
      <c r="D331" s="4" t="e">
        <f>'Lynx PLYWOOD'!#REF!*SUM('Lynx PLYWOOD'!N275:Y275)</f>
        <v>#REF!</v>
      </c>
      <c r="E331" s="4" t="e">
        <f>'Lynx PLYWOOD'!#REF!*SUM('Lynx PLYWOOD'!N275:Y275)</f>
        <v>#REF!</v>
      </c>
      <c r="F331" s="4" t="e">
        <f t="shared" si="15"/>
        <v>#REF!</v>
      </c>
      <c r="G331" s="4" t="e">
        <f t="shared" si="16"/>
        <v>#REF!</v>
      </c>
      <c r="H331" s="4" t="e">
        <f>'Lynx PLYWOOD'!#REF!*SUM('Lynx PLYWOOD'!N275:Y275)/3.125</f>
        <v>#REF!</v>
      </c>
      <c r="I331" s="4" t="e">
        <f>'Lynx PLYWOOD'!#REF!</f>
        <v>#REF!</v>
      </c>
    </row>
    <row r="332" spans="2:9">
      <c r="B332" s="4" t="e">
        <f>'Lynx PLYWOOD'!#REF!*SUM('Lynx PLYWOOD'!N276:Y276)</f>
        <v>#REF!</v>
      </c>
      <c r="C332" s="4" t="e">
        <f>'Lynx PLYWOOD'!#REF!*SUM('Lynx PLYWOOD'!N276:Y276)</f>
        <v>#REF!</v>
      </c>
      <c r="D332" s="4" t="e">
        <f>'Lynx PLYWOOD'!#REF!*SUM('Lynx PLYWOOD'!N276:Y276)</f>
        <v>#REF!</v>
      </c>
      <c r="E332" s="4" t="e">
        <f>'Lynx PLYWOOD'!#REF!*SUM('Lynx PLYWOOD'!N276:Y276)</f>
        <v>#REF!</v>
      </c>
      <c r="F332" s="4" t="e">
        <f t="shared" si="15"/>
        <v>#REF!</v>
      </c>
      <c r="G332" s="4" t="e">
        <f t="shared" si="16"/>
        <v>#REF!</v>
      </c>
      <c r="H332" s="4" t="e">
        <f>'Lynx PLYWOOD'!#REF!*SUM('Lynx PLYWOOD'!N276:Y276)/3.125</f>
        <v>#REF!</v>
      </c>
      <c r="I332" s="4" t="e">
        <f>'Lynx PLYWOOD'!#REF!</f>
        <v>#REF!</v>
      </c>
    </row>
    <row r="333" spans="2:9">
      <c r="B333" s="4" t="e">
        <f>'Lynx PLYWOOD'!#REF!*SUM('Lynx PLYWOOD'!N277:Y277)</f>
        <v>#REF!</v>
      </c>
      <c r="C333" s="4" t="e">
        <f>'Lynx PLYWOOD'!#REF!*SUM('Lynx PLYWOOD'!N277:Y277)</f>
        <v>#REF!</v>
      </c>
      <c r="D333" s="4" t="e">
        <f>'Lynx PLYWOOD'!#REF!*SUM('Lynx PLYWOOD'!N277:Y277)</f>
        <v>#REF!</v>
      </c>
      <c r="E333" s="4" t="e">
        <f>'Lynx PLYWOOD'!#REF!*SUM('Lynx PLYWOOD'!N277:Y277)</f>
        <v>#REF!</v>
      </c>
      <c r="F333" s="4" t="e">
        <f t="shared" si="15"/>
        <v>#REF!</v>
      </c>
      <c r="G333" s="4" t="e">
        <f t="shared" si="16"/>
        <v>#REF!</v>
      </c>
      <c r="H333" s="4" t="e">
        <f>'Lynx PLYWOOD'!#REF!*SUM('Lynx PLYWOOD'!N277:Y277)/3.125</f>
        <v>#REF!</v>
      </c>
      <c r="I333" s="4" t="e">
        <f>'Lynx PLYWOOD'!#REF!</f>
        <v>#REF!</v>
      </c>
    </row>
    <row r="334" spans="2:9">
      <c r="B334" s="4" t="e">
        <f>'Lynx PLYWOOD'!#REF!*SUM('Lynx PLYWOOD'!N278:Y278)</f>
        <v>#REF!</v>
      </c>
      <c r="C334" s="4" t="e">
        <f>'Lynx PLYWOOD'!#REF!*SUM('Lynx PLYWOOD'!N278:Y278)</f>
        <v>#REF!</v>
      </c>
      <c r="D334" s="4" t="e">
        <f>'Lynx PLYWOOD'!#REF!*SUM('Lynx PLYWOOD'!N278:Y278)</f>
        <v>#REF!</v>
      </c>
      <c r="E334" s="4" t="e">
        <f>'Lynx PLYWOOD'!#REF!*SUM('Lynx PLYWOOD'!N278:Y278)</f>
        <v>#REF!</v>
      </c>
      <c r="F334" s="4" t="e">
        <f t="shared" si="15"/>
        <v>#REF!</v>
      </c>
      <c r="G334" s="4" t="e">
        <f t="shared" si="16"/>
        <v>#REF!</v>
      </c>
      <c r="H334" s="4" t="e">
        <f>'Lynx PLYWOOD'!#REF!*SUM('Lynx PLYWOOD'!N278:Y278)/3.125</f>
        <v>#REF!</v>
      </c>
      <c r="I334" s="4" t="e">
        <f>'Lynx PLYWOOD'!#REF!</f>
        <v>#REF!</v>
      </c>
    </row>
    <row r="335" spans="2:9">
      <c r="B335" s="4" t="e">
        <f>'Lynx PLYWOOD'!#REF!*SUM('Lynx PLYWOOD'!N279:Y279)</f>
        <v>#REF!</v>
      </c>
      <c r="C335" s="4" t="e">
        <f>'Lynx PLYWOOD'!#REF!*SUM('Lynx PLYWOOD'!N279:Y279)</f>
        <v>#REF!</v>
      </c>
      <c r="D335" s="4" t="e">
        <f>'Lynx PLYWOOD'!#REF!*SUM('Lynx PLYWOOD'!N279:Y279)</f>
        <v>#REF!</v>
      </c>
      <c r="E335" s="4" t="e">
        <f>'Lynx PLYWOOD'!#REF!*SUM('Lynx PLYWOOD'!N279:Y279)</f>
        <v>#REF!</v>
      </c>
      <c r="F335" s="4" t="e">
        <f t="shared" si="15"/>
        <v>#REF!</v>
      </c>
      <c r="G335" s="4" t="e">
        <f t="shared" si="16"/>
        <v>#REF!</v>
      </c>
      <c r="H335" s="4" t="e">
        <f>'Lynx PLYWOOD'!#REF!*SUM('Lynx PLYWOOD'!N279:Y279)/3.125</f>
        <v>#REF!</v>
      </c>
      <c r="I335" s="4" t="e">
        <f>'Lynx PLYWOOD'!#REF!</f>
        <v>#REF!</v>
      </c>
    </row>
    <row r="336" spans="2:9">
      <c r="B336" s="4" t="e">
        <f>'Lynx PLYWOOD'!#REF!*SUM('Lynx PLYWOOD'!N280:Y280)</f>
        <v>#REF!</v>
      </c>
      <c r="C336" s="4" t="e">
        <f>'Lynx PLYWOOD'!#REF!*SUM('Lynx PLYWOOD'!N280:Y280)</f>
        <v>#REF!</v>
      </c>
      <c r="D336" s="4" t="e">
        <f>'Lynx PLYWOOD'!#REF!*SUM('Lynx PLYWOOD'!N280:Y280)</f>
        <v>#REF!</v>
      </c>
      <c r="E336" s="4" t="e">
        <f>'Lynx PLYWOOD'!#REF!*SUM('Lynx PLYWOOD'!N280:Y280)</f>
        <v>#REF!</v>
      </c>
      <c r="F336" s="4" t="e">
        <f t="shared" si="15"/>
        <v>#REF!</v>
      </c>
      <c r="G336" s="4" t="e">
        <f t="shared" si="16"/>
        <v>#REF!</v>
      </c>
      <c r="H336" s="4" t="e">
        <f>'Lynx PLYWOOD'!#REF!*SUM('Lynx PLYWOOD'!N280:Y280)/3.125</f>
        <v>#REF!</v>
      </c>
      <c r="I336" s="4" t="e">
        <f>'Lynx PLYWOOD'!#REF!</f>
        <v>#REF!</v>
      </c>
    </row>
    <row r="337" spans="2:9">
      <c r="B337" s="4" t="e">
        <f>'Lynx PLYWOOD'!#REF!*SUM('Lynx PLYWOOD'!N281:Y281)</f>
        <v>#REF!</v>
      </c>
      <c r="C337" s="4" t="e">
        <f>'Lynx PLYWOOD'!#REF!*SUM('Lynx PLYWOOD'!N281:Y281)</f>
        <v>#REF!</v>
      </c>
      <c r="D337" s="4" t="e">
        <f>'Lynx PLYWOOD'!#REF!*SUM('Lynx PLYWOOD'!N281:Y281)</f>
        <v>#REF!</v>
      </c>
      <c r="E337" s="4" t="e">
        <f>'Lynx PLYWOOD'!#REF!*SUM('Lynx PLYWOOD'!N281:Y281)</f>
        <v>#REF!</v>
      </c>
      <c r="F337" s="4" t="e">
        <f t="shared" si="15"/>
        <v>#REF!</v>
      </c>
      <c r="G337" s="4" t="e">
        <f t="shared" si="16"/>
        <v>#REF!</v>
      </c>
      <c r="H337" s="4" t="e">
        <f>'Lynx PLYWOOD'!#REF!*SUM('Lynx PLYWOOD'!N281:Y281)/3.125</f>
        <v>#REF!</v>
      </c>
      <c r="I337" s="4" t="e">
        <f>'Lynx PLYWOOD'!#REF!</f>
        <v>#REF!</v>
      </c>
    </row>
    <row r="338" spans="2:9">
      <c r="B338" s="4" t="e">
        <f>'Lynx PLYWOOD'!#REF!*SUM('Lynx PLYWOOD'!N282:Y282)</f>
        <v>#REF!</v>
      </c>
      <c r="C338" s="4" t="e">
        <f>'Lynx PLYWOOD'!#REF!*SUM('Lynx PLYWOOD'!N282:Y282)</f>
        <v>#REF!</v>
      </c>
      <c r="D338" s="4" t="e">
        <f>'Lynx PLYWOOD'!#REF!*SUM('Lynx PLYWOOD'!N282:Y282)</f>
        <v>#REF!</v>
      </c>
      <c r="E338" s="4" t="e">
        <f>'Lynx PLYWOOD'!#REF!*SUM('Lynx PLYWOOD'!N282:Y282)</f>
        <v>#REF!</v>
      </c>
      <c r="F338" s="4" t="e">
        <f t="shared" si="15"/>
        <v>#REF!</v>
      </c>
      <c r="G338" s="4" t="e">
        <f t="shared" si="16"/>
        <v>#REF!</v>
      </c>
      <c r="H338" s="4" t="e">
        <f>'Lynx PLYWOOD'!#REF!*SUM('Lynx PLYWOOD'!N282:Y282)/3.125</f>
        <v>#REF!</v>
      </c>
      <c r="I338" s="4" t="e">
        <f>'Lynx PLYWOOD'!#REF!</f>
        <v>#REF!</v>
      </c>
    </row>
    <row r="339" spans="2:9">
      <c r="B339" s="4" t="e">
        <f>'Lynx PLYWOOD'!#REF!*SUM('Lynx PLYWOOD'!N283:Y283)</f>
        <v>#REF!</v>
      </c>
      <c r="C339" s="4" t="e">
        <f>'Lynx PLYWOOD'!#REF!*SUM('Lynx PLYWOOD'!N283:Y283)</f>
        <v>#REF!</v>
      </c>
      <c r="D339" s="4" t="e">
        <f>'Lynx PLYWOOD'!#REF!*SUM('Lynx PLYWOOD'!N283:Y283)</f>
        <v>#REF!</v>
      </c>
      <c r="E339" s="4" t="e">
        <f>'Lynx PLYWOOD'!#REF!*SUM('Lynx PLYWOOD'!N283:Y283)</f>
        <v>#REF!</v>
      </c>
      <c r="F339" s="4" t="e">
        <f t="shared" si="15"/>
        <v>#REF!</v>
      </c>
      <c r="G339" s="4" t="e">
        <f t="shared" si="16"/>
        <v>#REF!</v>
      </c>
      <c r="H339" s="4" t="e">
        <f>'Lynx PLYWOOD'!#REF!*SUM('Lynx PLYWOOD'!N283:Y283)/3.125</f>
        <v>#REF!</v>
      </c>
      <c r="I339" s="4" t="e">
        <f>'Lynx PLYWOOD'!#REF!</f>
        <v>#REF!</v>
      </c>
    </row>
    <row r="340" spans="2:9">
      <c r="B340" s="4" t="e">
        <f>'Lynx PLYWOOD'!#REF!*SUM('Lynx PLYWOOD'!N284:Y284)</f>
        <v>#REF!</v>
      </c>
      <c r="C340" s="4" t="e">
        <f>'Lynx PLYWOOD'!#REF!*SUM('Lynx PLYWOOD'!N284:Y284)</f>
        <v>#REF!</v>
      </c>
      <c r="D340" s="4" t="e">
        <f>'Lynx PLYWOOD'!#REF!*SUM('Lynx PLYWOOD'!N284:Y284)</f>
        <v>#REF!</v>
      </c>
      <c r="E340" s="4" t="e">
        <f>'Lynx PLYWOOD'!#REF!*SUM('Lynx PLYWOOD'!N284:Y284)</f>
        <v>#REF!</v>
      </c>
      <c r="F340" s="4" t="e">
        <f t="shared" si="15"/>
        <v>#REF!</v>
      </c>
      <c r="G340" s="4" t="e">
        <f t="shared" si="16"/>
        <v>#REF!</v>
      </c>
      <c r="H340" s="4" t="e">
        <f>'Lynx PLYWOOD'!#REF!*SUM('Lynx PLYWOOD'!N284:Y284)/3.125</f>
        <v>#REF!</v>
      </c>
      <c r="I340" s="4" t="e">
        <f>'Lynx PLYWOOD'!#REF!</f>
        <v>#REF!</v>
      </c>
    </row>
    <row r="341" spans="2:9">
      <c r="B341" s="4" t="e">
        <f>'Lynx PLYWOOD'!#REF!*SUM('Lynx PLYWOOD'!N285:Y285)</f>
        <v>#REF!</v>
      </c>
      <c r="C341" s="4" t="e">
        <f>'Lynx PLYWOOD'!#REF!*SUM('Lynx PLYWOOD'!N285:Y285)</f>
        <v>#REF!</v>
      </c>
      <c r="D341" s="4" t="e">
        <f>'Lynx PLYWOOD'!#REF!*SUM('Lynx PLYWOOD'!N285:Y285)</f>
        <v>#REF!</v>
      </c>
      <c r="E341" s="4" t="e">
        <f>'Lynx PLYWOOD'!#REF!*SUM('Lynx PLYWOOD'!N285:Y285)</f>
        <v>#REF!</v>
      </c>
      <c r="F341" s="4" t="e">
        <f t="shared" si="15"/>
        <v>#REF!</v>
      </c>
      <c r="G341" s="4" t="e">
        <f t="shared" si="16"/>
        <v>#REF!</v>
      </c>
      <c r="H341" s="4" t="e">
        <f>'Lynx PLYWOOD'!#REF!*SUM('Lynx PLYWOOD'!N285:Y285)/3.125</f>
        <v>#REF!</v>
      </c>
      <c r="I341" s="4" t="e">
        <f>'Lynx PLYWOOD'!#REF!</f>
        <v>#REF!</v>
      </c>
    </row>
    <row r="342" spans="2:9">
      <c r="B342" s="4" t="e">
        <f>'Lynx PLYWOOD'!#REF!*SUM('Lynx PLYWOOD'!N286:Y286)</f>
        <v>#REF!</v>
      </c>
      <c r="C342" s="4" t="e">
        <f>'Lynx PLYWOOD'!#REF!*SUM('Lynx PLYWOOD'!N286:Y286)</f>
        <v>#REF!</v>
      </c>
      <c r="D342" s="4" t="e">
        <f>'Lynx PLYWOOD'!#REF!*SUM('Lynx PLYWOOD'!N286:Y286)</f>
        <v>#REF!</v>
      </c>
      <c r="E342" s="4" t="e">
        <f>'Lynx PLYWOOD'!#REF!*SUM('Lynx PLYWOOD'!N286:Y286)</f>
        <v>#REF!</v>
      </c>
      <c r="F342" s="4" t="e">
        <f t="shared" si="15"/>
        <v>#REF!</v>
      </c>
      <c r="G342" s="4" t="e">
        <f t="shared" si="16"/>
        <v>#REF!</v>
      </c>
      <c r="H342" s="4" t="e">
        <f>'Lynx PLYWOOD'!#REF!*SUM('Lynx PLYWOOD'!N286:Y286)/3.125</f>
        <v>#REF!</v>
      </c>
      <c r="I342" s="4" t="e">
        <f>'Lynx PLYWOOD'!#REF!</f>
        <v>#REF!</v>
      </c>
    </row>
    <row r="343" spans="2:9">
      <c r="B343" s="4" t="e">
        <f>'Lynx PLYWOOD'!#REF!*SUM('Lynx PLYWOOD'!N287:Y287)</f>
        <v>#REF!</v>
      </c>
      <c r="C343" s="4" t="e">
        <f>'Lynx PLYWOOD'!#REF!*SUM('Lynx PLYWOOD'!N287:Y287)</f>
        <v>#REF!</v>
      </c>
      <c r="D343" s="4" t="e">
        <f>'Lynx PLYWOOD'!#REF!*SUM('Lynx PLYWOOD'!N287:Y287)</f>
        <v>#REF!</v>
      </c>
      <c r="E343" s="4" t="e">
        <f>'Lynx PLYWOOD'!#REF!*SUM('Lynx PLYWOOD'!N287:Y287)</f>
        <v>#REF!</v>
      </c>
      <c r="F343" s="4" t="e">
        <f t="shared" si="15"/>
        <v>#REF!</v>
      </c>
      <c r="G343" s="4" t="e">
        <f t="shared" si="16"/>
        <v>#REF!</v>
      </c>
      <c r="H343" s="4" t="e">
        <f>'Lynx PLYWOOD'!#REF!*SUM('Lynx PLYWOOD'!N287:Y287)/3.125</f>
        <v>#REF!</v>
      </c>
      <c r="I343" s="4" t="e">
        <f>'Lynx PLYWOOD'!#REF!</f>
        <v>#REF!</v>
      </c>
    </row>
    <row r="344" spans="2:9">
      <c r="B344" s="4" t="e">
        <f>'Lynx PLYWOOD'!#REF!*SUM('Lynx PLYWOOD'!N288:Y288)</f>
        <v>#REF!</v>
      </c>
      <c r="C344" s="4" t="e">
        <f>'Lynx PLYWOOD'!#REF!*SUM('Lynx PLYWOOD'!N288:Y288)</f>
        <v>#REF!</v>
      </c>
      <c r="D344" s="4" t="e">
        <f>'Lynx PLYWOOD'!#REF!*SUM('Lynx PLYWOOD'!N288:Y288)</f>
        <v>#REF!</v>
      </c>
      <c r="E344" s="4" t="e">
        <f>'Lynx PLYWOOD'!#REF!*SUM('Lynx PLYWOOD'!N288:Y288)</f>
        <v>#REF!</v>
      </c>
      <c r="F344" s="4" t="e">
        <f t="shared" si="15"/>
        <v>#REF!</v>
      </c>
      <c r="G344" s="4" t="e">
        <f t="shared" si="16"/>
        <v>#REF!</v>
      </c>
      <c r="H344" s="4" t="e">
        <f>'Lynx PLYWOOD'!#REF!*SUM('Lynx PLYWOOD'!N288:Y288)/3.125</f>
        <v>#REF!</v>
      </c>
      <c r="I344" s="4" t="e">
        <f>'Lynx PLYWOOD'!#REF!</f>
        <v>#REF!</v>
      </c>
    </row>
    <row r="345" spans="2:9">
      <c r="B345" s="4" t="e">
        <f>'Lynx PLYWOOD'!#REF!*SUM('Lynx PLYWOOD'!N289:Y289)</f>
        <v>#REF!</v>
      </c>
      <c r="C345" s="4" t="e">
        <f>'Lynx PLYWOOD'!#REF!*SUM('Lynx PLYWOOD'!N289:Y289)</f>
        <v>#REF!</v>
      </c>
      <c r="D345" s="4" t="e">
        <f>'Lynx PLYWOOD'!#REF!*SUM('Lynx PLYWOOD'!N289:Y289)</f>
        <v>#REF!</v>
      </c>
      <c r="E345" s="4" t="e">
        <f>'Lynx PLYWOOD'!#REF!*SUM('Lynx PLYWOOD'!N289:Y289)</f>
        <v>#REF!</v>
      </c>
      <c r="F345" s="4" t="e">
        <f t="shared" si="15"/>
        <v>#REF!</v>
      </c>
      <c r="G345" s="4" t="e">
        <f t="shared" si="16"/>
        <v>#REF!</v>
      </c>
      <c r="H345" s="4" t="e">
        <f>'Lynx PLYWOOD'!#REF!*SUM('Lynx PLYWOOD'!N289:Y289)/3.125</f>
        <v>#REF!</v>
      </c>
      <c r="I345" s="4" t="e">
        <f>'Lynx PLYWOOD'!#REF!</f>
        <v>#REF!</v>
      </c>
    </row>
    <row r="346" spans="2:9">
      <c r="B346" s="4" t="e">
        <f>'Lynx PLYWOOD'!#REF!*SUM('Lynx PLYWOOD'!N290:Y290)</f>
        <v>#REF!</v>
      </c>
      <c r="C346" s="4" t="e">
        <f>'Lynx PLYWOOD'!#REF!*SUM('Lynx PLYWOOD'!N290:Y290)</f>
        <v>#REF!</v>
      </c>
      <c r="D346" s="4" t="e">
        <f>'Lynx PLYWOOD'!#REF!*SUM('Lynx PLYWOOD'!N290:Y290)</f>
        <v>#REF!</v>
      </c>
      <c r="E346" s="4" t="e">
        <f>'Lynx PLYWOOD'!#REF!*SUM('Lynx PLYWOOD'!N290:Y290)</f>
        <v>#REF!</v>
      </c>
      <c r="F346" s="4" t="e">
        <f t="shared" si="15"/>
        <v>#REF!</v>
      </c>
      <c r="G346" s="4" t="e">
        <f t="shared" si="16"/>
        <v>#REF!</v>
      </c>
      <c r="H346" s="4" t="e">
        <f>'Lynx PLYWOOD'!#REF!*SUM('Lynx PLYWOOD'!N290:Y290)/3.125</f>
        <v>#REF!</v>
      </c>
      <c r="I346" s="4" t="e">
        <f>'Lynx PLYWOOD'!#REF!</f>
        <v>#REF!</v>
      </c>
    </row>
    <row r="347" spans="2:9">
      <c r="B347" s="4" t="e">
        <f>'Lynx PLYWOOD'!#REF!*SUM('Lynx PLYWOOD'!N291:Y291)</f>
        <v>#REF!</v>
      </c>
      <c r="C347" s="4" t="e">
        <f>'Lynx PLYWOOD'!#REF!*SUM('Lynx PLYWOOD'!N291:Y291)</f>
        <v>#REF!</v>
      </c>
      <c r="D347" s="4" t="e">
        <f>'Lynx PLYWOOD'!#REF!*SUM('Lynx PLYWOOD'!N291:Y291)</f>
        <v>#REF!</v>
      </c>
      <c r="E347" s="4" t="e">
        <f>'Lynx PLYWOOD'!#REF!*SUM('Lynx PLYWOOD'!N291:Y291)</f>
        <v>#REF!</v>
      </c>
      <c r="F347" s="4" t="e">
        <f t="shared" si="15"/>
        <v>#REF!</v>
      </c>
      <c r="G347" s="4" t="e">
        <f t="shared" si="16"/>
        <v>#REF!</v>
      </c>
      <c r="H347" s="4" t="e">
        <f>'Lynx PLYWOOD'!#REF!*SUM('Lynx PLYWOOD'!N291:Y291)/3.125</f>
        <v>#REF!</v>
      </c>
      <c r="I347" s="4" t="e">
        <f>'Lynx PLYWOOD'!#REF!</f>
        <v>#REF!</v>
      </c>
    </row>
    <row r="348" spans="2:9">
      <c r="B348" s="4" t="e">
        <f>'Lynx PLYWOOD'!#REF!*SUM('Lynx PLYWOOD'!N292:Y292)</f>
        <v>#REF!</v>
      </c>
      <c r="C348" s="4" t="e">
        <f>'Lynx PLYWOOD'!#REF!*SUM('Lynx PLYWOOD'!N292:Y292)</f>
        <v>#REF!</v>
      </c>
      <c r="D348" s="4" t="e">
        <f>'Lynx PLYWOOD'!#REF!*SUM('Lynx PLYWOOD'!N292:Y292)</f>
        <v>#REF!</v>
      </c>
      <c r="E348" s="4" t="e">
        <f>'Lynx PLYWOOD'!#REF!*SUM('Lynx PLYWOOD'!N292:Y292)</f>
        <v>#REF!</v>
      </c>
      <c r="F348" s="4" t="e">
        <f t="shared" si="15"/>
        <v>#REF!</v>
      </c>
      <c r="G348" s="4" t="e">
        <f t="shared" si="16"/>
        <v>#REF!</v>
      </c>
      <c r="H348" s="4" t="e">
        <f>'Lynx PLYWOOD'!#REF!*SUM('Lynx PLYWOOD'!N292:Y292)/3.125</f>
        <v>#REF!</v>
      </c>
      <c r="I348" s="4" t="e">
        <f>'Lynx PLYWOOD'!#REF!</f>
        <v>#REF!</v>
      </c>
    </row>
    <row r="349" spans="2:9">
      <c r="B349" s="4" t="e">
        <f>'Lynx PLYWOOD'!#REF!*SUM('Lynx PLYWOOD'!N293:Y293)</f>
        <v>#REF!</v>
      </c>
      <c r="C349" s="4" t="e">
        <f>'Lynx PLYWOOD'!#REF!*SUM('Lynx PLYWOOD'!N293:Y293)</f>
        <v>#REF!</v>
      </c>
      <c r="D349" s="4" t="e">
        <f>'Lynx PLYWOOD'!#REF!*SUM('Lynx PLYWOOD'!N293:Y293)</f>
        <v>#REF!</v>
      </c>
      <c r="E349" s="4" t="e">
        <f>'Lynx PLYWOOD'!#REF!*SUM('Lynx PLYWOOD'!N293:Y293)</f>
        <v>#REF!</v>
      </c>
      <c r="F349" s="4" t="e">
        <f t="shared" si="15"/>
        <v>#REF!</v>
      </c>
      <c r="G349" s="4" t="e">
        <f t="shared" si="16"/>
        <v>#REF!</v>
      </c>
      <c r="H349" s="4" t="e">
        <f>'Lynx PLYWOOD'!#REF!*SUM('Lynx PLYWOOD'!N293:Y293)/3.125</f>
        <v>#REF!</v>
      </c>
      <c r="I349" s="4" t="e">
        <f>'Lynx PLYWOOD'!#REF!</f>
        <v>#REF!</v>
      </c>
    </row>
    <row r="350" spans="2:9">
      <c r="B350" s="4" t="e">
        <f>'Lynx PLYWOOD'!#REF!*SUM('Lynx PLYWOOD'!N294:Y294)</f>
        <v>#REF!</v>
      </c>
      <c r="C350" s="4" t="e">
        <f>'Lynx PLYWOOD'!#REF!*SUM('Lynx PLYWOOD'!N294:Y294)</f>
        <v>#REF!</v>
      </c>
      <c r="D350" s="4" t="e">
        <f>'Lynx PLYWOOD'!#REF!*SUM('Lynx PLYWOOD'!N294:Y294)</f>
        <v>#REF!</v>
      </c>
      <c r="E350" s="4" t="e">
        <f>'Lynx PLYWOOD'!#REF!*SUM('Lynx PLYWOOD'!N294:Y294)</f>
        <v>#REF!</v>
      </c>
      <c r="F350" s="4" t="e">
        <f t="shared" si="15"/>
        <v>#REF!</v>
      </c>
      <c r="G350" s="4" t="e">
        <f t="shared" si="16"/>
        <v>#REF!</v>
      </c>
      <c r="H350" s="4" t="e">
        <f>'Lynx PLYWOOD'!#REF!*SUM('Lynx PLYWOOD'!N294:Y294)/3.125</f>
        <v>#REF!</v>
      </c>
      <c r="I350" s="4" t="e">
        <f>'Lynx PLYWOOD'!#REF!</f>
        <v>#REF!</v>
      </c>
    </row>
    <row r="351" spans="2:9">
      <c r="B351" s="4" t="e">
        <f>'Lynx PLYWOOD'!#REF!*SUM('Lynx PLYWOOD'!N295:Y295)</f>
        <v>#REF!</v>
      </c>
      <c r="C351" s="4" t="e">
        <f>'Lynx PLYWOOD'!#REF!*SUM('Lynx PLYWOOD'!N295:Y295)</f>
        <v>#REF!</v>
      </c>
      <c r="D351" s="4" t="e">
        <f>'Lynx PLYWOOD'!#REF!*SUM('Lynx PLYWOOD'!N295:Y295)</f>
        <v>#REF!</v>
      </c>
      <c r="E351" s="4" t="e">
        <f>'Lynx PLYWOOD'!#REF!*SUM('Lynx PLYWOOD'!N295:Y295)</f>
        <v>#REF!</v>
      </c>
      <c r="F351" s="4" t="e">
        <f t="shared" si="15"/>
        <v>#REF!</v>
      </c>
      <c r="G351" s="4" t="e">
        <f t="shared" si="16"/>
        <v>#REF!</v>
      </c>
      <c r="H351" s="4" t="e">
        <f>'Lynx PLYWOOD'!#REF!*SUM('Lynx PLYWOOD'!N295:Y295)/3.125</f>
        <v>#REF!</v>
      </c>
      <c r="I351" s="4" t="e">
        <f>'Lynx PLYWOOD'!#REF!</f>
        <v>#REF!</v>
      </c>
    </row>
    <row r="352" spans="2:9">
      <c r="B352" s="4" t="e">
        <f>'Lynx PLYWOOD'!#REF!*SUM('Lynx PLYWOOD'!N296:Y296)</f>
        <v>#REF!</v>
      </c>
      <c r="C352" s="4" t="e">
        <f>'Lynx PLYWOOD'!#REF!*SUM('Lynx PLYWOOD'!N296:Y296)</f>
        <v>#REF!</v>
      </c>
      <c r="D352" s="4" t="e">
        <f>'Lynx PLYWOOD'!#REF!*SUM('Lynx PLYWOOD'!N296:Y296)</f>
        <v>#REF!</v>
      </c>
      <c r="E352" s="4" t="e">
        <f>'Lynx PLYWOOD'!#REF!*SUM('Lynx PLYWOOD'!N296:Y296)</f>
        <v>#REF!</v>
      </c>
      <c r="F352" s="4" t="e">
        <f t="shared" si="15"/>
        <v>#REF!</v>
      </c>
      <c r="G352" s="4" t="e">
        <f t="shared" si="16"/>
        <v>#REF!</v>
      </c>
      <c r="H352" s="4" t="e">
        <f>'Lynx PLYWOOD'!#REF!*SUM('Lynx PLYWOOD'!N296:Y296)/3.125</f>
        <v>#REF!</v>
      </c>
      <c r="I352" s="4" t="e">
        <f>'Lynx PLYWOOD'!#REF!</f>
        <v>#REF!</v>
      </c>
    </row>
    <row r="353" spans="2:9">
      <c r="B353" s="4" t="e">
        <f>'Lynx PLYWOOD'!#REF!*SUM('Lynx PLYWOOD'!N297:Y297)</f>
        <v>#REF!</v>
      </c>
      <c r="C353" s="4" t="e">
        <f>'Lynx PLYWOOD'!#REF!*SUM('Lynx PLYWOOD'!N297:Y297)</f>
        <v>#REF!</v>
      </c>
      <c r="D353" s="4" t="e">
        <f>'Lynx PLYWOOD'!#REF!*SUM('Lynx PLYWOOD'!N297:Y297)</f>
        <v>#REF!</v>
      </c>
      <c r="E353" s="4" t="e">
        <f>'Lynx PLYWOOD'!#REF!*SUM('Lynx PLYWOOD'!N297:Y297)</f>
        <v>#REF!</v>
      </c>
      <c r="F353" s="4" t="e">
        <f t="shared" si="15"/>
        <v>#REF!</v>
      </c>
      <c r="G353" s="4" t="e">
        <f t="shared" si="16"/>
        <v>#REF!</v>
      </c>
      <c r="H353" s="4" t="e">
        <f>'Lynx PLYWOOD'!#REF!*SUM('Lynx PLYWOOD'!N297:Y297)/3.125</f>
        <v>#REF!</v>
      </c>
      <c r="I353" s="4" t="e">
        <f>'Lynx PLYWOOD'!#REF!</f>
        <v>#REF!</v>
      </c>
    </row>
    <row r="354" spans="2:9">
      <c r="B354" s="4" t="e">
        <f>'Lynx PLYWOOD'!#REF!*SUM('Lynx PLYWOOD'!N298:Y298)</f>
        <v>#REF!</v>
      </c>
      <c r="C354" s="4" t="e">
        <f>'Lynx PLYWOOD'!#REF!*SUM('Lynx PLYWOOD'!N298:Y298)</f>
        <v>#REF!</v>
      </c>
      <c r="D354" s="4" t="e">
        <f>'Lynx PLYWOOD'!#REF!*SUM('Lynx PLYWOOD'!N298:Y298)</f>
        <v>#REF!</v>
      </c>
      <c r="E354" s="4" t="e">
        <f>'Lynx PLYWOOD'!#REF!*SUM('Lynx PLYWOOD'!N298:Y298)</f>
        <v>#REF!</v>
      </c>
      <c r="F354" s="4" t="e">
        <f t="shared" si="15"/>
        <v>#REF!</v>
      </c>
      <c r="G354" s="4" t="e">
        <f t="shared" si="16"/>
        <v>#REF!</v>
      </c>
      <c r="H354" s="4" t="e">
        <f>'Lynx PLYWOOD'!#REF!*SUM('Lynx PLYWOOD'!N298:Y298)/3.125</f>
        <v>#REF!</v>
      </c>
      <c r="I354" s="4" t="e">
        <f>'Lynx PLYWOOD'!#REF!</f>
        <v>#REF!</v>
      </c>
    </row>
    <row r="355" spans="2:9">
      <c r="B355" s="4" t="e">
        <f>'Lynx PLYWOOD'!#REF!*SUM('Lynx PLYWOOD'!N299:Y299)</f>
        <v>#REF!</v>
      </c>
      <c r="C355" s="4" t="e">
        <f>'Lynx PLYWOOD'!#REF!*SUM('Lynx PLYWOOD'!N299:Y299)</f>
        <v>#REF!</v>
      </c>
      <c r="D355" s="4" t="e">
        <f>'Lynx PLYWOOD'!#REF!*SUM('Lynx PLYWOOD'!N299:Y299)</f>
        <v>#REF!</v>
      </c>
      <c r="E355" s="4" t="e">
        <f>'Lynx PLYWOOD'!#REF!*SUM('Lynx PLYWOOD'!N299:Y299)</f>
        <v>#REF!</v>
      </c>
      <c r="F355" s="4" t="e">
        <f t="shared" si="15"/>
        <v>#REF!</v>
      </c>
      <c r="G355" s="4" t="e">
        <f t="shared" si="16"/>
        <v>#REF!</v>
      </c>
      <c r="H355" s="4" t="e">
        <f>'Lynx PLYWOOD'!#REF!*SUM('Lynx PLYWOOD'!N299:Y299)/3.125</f>
        <v>#REF!</v>
      </c>
      <c r="I355" s="4" t="e">
        <f>'Lynx PLYWOOD'!#REF!</f>
        <v>#REF!</v>
      </c>
    </row>
    <row r="356" spans="2:9">
      <c r="B356" s="4" t="e">
        <f>'Lynx PLYWOOD'!#REF!*SUM('Lynx PLYWOOD'!N300:Y300)</f>
        <v>#REF!</v>
      </c>
      <c r="C356" s="4" t="e">
        <f>'Lynx PLYWOOD'!#REF!*SUM('Lynx PLYWOOD'!N300:Y300)</f>
        <v>#REF!</v>
      </c>
      <c r="D356" s="4" t="e">
        <f>'Lynx PLYWOOD'!#REF!*SUM('Lynx PLYWOOD'!N300:Y300)</f>
        <v>#REF!</v>
      </c>
      <c r="E356" s="4" t="e">
        <f>'Lynx PLYWOOD'!#REF!*SUM('Lynx PLYWOOD'!N300:Y300)</f>
        <v>#REF!</v>
      </c>
      <c r="F356" s="4" t="e">
        <f t="shared" si="15"/>
        <v>#REF!</v>
      </c>
      <c r="G356" s="4" t="e">
        <f t="shared" si="16"/>
        <v>#REF!</v>
      </c>
      <c r="H356" s="4" t="e">
        <f>'Lynx PLYWOOD'!#REF!*SUM('Lynx PLYWOOD'!N300:Y300)/3.125</f>
        <v>#REF!</v>
      </c>
      <c r="I356" s="4" t="e">
        <f>'Lynx PLYWOOD'!#REF!</f>
        <v>#REF!</v>
      </c>
    </row>
    <row r="357" spans="2:9">
      <c r="B357" s="4" t="e">
        <f>'Lynx PLYWOOD'!#REF!*SUM('Lynx PLYWOOD'!N301:Y301)</f>
        <v>#REF!</v>
      </c>
      <c r="C357" s="4" t="e">
        <f>'Lynx PLYWOOD'!#REF!*SUM('Lynx PLYWOOD'!N301:Y301)</f>
        <v>#REF!</v>
      </c>
      <c r="D357" s="4" t="e">
        <f>'Lynx PLYWOOD'!#REF!*SUM('Lynx PLYWOOD'!N301:Y301)</f>
        <v>#REF!</v>
      </c>
      <c r="E357" s="4" t="e">
        <f>'Lynx PLYWOOD'!#REF!*SUM('Lynx PLYWOOD'!N301:Y301)</f>
        <v>#REF!</v>
      </c>
      <c r="F357" s="4" t="e">
        <f t="shared" si="15"/>
        <v>#REF!</v>
      </c>
      <c r="G357" s="4" t="e">
        <f t="shared" si="16"/>
        <v>#REF!</v>
      </c>
      <c r="H357" s="4" t="e">
        <f>'Lynx PLYWOOD'!#REF!*SUM('Lynx PLYWOOD'!N301:Y301)/3.125</f>
        <v>#REF!</v>
      </c>
      <c r="I357" s="4" t="e">
        <f>'Lynx PLYWOOD'!#REF!</f>
        <v>#REF!</v>
      </c>
    </row>
    <row r="358" spans="2:9">
      <c r="B358" s="4" t="e">
        <f>'Lynx PLYWOOD'!#REF!*SUM('Lynx PLYWOOD'!N302:Y302)</f>
        <v>#REF!</v>
      </c>
      <c r="C358" s="4" t="e">
        <f>'Lynx PLYWOOD'!#REF!*SUM('Lynx PLYWOOD'!N302:Y302)</f>
        <v>#REF!</v>
      </c>
      <c r="D358" s="4" t="e">
        <f>'Lynx PLYWOOD'!#REF!*SUM('Lynx PLYWOOD'!N302:Y302)</f>
        <v>#REF!</v>
      </c>
      <c r="E358" s="4" t="e">
        <f>'Lynx PLYWOOD'!#REF!*SUM('Lynx PLYWOOD'!N302:Y302)</f>
        <v>#REF!</v>
      </c>
      <c r="F358" s="4" t="e">
        <f t="shared" si="15"/>
        <v>#REF!</v>
      </c>
      <c r="G358" s="4" t="e">
        <f t="shared" si="16"/>
        <v>#REF!</v>
      </c>
      <c r="H358" s="4" t="e">
        <f>'Lynx PLYWOOD'!#REF!*SUM('Lynx PLYWOOD'!N302:Y302)/3.125</f>
        <v>#REF!</v>
      </c>
      <c r="I358" s="4" t="e">
        <f>'Lynx PLYWOOD'!#REF!</f>
        <v>#REF!</v>
      </c>
    </row>
    <row r="359" spans="2:9">
      <c r="B359" s="4" t="e">
        <f>'Lynx PLYWOOD'!#REF!*SUM('Lynx PLYWOOD'!N303:Y303)</f>
        <v>#REF!</v>
      </c>
      <c r="C359" s="4" t="e">
        <f>'Lynx PLYWOOD'!#REF!*SUM('Lynx PLYWOOD'!N303:Y303)</f>
        <v>#REF!</v>
      </c>
      <c r="D359" s="4" t="e">
        <f>'Lynx PLYWOOD'!#REF!*SUM('Lynx PLYWOOD'!N303:Y303)</f>
        <v>#REF!</v>
      </c>
      <c r="E359" s="4" t="e">
        <f>'Lynx PLYWOOD'!#REF!*SUM('Lynx PLYWOOD'!N303:Y303)</f>
        <v>#REF!</v>
      </c>
      <c r="F359" s="4" t="e">
        <f t="shared" si="15"/>
        <v>#REF!</v>
      </c>
      <c r="G359" s="4" t="e">
        <f t="shared" si="16"/>
        <v>#REF!</v>
      </c>
      <c r="H359" s="4" t="e">
        <f>'Lynx PLYWOOD'!#REF!*SUM('Lynx PLYWOOD'!N303:Y303)/3.125</f>
        <v>#REF!</v>
      </c>
      <c r="I359" s="4" t="e">
        <f>'Lynx PLYWOOD'!#REF!</f>
        <v>#REF!</v>
      </c>
    </row>
    <row r="360" spans="2:9">
      <c r="B360" s="4" t="e">
        <f>'Lynx PLYWOOD'!#REF!*SUM('Lynx PLYWOOD'!N304:Y304)</f>
        <v>#REF!</v>
      </c>
      <c r="C360" s="4" t="e">
        <f>'Lynx PLYWOOD'!#REF!*SUM('Lynx PLYWOOD'!N304:Y304)</f>
        <v>#REF!</v>
      </c>
      <c r="D360" s="4" t="e">
        <f>'Lynx PLYWOOD'!#REF!*SUM('Lynx PLYWOOD'!N304:Y304)</f>
        <v>#REF!</v>
      </c>
      <c r="E360" s="4" t="e">
        <f>'Lynx PLYWOOD'!#REF!*SUM('Lynx PLYWOOD'!N304:Y304)</f>
        <v>#REF!</v>
      </c>
      <c r="F360" s="4" t="e">
        <f t="shared" si="15"/>
        <v>#REF!</v>
      </c>
      <c r="G360" s="4" t="e">
        <f t="shared" si="16"/>
        <v>#REF!</v>
      </c>
      <c r="H360" s="4" t="e">
        <f>'Lynx PLYWOOD'!#REF!*SUM('Lynx PLYWOOD'!N304:Y304)/3.125</f>
        <v>#REF!</v>
      </c>
      <c r="I360" s="4" t="e">
        <f>'Lynx PLYWOOD'!#REF!</f>
        <v>#REF!</v>
      </c>
    </row>
    <row r="361" spans="2:9">
      <c r="B361" s="4" t="e">
        <f>'Lynx PLYWOOD'!#REF!*SUM('Lynx PLYWOOD'!N305:Y305)</f>
        <v>#REF!</v>
      </c>
      <c r="C361" s="4" t="e">
        <f>'Lynx PLYWOOD'!#REF!*SUM('Lynx PLYWOOD'!N305:Y305)</f>
        <v>#REF!</v>
      </c>
      <c r="D361" s="4" t="e">
        <f>'Lynx PLYWOOD'!#REF!*SUM('Lynx PLYWOOD'!N305:Y305)</f>
        <v>#REF!</v>
      </c>
      <c r="E361" s="4" t="e">
        <f>'Lynx PLYWOOD'!#REF!*SUM('Lynx PLYWOOD'!N305:Y305)</f>
        <v>#REF!</v>
      </c>
      <c r="F361" s="4" t="e">
        <f t="shared" si="15"/>
        <v>#REF!</v>
      </c>
      <c r="G361" s="4" t="e">
        <f t="shared" si="16"/>
        <v>#REF!</v>
      </c>
      <c r="H361" s="4" t="e">
        <f>'Lynx PLYWOOD'!#REF!*SUM('Lynx PLYWOOD'!N305:Y305)/3.125</f>
        <v>#REF!</v>
      </c>
      <c r="I361" s="4" t="e">
        <f>'Lynx PLYWOOD'!#REF!</f>
        <v>#REF!</v>
      </c>
    </row>
    <row r="362" spans="2:9">
      <c r="B362" s="4" t="e">
        <f>'Lynx PLYWOOD'!#REF!*SUM('Lynx PLYWOOD'!N306:Y306)</f>
        <v>#REF!</v>
      </c>
      <c r="C362" s="4" t="e">
        <f>'Lynx PLYWOOD'!#REF!*SUM('Lynx PLYWOOD'!N306:Y306)</f>
        <v>#REF!</v>
      </c>
      <c r="D362" s="4" t="e">
        <f>'Lynx PLYWOOD'!#REF!*SUM('Lynx PLYWOOD'!N306:Y306)</f>
        <v>#REF!</v>
      </c>
      <c r="E362" s="4" t="e">
        <f>'Lynx PLYWOOD'!#REF!*SUM('Lynx PLYWOOD'!N306:Y306)</f>
        <v>#REF!</v>
      </c>
      <c r="F362" s="4" t="e">
        <f t="shared" si="15"/>
        <v>#REF!</v>
      </c>
      <c r="G362" s="4" t="e">
        <f t="shared" si="16"/>
        <v>#REF!</v>
      </c>
      <c r="H362" s="4" t="e">
        <f>'Lynx PLYWOOD'!#REF!*SUM('Lynx PLYWOOD'!N306:Y306)/3.125</f>
        <v>#REF!</v>
      </c>
      <c r="I362" s="4" t="e">
        <f>'Lynx PLYWOOD'!#REF!</f>
        <v>#REF!</v>
      </c>
    </row>
    <row r="363" spans="2:9">
      <c r="B363" s="4" t="e">
        <f>'Lynx PLYWOOD'!#REF!*SUM('Lynx PLYWOOD'!N307:Y307)</f>
        <v>#REF!</v>
      </c>
      <c r="C363" s="4" t="e">
        <f>'Lynx PLYWOOD'!#REF!*SUM('Lynx PLYWOOD'!N307:Y307)</f>
        <v>#REF!</v>
      </c>
      <c r="D363" s="4" t="e">
        <f>'Lynx PLYWOOD'!#REF!*SUM('Lynx PLYWOOD'!N307:Y307)</f>
        <v>#REF!</v>
      </c>
      <c r="E363" s="4" t="e">
        <f>'Lynx PLYWOOD'!#REF!*SUM('Lynx PLYWOOD'!N307:Y307)</f>
        <v>#REF!</v>
      </c>
      <c r="F363" s="4" t="e">
        <f t="shared" si="15"/>
        <v>#REF!</v>
      </c>
      <c r="G363" s="4" t="e">
        <f t="shared" si="16"/>
        <v>#REF!</v>
      </c>
      <c r="H363" s="4" t="e">
        <f>'Lynx PLYWOOD'!#REF!*SUM('Lynx PLYWOOD'!N307:Y307)/3.125</f>
        <v>#REF!</v>
      </c>
      <c r="I363" s="4" t="e">
        <f>'Lynx PLYWOOD'!#REF!</f>
        <v>#REF!</v>
      </c>
    </row>
    <row r="364" spans="2:9">
      <c r="B364" s="4" t="e">
        <f>'Lynx PLYWOOD'!#REF!*SUM('Lynx PLYWOOD'!N308:Y308)</f>
        <v>#REF!</v>
      </c>
      <c r="C364" s="4" t="e">
        <f>'Lynx PLYWOOD'!#REF!*SUM('Lynx PLYWOOD'!N308:Y308)</f>
        <v>#REF!</v>
      </c>
      <c r="D364" s="4" t="e">
        <f>'Lynx PLYWOOD'!#REF!*SUM('Lynx PLYWOOD'!N308:Y308)</f>
        <v>#REF!</v>
      </c>
      <c r="E364" s="4" t="e">
        <f>'Lynx PLYWOOD'!#REF!*SUM('Lynx PLYWOOD'!N308:Y308)</f>
        <v>#REF!</v>
      </c>
      <c r="F364" s="4" t="e">
        <f t="shared" si="15"/>
        <v>#REF!</v>
      </c>
      <c r="G364" s="4" t="e">
        <f t="shared" si="16"/>
        <v>#REF!</v>
      </c>
      <c r="H364" s="4" t="e">
        <f>'Lynx PLYWOOD'!#REF!*SUM('Lynx PLYWOOD'!N308:Y308)/3.125</f>
        <v>#REF!</v>
      </c>
      <c r="I364" s="4" t="e">
        <f>'Lynx PLYWOOD'!#REF!</f>
        <v>#REF!</v>
      </c>
    </row>
    <row r="365" spans="2:9">
      <c r="B365" s="4" t="e">
        <f>'Lynx PLYWOOD'!#REF!*SUM('Lynx PLYWOOD'!N309:Y309)</f>
        <v>#REF!</v>
      </c>
      <c r="C365" s="4" t="e">
        <f>'Lynx PLYWOOD'!#REF!*SUM('Lynx PLYWOOD'!N309:Y309)</f>
        <v>#REF!</v>
      </c>
      <c r="D365" s="4" t="e">
        <f>'Lynx PLYWOOD'!#REF!*SUM('Lynx PLYWOOD'!N309:Y309)</f>
        <v>#REF!</v>
      </c>
      <c r="E365" s="4" t="e">
        <f>'Lynx PLYWOOD'!#REF!*SUM('Lynx PLYWOOD'!N309:Y309)</f>
        <v>#REF!</v>
      </c>
      <c r="F365" s="4" t="e">
        <f t="shared" si="15"/>
        <v>#REF!</v>
      </c>
      <c r="G365" s="4" t="e">
        <f t="shared" si="16"/>
        <v>#REF!</v>
      </c>
      <c r="H365" s="4" t="e">
        <f>'Lynx PLYWOOD'!#REF!*SUM('Lynx PLYWOOD'!N309:Y309)/3.125</f>
        <v>#REF!</v>
      </c>
      <c r="I365" s="4" t="e">
        <f>'Lynx PLYWOOD'!#REF!</f>
        <v>#REF!</v>
      </c>
    </row>
    <row r="366" spans="2:9">
      <c r="B366" s="4" t="e">
        <f>'Lynx PLYWOOD'!#REF!*SUM('Lynx PLYWOOD'!N310:Y310)</f>
        <v>#REF!</v>
      </c>
      <c r="C366" s="4" t="e">
        <f>'Lynx PLYWOOD'!#REF!*SUM('Lynx PLYWOOD'!N310:Y310)</f>
        <v>#REF!</v>
      </c>
      <c r="D366" s="4" t="e">
        <f>'Lynx PLYWOOD'!#REF!*SUM('Lynx PLYWOOD'!N310:Y310)</f>
        <v>#REF!</v>
      </c>
      <c r="E366" s="4" t="e">
        <f>'Lynx PLYWOOD'!#REF!*SUM('Lynx PLYWOOD'!N310:Y310)</f>
        <v>#REF!</v>
      </c>
      <c r="F366" s="4" t="e">
        <f t="shared" si="15"/>
        <v>#REF!</v>
      </c>
      <c r="G366" s="4" t="e">
        <f t="shared" si="16"/>
        <v>#REF!</v>
      </c>
      <c r="H366" s="4" t="e">
        <f>'Lynx PLYWOOD'!#REF!*SUM('Lynx PLYWOOD'!N310:Y310)/3.125</f>
        <v>#REF!</v>
      </c>
      <c r="I366" s="4" t="e">
        <f>'Lynx PLYWOOD'!#REF!</f>
        <v>#REF!</v>
      </c>
    </row>
    <row r="367" spans="2:9">
      <c r="B367" s="4" t="e">
        <f>'Lynx PLYWOOD'!#REF!*SUM('Lynx PLYWOOD'!N311:Y311)</f>
        <v>#REF!</v>
      </c>
      <c r="C367" s="4" t="e">
        <f>'Lynx PLYWOOD'!#REF!*SUM('Lynx PLYWOOD'!N311:Y311)</f>
        <v>#REF!</v>
      </c>
      <c r="D367" s="4" t="e">
        <f>'Lynx PLYWOOD'!#REF!*SUM('Lynx PLYWOOD'!N311:Y311)</f>
        <v>#REF!</v>
      </c>
      <c r="E367" s="4" t="e">
        <f>'Lynx PLYWOOD'!#REF!*SUM('Lynx PLYWOOD'!N311:Y311)</f>
        <v>#REF!</v>
      </c>
      <c r="F367" s="4" t="e">
        <f t="shared" si="15"/>
        <v>#REF!</v>
      </c>
      <c r="G367" s="4" t="e">
        <f t="shared" si="16"/>
        <v>#REF!</v>
      </c>
      <c r="H367" s="4" t="e">
        <f>'Lynx PLYWOOD'!#REF!*SUM('Lynx PLYWOOD'!N311:Y311)/3.125</f>
        <v>#REF!</v>
      </c>
      <c r="I367" s="4" t="e">
        <f>'Lynx PLYWOOD'!#REF!</f>
        <v>#REF!</v>
      </c>
    </row>
    <row r="368" spans="2:9">
      <c r="B368" s="4" t="e">
        <f>'Lynx PLYWOOD'!#REF!*SUM('Lynx PLYWOOD'!N312:Y312)</f>
        <v>#REF!</v>
      </c>
      <c r="C368" s="4" t="e">
        <f>'Lynx PLYWOOD'!#REF!*SUM('Lynx PLYWOOD'!N312:Y312)</f>
        <v>#REF!</v>
      </c>
      <c r="D368" s="4" t="e">
        <f>'Lynx PLYWOOD'!#REF!*SUM('Lynx PLYWOOD'!N312:Y312)</f>
        <v>#REF!</v>
      </c>
      <c r="E368" s="4" t="e">
        <f>'Lynx PLYWOOD'!#REF!*SUM('Lynx PLYWOOD'!N312:Y312)</f>
        <v>#REF!</v>
      </c>
      <c r="F368" s="4" t="e">
        <f t="shared" si="15"/>
        <v>#REF!</v>
      </c>
      <c r="G368" s="4" t="e">
        <f t="shared" si="16"/>
        <v>#REF!</v>
      </c>
      <c r="H368" s="4" t="e">
        <f>'Lynx PLYWOOD'!#REF!*SUM('Lynx PLYWOOD'!N312:Y312)/3.125</f>
        <v>#REF!</v>
      </c>
      <c r="I368" s="4" t="e">
        <f>'Lynx PLYWOOD'!#REF!</f>
        <v>#REF!</v>
      </c>
    </row>
    <row r="369" spans="2:9">
      <c r="B369" s="4" t="e">
        <f>'Lynx PLYWOOD'!#REF!*SUM('Lynx PLYWOOD'!N313:Y313)</f>
        <v>#REF!</v>
      </c>
      <c r="C369" s="4" t="e">
        <f>'Lynx PLYWOOD'!#REF!*SUM('Lynx PLYWOOD'!N313:Y313)</f>
        <v>#REF!</v>
      </c>
      <c r="D369" s="4" t="e">
        <f>'Lynx PLYWOOD'!#REF!*SUM('Lynx PLYWOOD'!N313:Y313)</f>
        <v>#REF!</v>
      </c>
      <c r="E369" s="4" t="e">
        <f>'Lynx PLYWOOD'!#REF!*SUM('Lynx PLYWOOD'!N313:Y313)</f>
        <v>#REF!</v>
      </c>
      <c r="F369" s="4" t="e">
        <f t="shared" si="15"/>
        <v>#REF!</v>
      </c>
      <c r="G369" s="4" t="e">
        <f t="shared" si="16"/>
        <v>#REF!</v>
      </c>
      <c r="H369" s="4" t="e">
        <f>'Lynx PLYWOOD'!#REF!*SUM('Lynx PLYWOOD'!N313:Y313)/3.125</f>
        <v>#REF!</v>
      </c>
      <c r="I369" s="4" t="e">
        <f>'Lynx PLYWOOD'!#REF!</f>
        <v>#REF!</v>
      </c>
    </row>
    <row r="370" spans="2:9">
      <c r="B370" s="4" t="e">
        <f>'Lynx PLYWOOD'!#REF!*SUM('Lynx PLYWOOD'!N314:Y314)</f>
        <v>#REF!</v>
      </c>
      <c r="C370" s="4" t="e">
        <f>'Lynx PLYWOOD'!#REF!*SUM('Lynx PLYWOOD'!N314:Y314)</f>
        <v>#REF!</v>
      </c>
      <c r="D370" s="4" t="e">
        <f>'Lynx PLYWOOD'!#REF!*SUM('Lynx PLYWOOD'!N314:Y314)</f>
        <v>#REF!</v>
      </c>
      <c r="E370" s="4" t="e">
        <f>'Lynx PLYWOOD'!#REF!*SUM('Lynx PLYWOOD'!N314:Y314)</f>
        <v>#REF!</v>
      </c>
      <c r="F370" s="4" t="e">
        <f t="shared" si="15"/>
        <v>#REF!</v>
      </c>
      <c r="G370" s="4" t="e">
        <f t="shared" si="16"/>
        <v>#REF!</v>
      </c>
      <c r="H370" s="4" t="e">
        <f>'Lynx PLYWOOD'!#REF!*SUM('Lynx PLYWOOD'!N314:Y314)/3.125</f>
        <v>#REF!</v>
      </c>
      <c r="I370" s="4" t="e">
        <f>'Lynx PLYWOOD'!#REF!</f>
        <v>#REF!</v>
      </c>
    </row>
    <row r="371" spans="2:9">
      <c r="B371" s="4" t="e">
        <f>'Lynx PLYWOOD'!#REF!*SUM('Lynx PLYWOOD'!N315:Y315)</f>
        <v>#REF!</v>
      </c>
      <c r="C371" s="4" t="e">
        <f>'Lynx PLYWOOD'!#REF!*SUM('Lynx PLYWOOD'!N315:Y315)</f>
        <v>#REF!</v>
      </c>
      <c r="D371" s="4" t="e">
        <f>'Lynx PLYWOOD'!#REF!*SUM('Lynx PLYWOOD'!N315:Y315)</f>
        <v>#REF!</v>
      </c>
      <c r="E371" s="4" t="e">
        <f>'Lynx PLYWOOD'!#REF!*SUM('Lynx PLYWOOD'!N315:Y315)</f>
        <v>#REF!</v>
      </c>
      <c r="F371" s="4" t="e">
        <f t="shared" si="15"/>
        <v>#REF!</v>
      </c>
      <c r="G371" s="4" t="e">
        <f t="shared" si="16"/>
        <v>#REF!</v>
      </c>
      <c r="H371" s="4" t="e">
        <f>'Lynx PLYWOOD'!#REF!*SUM('Lynx PLYWOOD'!N315:Y315)/3.125</f>
        <v>#REF!</v>
      </c>
      <c r="I371" s="4" t="e">
        <f>'Lynx PLYWOOD'!#REF!</f>
        <v>#REF!</v>
      </c>
    </row>
    <row r="372" spans="2:9">
      <c r="B372" s="4" t="e">
        <f>'Lynx PLYWOOD'!#REF!*SUM('Lynx PLYWOOD'!N316:Y316)</f>
        <v>#REF!</v>
      </c>
      <c r="C372" s="4" t="e">
        <f>'Lynx PLYWOOD'!#REF!*SUM('Lynx PLYWOOD'!N316:Y316)</f>
        <v>#REF!</v>
      </c>
      <c r="D372" s="4" t="e">
        <f>'Lynx PLYWOOD'!#REF!*SUM('Lynx PLYWOOD'!N316:Y316)</f>
        <v>#REF!</v>
      </c>
      <c r="E372" s="4" t="e">
        <f>'Lynx PLYWOOD'!#REF!*SUM('Lynx PLYWOOD'!N316:Y316)</f>
        <v>#REF!</v>
      </c>
      <c r="F372" s="4" t="e">
        <f t="shared" si="15"/>
        <v>#REF!</v>
      </c>
      <c r="G372" s="4" t="e">
        <f t="shared" si="16"/>
        <v>#REF!</v>
      </c>
      <c r="H372" s="4" t="e">
        <f>'Lynx PLYWOOD'!#REF!*SUM('Lynx PLYWOOD'!N316:Y316)/3.125</f>
        <v>#REF!</v>
      </c>
      <c r="I372" s="4" t="e">
        <f>'Lynx PLYWOOD'!#REF!</f>
        <v>#REF!</v>
      </c>
    </row>
    <row r="373" spans="2:9">
      <c r="B373" s="4" t="e">
        <f>'Lynx PLYWOOD'!#REF!*SUM('Lynx PLYWOOD'!N317:Y317)</f>
        <v>#REF!</v>
      </c>
      <c r="C373" s="4" t="e">
        <f>'Lynx PLYWOOD'!#REF!*SUM('Lynx PLYWOOD'!N317:Y317)</f>
        <v>#REF!</v>
      </c>
      <c r="D373" s="4" t="e">
        <f>'Lynx PLYWOOD'!#REF!*SUM('Lynx PLYWOOD'!N317:Y317)</f>
        <v>#REF!</v>
      </c>
      <c r="E373" s="4" t="e">
        <f>'Lynx PLYWOOD'!#REF!*SUM('Lynx PLYWOOD'!N317:Y317)</f>
        <v>#REF!</v>
      </c>
      <c r="F373" s="4" t="e">
        <f t="shared" si="15"/>
        <v>#REF!</v>
      </c>
      <c r="G373" s="4" t="e">
        <f t="shared" si="16"/>
        <v>#REF!</v>
      </c>
      <c r="H373" s="4" t="e">
        <f>'Lynx PLYWOOD'!#REF!*SUM('Lynx PLYWOOD'!N317:Y317)/3.125</f>
        <v>#REF!</v>
      </c>
      <c r="I373" s="4" t="e">
        <f>'Lynx PLYWOOD'!#REF!</f>
        <v>#REF!</v>
      </c>
    </row>
    <row r="374" spans="2:9">
      <c r="B374" s="4" t="e">
        <f>'Lynx PLYWOOD'!#REF!*SUM('Lynx PLYWOOD'!N318:Y318)</f>
        <v>#REF!</v>
      </c>
      <c r="C374" s="4" t="e">
        <f>'Lynx PLYWOOD'!#REF!*SUM('Lynx PLYWOOD'!N318:Y318)</f>
        <v>#REF!</v>
      </c>
      <c r="D374" s="4" t="e">
        <f>'Lynx PLYWOOD'!#REF!*SUM('Lynx PLYWOOD'!N318:Y318)</f>
        <v>#REF!</v>
      </c>
      <c r="E374" s="4" t="e">
        <f>'Lynx PLYWOOD'!#REF!*SUM('Lynx PLYWOOD'!N318:Y318)</f>
        <v>#REF!</v>
      </c>
      <c r="F374" s="4" t="e">
        <f t="shared" si="15"/>
        <v>#REF!</v>
      </c>
      <c r="G374" s="4" t="e">
        <f t="shared" si="16"/>
        <v>#REF!</v>
      </c>
      <c r="H374" s="4" t="e">
        <f>'Lynx PLYWOOD'!#REF!*SUM('Lynx PLYWOOD'!N318:Y318)/3.125</f>
        <v>#REF!</v>
      </c>
      <c r="I374" s="4" t="e">
        <f>'Lynx PLYWOOD'!#REF!</f>
        <v>#REF!</v>
      </c>
    </row>
    <row r="375" spans="2:9">
      <c r="B375" s="4" t="e">
        <f>'Lynx PLYWOOD'!#REF!*SUM('Lynx PLYWOOD'!N319:Y319)</f>
        <v>#REF!</v>
      </c>
      <c r="C375" s="4" t="e">
        <f>'Lynx PLYWOOD'!#REF!*SUM('Lynx PLYWOOD'!N319:Y319)</f>
        <v>#REF!</v>
      </c>
      <c r="D375" s="4" t="e">
        <f>'Lynx PLYWOOD'!#REF!*SUM('Lynx PLYWOOD'!N319:Y319)</f>
        <v>#REF!</v>
      </c>
      <c r="E375" s="4" t="e">
        <f>'Lynx PLYWOOD'!#REF!*SUM('Lynx PLYWOOD'!N319:Y319)</f>
        <v>#REF!</v>
      </c>
      <c r="F375" s="4" t="e">
        <f t="shared" si="15"/>
        <v>#REF!</v>
      </c>
      <c r="G375" s="4" t="e">
        <f t="shared" si="16"/>
        <v>#REF!</v>
      </c>
      <c r="H375" s="4" t="e">
        <f>'Lynx PLYWOOD'!#REF!*SUM('Lynx PLYWOOD'!N319:Y319)/3.125</f>
        <v>#REF!</v>
      </c>
      <c r="I375" s="4" t="e">
        <f>'Lynx PLYWOOD'!#REF!</f>
        <v>#REF!</v>
      </c>
    </row>
    <row r="376" spans="2:9">
      <c r="B376" s="4" t="e">
        <f>'Lynx PLYWOOD'!#REF!*SUM('Lynx PLYWOOD'!N320:Y320)</f>
        <v>#REF!</v>
      </c>
      <c r="C376" s="4" t="e">
        <f>'Lynx PLYWOOD'!#REF!*SUM('Lynx PLYWOOD'!N320:Y320)</f>
        <v>#REF!</v>
      </c>
      <c r="D376" s="4" t="e">
        <f>'Lynx PLYWOOD'!#REF!*SUM('Lynx PLYWOOD'!N320:Y320)</f>
        <v>#REF!</v>
      </c>
      <c r="E376" s="4" t="e">
        <f>'Lynx PLYWOOD'!#REF!*SUM('Lynx PLYWOOD'!N320:Y320)</f>
        <v>#REF!</v>
      </c>
      <c r="F376" s="4" t="e">
        <f t="shared" si="15"/>
        <v>#REF!</v>
      </c>
      <c r="G376" s="4" t="e">
        <f t="shared" si="16"/>
        <v>#REF!</v>
      </c>
      <c r="H376" s="4" t="e">
        <f>'Lynx PLYWOOD'!#REF!*SUM('Lynx PLYWOOD'!N320:Y320)/3.125</f>
        <v>#REF!</v>
      </c>
      <c r="I376" s="4" t="e">
        <f>'Lynx PLYWOOD'!#REF!</f>
        <v>#REF!</v>
      </c>
    </row>
    <row r="377" spans="2:9">
      <c r="B377" s="4" t="e">
        <f>'Lynx PLYWOOD'!#REF!*SUM('Lynx PLYWOOD'!N321:Y321)</f>
        <v>#REF!</v>
      </c>
      <c r="C377" s="4" t="e">
        <f>'Lynx PLYWOOD'!#REF!*SUM('Lynx PLYWOOD'!N321:Y321)</f>
        <v>#REF!</v>
      </c>
      <c r="D377" s="4" t="e">
        <f>'Lynx PLYWOOD'!#REF!*SUM('Lynx PLYWOOD'!N321:Y321)</f>
        <v>#REF!</v>
      </c>
      <c r="E377" s="4" t="e">
        <f>'Lynx PLYWOOD'!#REF!*SUM('Lynx PLYWOOD'!N321:Y321)</f>
        <v>#REF!</v>
      </c>
      <c r="F377" s="4" t="e">
        <f t="shared" si="15"/>
        <v>#REF!</v>
      </c>
      <c r="G377" s="4" t="e">
        <f t="shared" si="16"/>
        <v>#REF!</v>
      </c>
      <c r="H377" s="4" t="e">
        <f>'Lynx PLYWOOD'!#REF!*SUM('Lynx PLYWOOD'!N321:Y321)/3.125</f>
        <v>#REF!</v>
      </c>
      <c r="I377" s="4" t="e">
        <f>'Lynx PLYWOOD'!#REF!</f>
        <v>#REF!</v>
      </c>
    </row>
    <row r="378" spans="2:9">
      <c r="B378" s="4" t="e">
        <f>'Lynx PLYWOOD'!#REF!*SUM('Lynx PLYWOOD'!N322:Y322)</f>
        <v>#REF!</v>
      </c>
      <c r="C378" s="4" t="e">
        <f>'Lynx PLYWOOD'!#REF!*SUM('Lynx PLYWOOD'!N322:Y322)</f>
        <v>#REF!</v>
      </c>
      <c r="D378" s="4" t="e">
        <f>'Lynx PLYWOOD'!#REF!*SUM('Lynx PLYWOOD'!N322:Y322)</f>
        <v>#REF!</v>
      </c>
      <c r="E378" s="4" t="e">
        <f>'Lynx PLYWOOD'!#REF!*SUM('Lynx PLYWOOD'!N322:Y322)</f>
        <v>#REF!</v>
      </c>
      <c r="F378" s="4" t="e">
        <f t="shared" si="15"/>
        <v>#REF!</v>
      </c>
      <c r="G378" s="4" t="e">
        <f t="shared" si="16"/>
        <v>#REF!</v>
      </c>
      <c r="H378" s="4" t="e">
        <f>'Lynx PLYWOOD'!#REF!*SUM('Lynx PLYWOOD'!N322:Y322)/3.125</f>
        <v>#REF!</v>
      </c>
      <c r="I378" s="4" t="e">
        <f>'Lynx PLYWOOD'!#REF!</f>
        <v>#REF!</v>
      </c>
    </row>
    <row r="379" spans="2:9">
      <c r="B379" s="4" t="e">
        <f>'Lynx PLYWOOD'!#REF!*SUM('Lynx PLYWOOD'!N323:Y323)</f>
        <v>#REF!</v>
      </c>
      <c r="C379" s="4" t="e">
        <f>'Lynx PLYWOOD'!#REF!*SUM('Lynx PLYWOOD'!N323:Y323)</f>
        <v>#REF!</v>
      </c>
      <c r="D379" s="4" t="e">
        <f>'Lynx PLYWOOD'!#REF!*SUM('Lynx PLYWOOD'!N323:Y323)</f>
        <v>#REF!</v>
      </c>
      <c r="E379" s="4" t="e">
        <f>'Lynx PLYWOOD'!#REF!*SUM('Lynx PLYWOOD'!N323:Y323)</f>
        <v>#REF!</v>
      </c>
      <c r="F379" s="4" t="e">
        <f t="shared" si="15"/>
        <v>#REF!</v>
      </c>
      <c r="G379" s="4" t="e">
        <f t="shared" si="16"/>
        <v>#REF!</v>
      </c>
      <c r="H379" s="4" t="e">
        <f>'Lynx PLYWOOD'!#REF!*SUM('Lynx PLYWOOD'!N323:Y323)/3.125</f>
        <v>#REF!</v>
      </c>
      <c r="I379" s="4" t="e">
        <f>'Lynx PLYWOOD'!#REF!</f>
        <v>#REF!</v>
      </c>
    </row>
    <row r="380" spans="2:9">
      <c r="B380" s="4" t="e">
        <f>'Lynx PLYWOOD'!#REF!*SUM('Lynx PLYWOOD'!N324:Y324)</f>
        <v>#REF!</v>
      </c>
      <c r="C380" s="4" t="e">
        <f>'Lynx PLYWOOD'!#REF!*SUM('Lynx PLYWOOD'!N324:Y324)</f>
        <v>#REF!</v>
      </c>
      <c r="D380" s="4" t="e">
        <f>'Lynx PLYWOOD'!#REF!*SUM('Lynx PLYWOOD'!N324:Y324)</f>
        <v>#REF!</v>
      </c>
      <c r="E380" s="4" t="e">
        <f>'Lynx PLYWOOD'!#REF!*SUM('Lynx PLYWOOD'!N324:Y324)</f>
        <v>#REF!</v>
      </c>
      <c r="F380" s="4" t="e">
        <f t="shared" si="15"/>
        <v>#REF!</v>
      </c>
      <c r="G380" s="4" t="e">
        <f t="shared" si="16"/>
        <v>#REF!</v>
      </c>
      <c r="H380" s="4" t="e">
        <f>'Lynx PLYWOOD'!#REF!*SUM('Lynx PLYWOOD'!N324:Y324)/3.125</f>
        <v>#REF!</v>
      </c>
      <c r="I380" s="4" t="e">
        <f>'Lynx PLYWOOD'!#REF!</f>
        <v>#REF!</v>
      </c>
    </row>
    <row r="381" spans="2:9">
      <c r="B381" s="4" t="e">
        <f>'Lynx PLYWOOD'!#REF!*SUM('Lynx PLYWOOD'!N325:Y325)</f>
        <v>#REF!</v>
      </c>
      <c r="C381" s="4" t="e">
        <f>'Lynx PLYWOOD'!#REF!*SUM('Lynx PLYWOOD'!N325:Y325)</f>
        <v>#REF!</v>
      </c>
      <c r="D381" s="4" t="e">
        <f>'Lynx PLYWOOD'!#REF!*SUM('Lynx PLYWOOD'!N325:Y325)</f>
        <v>#REF!</v>
      </c>
      <c r="E381" s="4" t="e">
        <f>'Lynx PLYWOOD'!#REF!*SUM('Lynx PLYWOOD'!N325:Y325)</f>
        <v>#REF!</v>
      </c>
      <c r="F381" s="4" t="e">
        <f t="shared" si="15"/>
        <v>#REF!</v>
      </c>
      <c r="G381" s="4" t="e">
        <f t="shared" si="16"/>
        <v>#REF!</v>
      </c>
      <c r="H381" s="4" t="e">
        <f>'Lynx PLYWOOD'!#REF!*SUM('Lynx PLYWOOD'!N325:Y325)/3.125</f>
        <v>#REF!</v>
      </c>
      <c r="I381" s="4" t="e">
        <f>'Lynx PLYWOOD'!#REF!</f>
        <v>#REF!</v>
      </c>
    </row>
    <row r="382" spans="2:9">
      <c r="B382" s="4" t="e">
        <f>'Lynx PLYWOOD'!#REF!*SUM('Lynx PLYWOOD'!N326:Y326)</f>
        <v>#REF!</v>
      </c>
      <c r="C382" s="4" t="e">
        <f>'Lynx PLYWOOD'!#REF!*SUM('Lynx PLYWOOD'!N326:Y326)</f>
        <v>#REF!</v>
      </c>
      <c r="D382" s="4" t="e">
        <f>'Lynx PLYWOOD'!#REF!*SUM('Lynx PLYWOOD'!N326:Y326)</f>
        <v>#REF!</v>
      </c>
      <c r="E382" s="4" t="e">
        <f>'Lynx PLYWOOD'!#REF!*SUM('Lynx PLYWOOD'!N326:Y326)</f>
        <v>#REF!</v>
      </c>
      <c r="F382" s="4" t="e">
        <f t="shared" si="15"/>
        <v>#REF!</v>
      </c>
      <c r="G382" s="4" t="e">
        <f t="shared" si="16"/>
        <v>#REF!</v>
      </c>
      <c r="H382" s="4" t="e">
        <f>'Lynx PLYWOOD'!#REF!*SUM('Lynx PLYWOOD'!N326:Y326)/3.125</f>
        <v>#REF!</v>
      </c>
      <c r="I382" s="4" t="e">
        <f>'Lynx PLYWOOD'!#REF!</f>
        <v>#REF!</v>
      </c>
    </row>
    <row r="383" spans="2:9">
      <c r="B383" s="4" t="e">
        <f>'Lynx PLYWOOD'!#REF!*SUM('Lynx PLYWOOD'!N327:Y327)</f>
        <v>#REF!</v>
      </c>
      <c r="C383" s="4" t="e">
        <f>'Lynx PLYWOOD'!#REF!*SUM('Lynx PLYWOOD'!N327:Y327)</f>
        <v>#REF!</v>
      </c>
      <c r="D383" s="4" t="e">
        <f>'Lynx PLYWOOD'!#REF!*SUM('Lynx PLYWOOD'!N327:Y327)</f>
        <v>#REF!</v>
      </c>
      <c r="E383" s="4" t="e">
        <f>'Lynx PLYWOOD'!#REF!*SUM('Lynx PLYWOOD'!N327:Y327)</f>
        <v>#REF!</v>
      </c>
      <c r="F383" s="4" t="e">
        <f t="shared" si="15"/>
        <v>#REF!</v>
      </c>
      <c r="G383" s="4" t="e">
        <f t="shared" si="16"/>
        <v>#REF!</v>
      </c>
      <c r="H383" s="4" t="e">
        <f>'Lynx PLYWOOD'!#REF!*SUM('Lynx PLYWOOD'!N327:Y327)/3.125</f>
        <v>#REF!</v>
      </c>
      <c r="I383" s="4" t="e">
        <f>'Lynx PLYWOOD'!#REF!</f>
        <v>#REF!</v>
      </c>
    </row>
    <row r="384" spans="2:9">
      <c r="B384" s="4" t="e">
        <f>'Lynx PLYWOOD'!#REF!*SUM('Lynx PLYWOOD'!N328:Y328)</f>
        <v>#REF!</v>
      </c>
      <c r="C384" s="4" t="e">
        <f>'Lynx PLYWOOD'!#REF!*SUM('Lynx PLYWOOD'!N328:Y328)</f>
        <v>#REF!</v>
      </c>
      <c r="D384" s="4" t="e">
        <f>'Lynx PLYWOOD'!#REF!*SUM('Lynx PLYWOOD'!N328:Y328)</f>
        <v>#REF!</v>
      </c>
      <c r="E384" s="4" t="e">
        <f>'Lynx PLYWOOD'!#REF!*SUM('Lynx PLYWOOD'!N328:Y328)</f>
        <v>#REF!</v>
      </c>
      <c r="F384" s="4" t="e">
        <f t="shared" si="15"/>
        <v>#REF!</v>
      </c>
      <c r="G384" s="4" t="e">
        <f t="shared" si="16"/>
        <v>#REF!</v>
      </c>
      <c r="H384" s="4" t="e">
        <f>'Lynx PLYWOOD'!#REF!*SUM('Lynx PLYWOOD'!N328:Y328)/3.125</f>
        <v>#REF!</v>
      </c>
      <c r="I384" s="4" t="e">
        <f>'Lynx PLYWOOD'!#REF!</f>
        <v>#REF!</v>
      </c>
    </row>
    <row r="385" spans="2:9">
      <c r="B385" s="4" t="e">
        <f>'Lynx PLYWOOD'!#REF!*SUM('Lynx PLYWOOD'!N329:Y329)</f>
        <v>#REF!</v>
      </c>
      <c r="C385" s="4" t="e">
        <f>'Lynx PLYWOOD'!#REF!*SUM('Lynx PLYWOOD'!N329:Y329)</f>
        <v>#REF!</v>
      </c>
      <c r="D385" s="4" t="e">
        <f>'Lynx PLYWOOD'!#REF!*SUM('Lynx PLYWOOD'!N329:Y329)</f>
        <v>#REF!</v>
      </c>
      <c r="E385" s="4" t="e">
        <f>'Lynx PLYWOOD'!#REF!*SUM('Lynx PLYWOOD'!N329:Y329)</f>
        <v>#REF!</v>
      </c>
      <c r="F385" s="4" t="e">
        <f t="shared" si="15"/>
        <v>#REF!</v>
      </c>
      <c r="G385" s="4" t="e">
        <f t="shared" si="16"/>
        <v>#REF!</v>
      </c>
      <c r="H385" s="4" t="e">
        <f>'Lynx PLYWOOD'!#REF!*SUM('Lynx PLYWOOD'!N329:Y329)/3.125</f>
        <v>#REF!</v>
      </c>
      <c r="I385" s="4" t="e">
        <f>'Lynx PLYWOOD'!#REF!</f>
        <v>#REF!</v>
      </c>
    </row>
    <row r="386" spans="2:9">
      <c r="B386" s="4" t="e">
        <f>'Lynx PLYWOOD'!#REF!*SUM('Lynx PLYWOOD'!N330:Y330)</f>
        <v>#REF!</v>
      </c>
      <c r="C386" s="4" t="e">
        <f>'Lynx PLYWOOD'!#REF!*SUM('Lynx PLYWOOD'!N330:Y330)</f>
        <v>#REF!</v>
      </c>
      <c r="D386" s="4" t="e">
        <f>'Lynx PLYWOOD'!#REF!*SUM('Lynx PLYWOOD'!N330:Y330)</f>
        <v>#REF!</v>
      </c>
      <c r="E386" s="4" t="e">
        <f>'Lynx PLYWOOD'!#REF!*SUM('Lynx PLYWOOD'!N330:Y330)</f>
        <v>#REF!</v>
      </c>
      <c r="F386" s="4" t="e">
        <f t="shared" si="15"/>
        <v>#REF!</v>
      </c>
      <c r="G386" s="4" t="e">
        <f t="shared" si="16"/>
        <v>#REF!</v>
      </c>
      <c r="H386" s="4" t="e">
        <f>'Lynx PLYWOOD'!#REF!*SUM('Lynx PLYWOOD'!N330:Y330)/3.125</f>
        <v>#REF!</v>
      </c>
      <c r="I386" s="4" t="e">
        <f>'Lynx PLYWOOD'!#REF!</f>
        <v>#REF!</v>
      </c>
    </row>
    <row r="387" spans="2:9">
      <c r="B387" s="4" t="e">
        <f>'Lynx PLYWOOD'!#REF!*SUM('Lynx PLYWOOD'!N331:Y331)</f>
        <v>#REF!</v>
      </c>
      <c r="C387" s="4" t="e">
        <f>'Lynx PLYWOOD'!#REF!*SUM('Lynx PLYWOOD'!N331:Y331)</f>
        <v>#REF!</v>
      </c>
      <c r="D387" s="4" t="e">
        <f>'Lynx PLYWOOD'!#REF!*SUM('Lynx PLYWOOD'!N331:Y331)</f>
        <v>#REF!</v>
      </c>
      <c r="E387" s="4" t="e">
        <f>'Lynx PLYWOOD'!#REF!*SUM('Lynx PLYWOOD'!N331:Y331)</f>
        <v>#REF!</v>
      </c>
      <c r="F387" s="4" t="e">
        <f t="shared" ref="F387:F450" si="17">D387/10</f>
        <v>#REF!</v>
      </c>
      <c r="G387" s="4" t="e">
        <f t="shared" ref="G387:G450" si="18">(3/100)*D387</f>
        <v>#REF!</v>
      </c>
      <c r="H387" s="4" t="e">
        <f>'Lynx PLYWOOD'!#REF!*SUM('Lynx PLYWOOD'!N331:Y331)/3.125</f>
        <v>#REF!</v>
      </c>
      <c r="I387" s="4" t="e">
        <f>'Lynx PLYWOOD'!#REF!</f>
        <v>#REF!</v>
      </c>
    </row>
    <row r="388" spans="2:9">
      <c r="B388" s="4" t="e">
        <f>'Lynx PLYWOOD'!#REF!*SUM('Lynx PLYWOOD'!N332:Y332)</f>
        <v>#REF!</v>
      </c>
      <c r="C388" s="4" t="e">
        <f>'Lynx PLYWOOD'!#REF!*SUM('Lynx PLYWOOD'!N332:Y332)</f>
        <v>#REF!</v>
      </c>
      <c r="D388" s="4" t="e">
        <f>'Lynx PLYWOOD'!#REF!*SUM('Lynx PLYWOOD'!N332:Y332)</f>
        <v>#REF!</v>
      </c>
      <c r="E388" s="4" t="e">
        <f>'Lynx PLYWOOD'!#REF!*SUM('Lynx PLYWOOD'!N332:Y332)</f>
        <v>#REF!</v>
      </c>
      <c r="F388" s="4" t="e">
        <f t="shared" si="17"/>
        <v>#REF!</v>
      </c>
      <c r="G388" s="4" t="e">
        <f t="shared" si="18"/>
        <v>#REF!</v>
      </c>
      <c r="H388" s="4" t="e">
        <f>'Lynx PLYWOOD'!#REF!*SUM('Lynx PLYWOOD'!N332:Y332)/3.125</f>
        <v>#REF!</v>
      </c>
      <c r="I388" s="4" t="e">
        <f>'Lynx PLYWOOD'!#REF!</f>
        <v>#REF!</v>
      </c>
    </row>
    <row r="389" spans="2:9">
      <c r="B389" s="4" t="e">
        <f>'Lynx PLYWOOD'!#REF!*SUM('Lynx PLYWOOD'!N333:Y333)</f>
        <v>#REF!</v>
      </c>
      <c r="C389" s="4" t="e">
        <f>'Lynx PLYWOOD'!#REF!*SUM('Lynx PLYWOOD'!N333:Y333)</f>
        <v>#REF!</v>
      </c>
      <c r="D389" s="4" t="e">
        <f>'Lynx PLYWOOD'!#REF!*SUM('Lynx PLYWOOD'!N333:Y333)</f>
        <v>#REF!</v>
      </c>
      <c r="E389" s="4" t="e">
        <f>'Lynx PLYWOOD'!#REF!*SUM('Lynx PLYWOOD'!N333:Y333)</f>
        <v>#REF!</v>
      </c>
      <c r="F389" s="4" t="e">
        <f t="shared" si="17"/>
        <v>#REF!</v>
      </c>
      <c r="G389" s="4" t="e">
        <f t="shared" si="18"/>
        <v>#REF!</v>
      </c>
      <c r="H389" s="4" t="e">
        <f>'Lynx PLYWOOD'!#REF!*SUM('Lynx PLYWOOD'!N333:Y333)/3.125</f>
        <v>#REF!</v>
      </c>
      <c r="I389" s="4" t="e">
        <f>'Lynx PLYWOOD'!#REF!</f>
        <v>#REF!</v>
      </c>
    </row>
    <row r="390" spans="2:9">
      <c r="B390" s="4" t="e">
        <f>'Lynx PLYWOOD'!#REF!*SUM('Lynx PLYWOOD'!N334:Y334)</f>
        <v>#REF!</v>
      </c>
      <c r="C390" s="4" t="e">
        <f>'Lynx PLYWOOD'!#REF!*SUM('Lynx PLYWOOD'!N334:Y334)</f>
        <v>#REF!</v>
      </c>
      <c r="D390" s="4" t="e">
        <f>'Lynx PLYWOOD'!#REF!*SUM('Lynx PLYWOOD'!N334:Y334)</f>
        <v>#REF!</v>
      </c>
      <c r="E390" s="4" t="e">
        <f>'Lynx PLYWOOD'!#REF!*SUM('Lynx PLYWOOD'!N334:Y334)</f>
        <v>#REF!</v>
      </c>
      <c r="F390" s="4" t="e">
        <f t="shared" si="17"/>
        <v>#REF!</v>
      </c>
      <c r="G390" s="4" t="e">
        <f t="shared" si="18"/>
        <v>#REF!</v>
      </c>
      <c r="H390" s="4" t="e">
        <f>'Lynx PLYWOOD'!#REF!*SUM('Lynx PLYWOOD'!N334:Y334)/3.125</f>
        <v>#REF!</v>
      </c>
      <c r="I390" s="4" t="e">
        <f>'Lynx PLYWOOD'!#REF!</f>
        <v>#REF!</v>
      </c>
    </row>
    <row r="391" spans="2:9">
      <c r="B391" s="4" t="e">
        <f>'Lynx PLYWOOD'!#REF!*SUM('Lynx PLYWOOD'!N335:Y335)</f>
        <v>#REF!</v>
      </c>
      <c r="C391" s="4" t="e">
        <f>'Lynx PLYWOOD'!#REF!*SUM('Lynx PLYWOOD'!N335:Y335)</f>
        <v>#REF!</v>
      </c>
      <c r="D391" s="4" t="e">
        <f>'Lynx PLYWOOD'!#REF!*SUM('Lynx PLYWOOD'!N335:Y335)</f>
        <v>#REF!</v>
      </c>
      <c r="E391" s="4" t="e">
        <f>'Lynx PLYWOOD'!#REF!*SUM('Lynx PLYWOOD'!N335:Y335)</f>
        <v>#REF!</v>
      </c>
      <c r="F391" s="4" t="e">
        <f t="shared" si="17"/>
        <v>#REF!</v>
      </c>
      <c r="G391" s="4" t="e">
        <f t="shared" si="18"/>
        <v>#REF!</v>
      </c>
      <c r="H391" s="4" t="e">
        <f>'Lynx PLYWOOD'!#REF!*SUM('Lynx PLYWOOD'!N335:Y335)/3.125</f>
        <v>#REF!</v>
      </c>
      <c r="I391" s="4" t="e">
        <f>'Lynx PLYWOOD'!#REF!</f>
        <v>#REF!</v>
      </c>
    </row>
    <row r="392" spans="2:9">
      <c r="B392" s="4" t="e">
        <f>'Lynx PLYWOOD'!#REF!*SUM('Lynx PLYWOOD'!N336:Y336)</f>
        <v>#REF!</v>
      </c>
      <c r="C392" s="4" t="e">
        <f>'Lynx PLYWOOD'!#REF!*SUM('Lynx PLYWOOD'!N336:Y336)</f>
        <v>#REF!</v>
      </c>
      <c r="D392" s="4" t="e">
        <f>'Lynx PLYWOOD'!#REF!*SUM('Lynx PLYWOOD'!N336:Y336)</f>
        <v>#REF!</v>
      </c>
      <c r="E392" s="4" t="e">
        <f>'Lynx PLYWOOD'!#REF!*SUM('Lynx PLYWOOD'!N336:Y336)</f>
        <v>#REF!</v>
      </c>
      <c r="F392" s="4" t="e">
        <f t="shared" si="17"/>
        <v>#REF!</v>
      </c>
      <c r="G392" s="4" t="e">
        <f t="shared" si="18"/>
        <v>#REF!</v>
      </c>
      <c r="H392" s="4" t="e">
        <f>'Lynx PLYWOOD'!#REF!*SUM('Lynx PLYWOOD'!N336:Y336)/3.125</f>
        <v>#REF!</v>
      </c>
      <c r="I392" s="4" t="e">
        <f>'Lynx PLYWOOD'!#REF!</f>
        <v>#REF!</v>
      </c>
    </row>
    <row r="393" spans="2:9">
      <c r="B393" s="4" t="e">
        <f>'Lynx PLYWOOD'!#REF!*SUM('Lynx PLYWOOD'!N337:Y337)</f>
        <v>#REF!</v>
      </c>
      <c r="C393" s="4" t="e">
        <f>'Lynx PLYWOOD'!#REF!*SUM('Lynx PLYWOOD'!N337:Y337)</f>
        <v>#REF!</v>
      </c>
      <c r="D393" s="4" t="e">
        <f>'Lynx PLYWOOD'!#REF!*SUM('Lynx PLYWOOD'!N337:Y337)</f>
        <v>#REF!</v>
      </c>
      <c r="E393" s="4" t="e">
        <f>'Lynx PLYWOOD'!#REF!*SUM('Lynx PLYWOOD'!N337:Y337)</f>
        <v>#REF!</v>
      </c>
      <c r="F393" s="4" t="e">
        <f t="shared" si="17"/>
        <v>#REF!</v>
      </c>
      <c r="G393" s="4" t="e">
        <f t="shared" si="18"/>
        <v>#REF!</v>
      </c>
      <c r="H393" s="4" t="e">
        <f>'Lynx PLYWOOD'!#REF!*SUM('Lynx PLYWOOD'!N337:Y337)/3.125</f>
        <v>#REF!</v>
      </c>
      <c r="I393" s="4" t="e">
        <f>'Lynx PLYWOOD'!#REF!</f>
        <v>#REF!</v>
      </c>
    </row>
    <row r="394" spans="2:9">
      <c r="B394" s="4" t="e">
        <f>'Lynx PLYWOOD'!#REF!*SUM('Lynx PLYWOOD'!N338:Y338)</f>
        <v>#REF!</v>
      </c>
      <c r="C394" s="4" t="e">
        <f>'Lynx PLYWOOD'!#REF!*SUM('Lynx PLYWOOD'!N338:Y338)</f>
        <v>#REF!</v>
      </c>
      <c r="D394" s="4" t="e">
        <f>'Lynx PLYWOOD'!#REF!*SUM('Lynx PLYWOOD'!N338:Y338)</f>
        <v>#REF!</v>
      </c>
      <c r="E394" s="4" t="e">
        <f>'Lynx PLYWOOD'!#REF!*SUM('Lynx PLYWOOD'!N338:Y338)</f>
        <v>#REF!</v>
      </c>
      <c r="F394" s="4" t="e">
        <f t="shared" si="17"/>
        <v>#REF!</v>
      </c>
      <c r="G394" s="4" t="e">
        <f t="shared" si="18"/>
        <v>#REF!</v>
      </c>
      <c r="H394" s="4" t="e">
        <f>'Lynx PLYWOOD'!#REF!*SUM('Lynx PLYWOOD'!N338:Y338)/3.125</f>
        <v>#REF!</v>
      </c>
      <c r="I394" s="4" t="e">
        <f>'Lynx PLYWOOD'!#REF!</f>
        <v>#REF!</v>
      </c>
    </row>
    <row r="395" spans="2:9">
      <c r="B395" s="4" t="e">
        <f>'Lynx PLYWOOD'!#REF!*SUM('Lynx PLYWOOD'!N339:Y339)</f>
        <v>#REF!</v>
      </c>
      <c r="C395" s="4" t="e">
        <f>'Lynx PLYWOOD'!#REF!*SUM('Lynx PLYWOOD'!N339:Y339)</f>
        <v>#REF!</v>
      </c>
      <c r="D395" s="4" t="e">
        <f>'Lynx PLYWOOD'!#REF!*SUM('Lynx PLYWOOD'!N339:Y339)</f>
        <v>#REF!</v>
      </c>
      <c r="E395" s="4" t="e">
        <f>'Lynx PLYWOOD'!#REF!*SUM('Lynx PLYWOOD'!N339:Y339)</f>
        <v>#REF!</v>
      </c>
      <c r="F395" s="4" t="e">
        <f t="shared" si="17"/>
        <v>#REF!</v>
      </c>
      <c r="G395" s="4" t="e">
        <f t="shared" si="18"/>
        <v>#REF!</v>
      </c>
      <c r="H395" s="4" t="e">
        <f>'Lynx PLYWOOD'!#REF!*SUM('Lynx PLYWOOD'!N339:Y339)/3.125</f>
        <v>#REF!</v>
      </c>
      <c r="I395" s="4" t="e">
        <f>'Lynx PLYWOOD'!#REF!</f>
        <v>#REF!</v>
      </c>
    </row>
    <row r="396" spans="2:9">
      <c r="B396" s="4" t="e">
        <f>'Lynx PLYWOOD'!#REF!*SUM('Lynx PLYWOOD'!N340:Y340)</f>
        <v>#REF!</v>
      </c>
      <c r="C396" s="4" t="e">
        <f>'Lynx PLYWOOD'!#REF!*SUM('Lynx PLYWOOD'!N340:Y340)</f>
        <v>#REF!</v>
      </c>
      <c r="D396" s="4" t="e">
        <f>'Lynx PLYWOOD'!#REF!*SUM('Lynx PLYWOOD'!N340:Y340)</f>
        <v>#REF!</v>
      </c>
      <c r="E396" s="4" t="e">
        <f>'Lynx PLYWOOD'!#REF!*SUM('Lynx PLYWOOD'!N340:Y340)</f>
        <v>#REF!</v>
      </c>
      <c r="F396" s="4" t="e">
        <f t="shared" si="17"/>
        <v>#REF!</v>
      </c>
      <c r="G396" s="4" t="e">
        <f t="shared" si="18"/>
        <v>#REF!</v>
      </c>
      <c r="H396" s="4" t="e">
        <f>'Lynx PLYWOOD'!#REF!*SUM('Lynx PLYWOOD'!N340:Y340)/3.125</f>
        <v>#REF!</v>
      </c>
      <c r="I396" s="4" t="e">
        <f>'Lynx PLYWOOD'!#REF!</f>
        <v>#REF!</v>
      </c>
    </row>
    <row r="397" spans="2:9">
      <c r="B397" s="4" t="e">
        <f>'Lynx PLYWOOD'!#REF!*SUM('Lynx PLYWOOD'!N341:Y341)</f>
        <v>#REF!</v>
      </c>
      <c r="C397" s="4" t="e">
        <f>'Lynx PLYWOOD'!#REF!*SUM('Lynx PLYWOOD'!N341:Y341)</f>
        <v>#REF!</v>
      </c>
      <c r="D397" s="4" t="e">
        <f>'Lynx PLYWOOD'!#REF!*SUM('Lynx PLYWOOD'!N341:Y341)</f>
        <v>#REF!</v>
      </c>
      <c r="E397" s="4" t="e">
        <f>'Lynx PLYWOOD'!#REF!*SUM('Lynx PLYWOOD'!N341:Y341)</f>
        <v>#REF!</v>
      </c>
      <c r="F397" s="4" t="e">
        <f t="shared" si="17"/>
        <v>#REF!</v>
      </c>
      <c r="G397" s="4" t="e">
        <f t="shared" si="18"/>
        <v>#REF!</v>
      </c>
      <c r="H397" s="4" t="e">
        <f>'Lynx PLYWOOD'!#REF!*SUM('Lynx PLYWOOD'!N341:Y341)/3.125</f>
        <v>#REF!</v>
      </c>
      <c r="I397" s="4" t="e">
        <f>'Lynx PLYWOOD'!#REF!</f>
        <v>#REF!</v>
      </c>
    </row>
    <row r="398" spans="2:9">
      <c r="B398" s="4" t="e">
        <f>'Lynx PLYWOOD'!#REF!*SUM('Lynx PLYWOOD'!N342:Y342)</f>
        <v>#REF!</v>
      </c>
      <c r="C398" s="4" t="e">
        <f>'Lynx PLYWOOD'!#REF!*SUM('Lynx PLYWOOD'!N342:Y342)</f>
        <v>#REF!</v>
      </c>
      <c r="D398" s="4" t="e">
        <f>'Lynx PLYWOOD'!#REF!*SUM('Lynx PLYWOOD'!N342:Y342)</f>
        <v>#REF!</v>
      </c>
      <c r="E398" s="4" t="e">
        <f>'Lynx PLYWOOD'!#REF!*SUM('Lynx PLYWOOD'!N342:Y342)</f>
        <v>#REF!</v>
      </c>
      <c r="F398" s="4" t="e">
        <f t="shared" si="17"/>
        <v>#REF!</v>
      </c>
      <c r="G398" s="4" t="e">
        <f t="shared" si="18"/>
        <v>#REF!</v>
      </c>
      <c r="H398" s="4" t="e">
        <f>'Lynx PLYWOOD'!#REF!*SUM('Lynx PLYWOOD'!N342:Y342)/3.125</f>
        <v>#REF!</v>
      </c>
      <c r="I398" s="4" t="e">
        <f>'Lynx PLYWOOD'!#REF!</f>
        <v>#REF!</v>
      </c>
    </row>
    <row r="399" spans="2:9">
      <c r="B399" s="4" t="e">
        <f>'Lynx PLYWOOD'!#REF!*SUM('Lynx PLYWOOD'!N343:Y343)</f>
        <v>#REF!</v>
      </c>
      <c r="C399" s="4" t="e">
        <f>'Lynx PLYWOOD'!#REF!*SUM('Lynx PLYWOOD'!N343:Y343)</f>
        <v>#REF!</v>
      </c>
      <c r="D399" s="4" t="e">
        <f>'Lynx PLYWOOD'!#REF!*SUM('Lynx PLYWOOD'!N343:Y343)</f>
        <v>#REF!</v>
      </c>
      <c r="E399" s="4" t="e">
        <f>'Lynx PLYWOOD'!#REF!*SUM('Lynx PLYWOOD'!N343:Y343)</f>
        <v>#REF!</v>
      </c>
      <c r="F399" s="4" t="e">
        <f t="shared" si="17"/>
        <v>#REF!</v>
      </c>
      <c r="G399" s="4" t="e">
        <f t="shared" si="18"/>
        <v>#REF!</v>
      </c>
      <c r="H399" s="4" t="e">
        <f>'Lynx PLYWOOD'!#REF!*SUM('Lynx PLYWOOD'!N343:Y343)/3.125</f>
        <v>#REF!</v>
      </c>
      <c r="I399" s="4" t="e">
        <f>'Lynx PLYWOOD'!#REF!</f>
        <v>#REF!</v>
      </c>
    </row>
    <row r="400" spans="2:9">
      <c r="B400" s="4" t="e">
        <f>'Lynx PLYWOOD'!#REF!*SUM('Lynx PLYWOOD'!N344:Y344)</f>
        <v>#REF!</v>
      </c>
      <c r="C400" s="4" t="e">
        <f>'Lynx PLYWOOD'!#REF!*SUM('Lynx PLYWOOD'!N344:Y344)</f>
        <v>#REF!</v>
      </c>
      <c r="D400" s="4" t="e">
        <f>'Lynx PLYWOOD'!#REF!*SUM('Lynx PLYWOOD'!N344:Y344)</f>
        <v>#REF!</v>
      </c>
      <c r="E400" s="4" t="e">
        <f>'Lynx PLYWOOD'!#REF!*SUM('Lynx PLYWOOD'!N344:Y344)</f>
        <v>#REF!</v>
      </c>
      <c r="F400" s="4" t="e">
        <f t="shared" si="17"/>
        <v>#REF!</v>
      </c>
      <c r="G400" s="4" t="e">
        <f t="shared" si="18"/>
        <v>#REF!</v>
      </c>
      <c r="H400" s="4" t="e">
        <f>'Lynx PLYWOOD'!#REF!*SUM('Lynx PLYWOOD'!N344:Y344)/3.125</f>
        <v>#REF!</v>
      </c>
      <c r="I400" s="4" t="e">
        <f>'Lynx PLYWOOD'!#REF!</f>
        <v>#REF!</v>
      </c>
    </row>
    <row r="401" spans="2:9">
      <c r="B401" s="4" t="e">
        <f>'Lynx PLYWOOD'!#REF!*SUM('Lynx PLYWOOD'!N345:Y345)</f>
        <v>#REF!</v>
      </c>
      <c r="C401" s="4" t="e">
        <f>'Lynx PLYWOOD'!#REF!*SUM('Lynx PLYWOOD'!N345:Y345)</f>
        <v>#REF!</v>
      </c>
      <c r="D401" s="4" t="e">
        <f>'Lynx PLYWOOD'!#REF!*SUM('Lynx PLYWOOD'!N345:Y345)</f>
        <v>#REF!</v>
      </c>
      <c r="E401" s="4" t="e">
        <f>'Lynx PLYWOOD'!#REF!*SUM('Lynx PLYWOOD'!N345:Y345)</f>
        <v>#REF!</v>
      </c>
      <c r="F401" s="4" t="e">
        <f t="shared" si="17"/>
        <v>#REF!</v>
      </c>
      <c r="G401" s="4" t="e">
        <f t="shared" si="18"/>
        <v>#REF!</v>
      </c>
      <c r="H401" s="4" t="e">
        <f>'Lynx PLYWOOD'!#REF!*SUM('Lynx PLYWOOD'!N345:Y345)/3.125</f>
        <v>#REF!</v>
      </c>
      <c r="I401" s="4" t="e">
        <f>'Lynx PLYWOOD'!#REF!</f>
        <v>#REF!</v>
      </c>
    </row>
    <row r="402" spans="2:9">
      <c r="B402" s="4" t="e">
        <f>'Lynx PLYWOOD'!#REF!*SUM('Lynx PLYWOOD'!N346:Y346)</f>
        <v>#REF!</v>
      </c>
      <c r="C402" s="4" t="e">
        <f>'Lynx PLYWOOD'!#REF!*SUM('Lynx PLYWOOD'!N346:Y346)</f>
        <v>#REF!</v>
      </c>
      <c r="D402" s="4" t="e">
        <f>'Lynx PLYWOOD'!#REF!*SUM('Lynx PLYWOOD'!N346:Y346)</f>
        <v>#REF!</v>
      </c>
      <c r="E402" s="4" t="e">
        <f>'Lynx PLYWOOD'!#REF!*SUM('Lynx PLYWOOD'!N346:Y346)</f>
        <v>#REF!</v>
      </c>
      <c r="F402" s="4" t="e">
        <f t="shared" si="17"/>
        <v>#REF!</v>
      </c>
      <c r="G402" s="4" t="e">
        <f t="shared" si="18"/>
        <v>#REF!</v>
      </c>
      <c r="H402" s="4" t="e">
        <f>'Lynx PLYWOOD'!#REF!*SUM('Lynx PLYWOOD'!N346:Y346)/3.125</f>
        <v>#REF!</v>
      </c>
      <c r="I402" s="4" t="e">
        <f>'Lynx PLYWOOD'!#REF!</f>
        <v>#REF!</v>
      </c>
    </row>
    <row r="403" spans="2:9">
      <c r="B403" s="4" t="e">
        <f>'Lynx PLYWOOD'!#REF!*SUM('Lynx PLYWOOD'!N347:Y347)</f>
        <v>#REF!</v>
      </c>
      <c r="C403" s="4" t="e">
        <f>'Lynx PLYWOOD'!#REF!*SUM('Lynx PLYWOOD'!N347:Y347)</f>
        <v>#REF!</v>
      </c>
      <c r="D403" s="4" t="e">
        <f>'Lynx PLYWOOD'!#REF!*SUM('Lynx PLYWOOD'!N347:Y347)</f>
        <v>#REF!</v>
      </c>
      <c r="E403" s="4" t="e">
        <f>'Lynx PLYWOOD'!#REF!*SUM('Lynx PLYWOOD'!N347:Y347)</f>
        <v>#REF!</v>
      </c>
      <c r="F403" s="4" t="e">
        <f t="shared" si="17"/>
        <v>#REF!</v>
      </c>
      <c r="G403" s="4" t="e">
        <f t="shared" si="18"/>
        <v>#REF!</v>
      </c>
      <c r="H403" s="4" t="e">
        <f>'Lynx PLYWOOD'!#REF!*SUM('Lynx PLYWOOD'!N347:Y347)/3.125</f>
        <v>#REF!</v>
      </c>
      <c r="I403" s="4" t="e">
        <f>'Lynx PLYWOOD'!#REF!</f>
        <v>#REF!</v>
      </c>
    </row>
    <row r="404" spans="2:9">
      <c r="B404" s="4" t="e">
        <f>'Lynx PLYWOOD'!#REF!*SUM('Lynx PLYWOOD'!N348:Y348)</f>
        <v>#REF!</v>
      </c>
      <c r="C404" s="4" t="e">
        <f>'Lynx PLYWOOD'!#REF!*SUM('Lynx PLYWOOD'!N348:Y348)</f>
        <v>#REF!</v>
      </c>
      <c r="D404" s="4" t="e">
        <f>'Lynx PLYWOOD'!#REF!*SUM('Lynx PLYWOOD'!N348:Y348)</f>
        <v>#REF!</v>
      </c>
      <c r="E404" s="4" t="e">
        <f>'Lynx PLYWOOD'!#REF!*SUM('Lynx PLYWOOD'!N348:Y348)</f>
        <v>#REF!</v>
      </c>
      <c r="F404" s="4" t="e">
        <f t="shared" si="17"/>
        <v>#REF!</v>
      </c>
      <c r="G404" s="4" t="e">
        <f t="shared" si="18"/>
        <v>#REF!</v>
      </c>
      <c r="H404" s="4" t="e">
        <f>'Lynx PLYWOOD'!#REF!*SUM('Lynx PLYWOOD'!N348:Y348)/3.125</f>
        <v>#REF!</v>
      </c>
      <c r="I404" s="4" t="e">
        <f>'Lynx PLYWOOD'!#REF!</f>
        <v>#REF!</v>
      </c>
    </row>
    <row r="405" spans="2:9">
      <c r="B405" s="4" t="e">
        <f>'Lynx PLYWOOD'!#REF!*SUM('Lynx PLYWOOD'!N349:Y349)</f>
        <v>#REF!</v>
      </c>
      <c r="C405" s="4" t="e">
        <f>'Lynx PLYWOOD'!#REF!*SUM('Lynx PLYWOOD'!N349:Y349)</f>
        <v>#REF!</v>
      </c>
      <c r="D405" s="4" t="e">
        <f>'Lynx PLYWOOD'!#REF!*SUM('Lynx PLYWOOD'!N349:Y349)</f>
        <v>#REF!</v>
      </c>
      <c r="E405" s="4" t="e">
        <f>'Lynx PLYWOOD'!#REF!*SUM('Lynx PLYWOOD'!N349:Y349)</f>
        <v>#REF!</v>
      </c>
      <c r="F405" s="4" t="e">
        <f t="shared" si="17"/>
        <v>#REF!</v>
      </c>
      <c r="G405" s="4" t="e">
        <f t="shared" si="18"/>
        <v>#REF!</v>
      </c>
      <c r="H405" s="4" t="e">
        <f>'Lynx PLYWOOD'!#REF!*SUM('Lynx PLYWOOD'!N349:Y349)/3.125</f>
        <v>#REF!</v>
      </c>
      <c r="I405" s="4" t="e">
        <f>'Lynx PLYWOOD'!#REF!</f>
        <v>#REF!</v>
      </c>
    </row>
    <row r="406" spans="2:9">
      <c r="B406" s="4" t="e">
        <f>'Lynx PLYWOOD'!#REF!*SUM('Lynx PLYWOOD'!N350:Y350)</f>
        <v>#REF!</v>
      </c>
      <c r="C406" s="4" t="e">
        <f>'Lynx PLYWOOD'!#REF!*SUM('Lynx PLYWOOD'!N350:Y350)</f>
        <v>#REF!</v>
      </c>
      <c r="D406" s="4" t="e">
        <f>'Lynx PLYWOOD'!#REF!*SUM('Lynx PLYWOOD'!N350:Y350)</f>
        <v>#REF!</v>
      </c>
      <c r="E406" s="4" t="e">
        <f>'Lynx PLYWOOD'!#REF!*SUM('Lynx PLYWOOD'!N350:Y350)</f>
        <v>#REF!</v>
      </c>
      <c r="F406" s="4" t="e">
        <f t="shared" si="17"/>
        <v>#REF!</v>
      </c>
      <c r="G406" s="4" t="e">
        <f t="shared" si="18"/>
        <v>#REF!</v>
      </c>
      <c r="H406" s="4" t="e">
        <f>'Lynx PLYWOOD'!#REF!*SUM('Lynx PLYWOOD'!N350:Y350)/3.125</f>
        <v>#REF!</v>
      </c>
      <c r="I406" s="4" t="e">
        <f>'Lynx PLYWOOD'!#REF!</f>
        <v>#REF!</v>
      </c>
    </row>
    <row r="407" spans="2:9">
      <c r="B407" s="4" t="e">
        <f>'Lynx PLYWOOD'!#REF!*SUM('Lynx PLYWOOD'!N351:Y351)</f>
        <v>#REF!</v>
      </c>
      <c r="C407" s="4" t="e">
        <f>'Lynx PLYWOOD'!#REF!*SUM('Lynx PLYWOOD'!N351:Y351)</f>
        <v>#REF!</v>
      </c>
      <c r="D407" s="4" t="e">
        <f>'Lynx PLYWOOD'!#REF!*SUM('Lynx PLYWOOD'!N351:Y351)</f>
        <v>#REF!</v>
      </c>
      <c r="E407" s="4" t="e">
        <f>'Lynx PLYWOOD'!#REF!*SUM('Lynx PLYWOOD'!N351:Y351)</f>
        <v>#REF!</v>
      </c>
      <c r="F407" s="4" t="e">
        <f t="shared" si="17"/>
        <v>#REF!</v>
      </c>
      <c r="G407" s="4" t="e">
        <f t="shared" si="18"/>
        <v>#REF!</v>
      </c>
      <c r="H407" s="4" t="e">
        <f>'Lynx PLYWOOD'!#REF!*SUM('Lynx PLYWOOD'!N351:Y351)/3.125</f>
        <v>#REF!</v>
      </c>
      <c r="I407" s="4" t="e">
        <f>'Lynx PLYWOOD'!#REF!</f>
        <v>#REF!</v>
      </c>
    </row>
    <row r="408" spans="2:9">
      <c r="B408" s="4" t="e">
        <f>'Lynx PLYWOOD'!#REF!*SUM('Lynx PLYWOOD'!N352:Y352)</f>
        <v>#REF!</v>
      </c>
      <c r="C408" s="4" t="e">
        <f>'Lynx PLYWOOD'!#REF!*SUM('Lynx PLYWOOD'!N352:Y352)</f>
        <v>#REF!</v>
      </c>
      <c r="D408" s="4" t="e">
        <f>'Lynx PLYWOOD'!#REF!*SUM('Lynx PLYWOOD'!N352:Y352)</f>
        <v>#REF!</v>
      </c>
      <c r="E408" s="4" t="e">
        <f>'Lynx PLYWOOD'!#REF!*SUM('Lynx PLYWOOD'!N352:Y352)</f>
        <v>#REF!</v>
      </c>
      <c r="F408" s="4" t="e">
        <f t="shared" si="17"/>
        <v>#REF!</v>
      </c>
      <c r="G408" s="4" t="e">
        <f t="shared" si="18"/>
        <v>#REF!</v>
      </c>
      <c r="H408" s="4" t="e">
        <f>'Lynx PLYWOOD'!#REF!*SUM('Lynx PLYWOOD'!N352:Y352)/3.125</f>
        <v>#REF!</v>
      </c>
      <c r="I408" s="4" t="e">
        <f>'Lynx PLYWOOD'!#REF!</f>
        <v>#REF!</v>
      </c>
    </row>
    <row r="409" spans="2:9">
      <c r="B409" s="4" t="e">
        <f>'Lynx PLYWOOD'!#REF!*SUM('Lynx PLYWOOD'!N353:Y353)</f>
        <v>#REF!</v>
      </c>
      <c r="C409" s="4" t="e">
        <f>'Lynx PLYWOOD'!#REF!*SUM('Lynx PLYWOOD'!N353:Y353)</f>
        <v>#REF!</v>
      </c>
      <c r="D409" s="4" t="e">
        <f>'Lynx PLYWOOD'!#REF!*SUM('Lynx PLYWOOD'!N353:Y353)</f>
        <v>#REF!</v>
      </c>
      <c r="E409" s="4" t="e">
        <f>'Lynx PLYWOOD'!#REF!*SUM('Lynx PLYWOOD'!N353:Y353)</f>
        <v>#REF!</v>
      </c>
      <c r="F409" s="4" t="e">
        <f t="shared" si="17"/>
        <v>#REF!</v>
      </c>
      <c r="G409" s="4" t="e">
        <f t="shared" si="18"/>
        <v>#REF!</v>
      </c>
      <c r="H409" s="4" t="e">
        <f>'Lynx PLYWOOD'!#REF!*SUM('Lynx PLYWOOD'!N353:Y353)/3.125</f>
        <v>#REF!</v>
      </c>
      <c r="I409" s="4" t="e">
        <f>'Lynx PLYWOOD'!#REF!</f>
        <v>#REF!</v>
      </c>
    </row>
    <row r="410" spans="2:9">
      <c r="B410" s="4" t="e">
        <f>'Lynx PLYWOOD'!#REF!*SUM('Lynx PLYWOOD'!N354:Y354)</f>
        <v>#REF!</v>
      </c>
      <c r="C410" s="4" t="e">
        <f>'Lynx PLYWOOD'!#REF!*SUM('Lynx PLYWOOD'!N354:Y354)</f>
        <v>#REF!</v>
      </c>
      <c r="D410" s="4" t="e">
        <f>'Lynx PLYWOOD'!#REF!*SUM('Lynx PLYWOOD'!N354:Y354)</f>
        <v>#REF!</v>
      </c>
      <c r="E410" s="4" t="e">
        <f>'Lynx PLYWOOD'!#REF!*SUM('Lynx PLYWOOD'!N354:Y354)</f>
        <v>#REF!</v>
      </c>
      <c r="F410" s="4" t="e">
        <f t="shared" si="17"/>
        <v>#REF!</v>
      </c>
      <c r="G410" s="4" t="e">
        <f t="shared" si="18"/>
        <v>#REF!</v>
      </c>
      <c r="H410" s="4" t="e">
        <f>'Lynx PLYWOOD'!#REF!*SUM('Lynx PLYWOOD'!N354:Y354)/3.125</f>
        <v>#REF!</v>
      </c>
      <c r="I410" s="4" t="e">
        <f>'Lynx PLYWOOD'!#REF!</f>
        <v>#REF!</v>
      </c>
    </row>
    <row r="411" spans="2:9">
      <c r="B411" s="4" t="e">
        <f>'Lynx PLYWOOD'!#REF!*SUM('Lynx PLYWOOD'!N355:Y355)</f>
        <v>#REF!</v>
      </c>
      <c r="C411" s="4" t="e">
        <f>'Lynx PLYWOOD'!#REF!*SUM('Lynx PLYWOOD'!N355:Y355)</f>
        <v>#REF!</v>
      </c>
      <c r="D411" s="4" t="e">
        <f>'Lynx PLYWOOD'!#REF!*SUM('Lynx PLYWOOD'!N355:Y355)</f>
        <v>#REF!</v>
      </c>
      <c r="E411" s="4" t="e">
        <f>'Lynx PLYWOOD'!#REF!*SUM('Lynx PLYWOOD'!N355:Y355)</f>
        <v>#REF!</v>
      </c>
      <c r="F411" s="4" t="e">
        <f t="shared" si="17"/>
        <v>#REF!</v>
      </c>
      <c r="G411" s="4" t="e">
        <f t="shared" si="18"/>
        <v>#REF!</v>
      </c>
      <c r="H411" s="4" t="e">
        <f>'Lynx PLYWOOD'!#REF!*SUM('Lynx PLYWOOD'!N355:Y355)/3.125</f>
        <v>#REF!</v>
      </c>
      <c r="I411" s="4" t="e">
        <f>'Lynx PLYWOOD'!#REF!</f>
        <v>#REF!</v>
      </c>
    </row>
    <row r="412" spans="2:9">
      <c r="B412" s="4" t="e">
        <f>'Lynx PLYWOOD'!#REF!*SUM('Lynx PLYWOOD'!N356:Y356)</f>
        <v>#REF!</v>
      </c>
      <c r="C412" s="4" t="e">
        <f>'Lynx PLYWOOD'!#REF!*SUM('Lynx PLYWOOD'!N356:Y356)</f>
        <v>#REF!</v>
      </c>
      <c r="D412" s="4" t="e">
        <f>'Lynx PLYWOOD'!#REF!*SUM('Lynx PLYWOOD'!N356:Y356)</f>
        <v>#REF!</v>
      </c>
      <c r="E412" s="4" t="e">
        <f>'Lynx PLYWOOD'!#REF!*SUM('Lynx PLYWOOD'!N356:Y356)</f>
        <v>#REF!</v>
      </c>
      <c r="F412" s="4" t="e">
        <f t="shared" si="17"/>
        <v>#REF!</v>
      </c>
      <c r="G412" s="4" t="e">
        <f t="shared" si="18"/>
        <v>#REF!</v>
      </c>
      <c r="H412" s="4" t="e">
        <f>'Lynx PLYWOOD'!#REF!*SUM('Lynx PLYWOOD'!N356:Y356)/3.125</f>
        <v>#REF!</v>
      </c>
      <c r="I412" s="4" t="e">
        <f>'Lynx PLYWOOD'!#REF!</f>
        <v>#REF!</v>
      </c>
    </row>
    <row r="413" spans="2:9">
      <c r="B413" s="4" t="e">
        <f>'Lynx PLYWOOD'!#REF!*SUM('Lynx PLYWOOD'!N357:Y357)</f>
        <v>#REF!</v>
      </c>
      <c r="C413" s="4" t="e">
        <f>'Lynx PLYWOOD'!#REF!*SUM('Lynx PLYWOOD'!N357:Y357)</f>
        <v>#REF!</v>
      </c>
      <c r="D413" s="4" t="e">
        <f>'Lynx PLYWOOD'!#REF!*SUM('Lynx PLYWOOD'!N357:Y357)</f>
        <v>#REF!</v>
      </c>
      <c r="E413" s="4" t="e">
        <f>'Lynx PLYWOOD'!#REF!*SUM('Lynx PLYWOOD'!N357:Y357)</f>
        <v>#REF!</v>
      </c>
      <c r="F413" s="4" t="e">
        <f t="shared" si="17"/>
        <v>#REF!</v>
      </c>
      <c r="G413" s="4" t="e">
        <f t="shared" si="18"/>
        <v>#REF!</v>
      </c>
      <c r="H413" s="4" t="e">
        <f>'Lynx PLYWOOD'!#REF!*SUM('Lynx PLYWOOD'!N357:Y357)/3.125</f>
        <v>#REF!</v>
      </c>
      <c r="I413" s="4" t="e">
        <f>'Lynx PLYWOOD'!#REF!</f>
        <v>#REF!</v>
      </c>
    </row>
    <row r="414" spans="2:9">
      <c r="B414" s="4" t="e">
        <f>'Lynx PLYWOOD'!#REF!*SUM('Lynx PLYWOOD'!N358:Y358)</f>
        <v>#REF!</v>
      </c>
      <c r="C414" s="4" t="e">
        <f>'Lynx PLYWOOD'!#REF!*SUM('Lynx PLYWOOD'!N358:Y358)</f>
        <v>#REF!</v>
      </c>
      <c r="D414" s="4" t="e">
        <f>'Lynx PLYWOOD'!#REF!*SUM('Lynx PLYWOOD'!N358:Y358)</f>
        <v>#REF!</v>
      </c>
      <c r="E414" s="4" t="e">
        <f>'Lynx PLYWOOD'!#REF!*SUM('Lynx PLYWOOD'!N358:Y358)</f>
        <v>#REF!</v>
      </c>
      <c r="F414" s="4" t="e">
        <f t="shared" si="17"/>
        <v>#REF!</v>
      </c>
      <c r="G414" s="4" t="e">
        <f t="shared" si="18"/>
        <v>#REF!</v>
      </c>
      <c r="H414" s="4" t="e">
        <f>'Lynx PLYWOOD'!#REF!*SUM('Lynx PLYWOOD'!N358:Y358)/3.125</f>
        <v>#REF!</v>
      </c>
      <c r="I414" s="4" t="e">
        <f>'Lynx PLYWOOD'!#REF!</f>
        <v>#REF!</v>
      </c>
    </row>
    <row r="415" spans="2:9">
      <c r="B415" s="4" t="e">
        <f>'Lynx PLYWOOD'!#REF!*SUM('Lynx PLYWOOD'!N359:Y359)</f>
        <v>#REF!</v>
      </c>
      <c r="C415" s="4" t="e">
        <f>'Lynx PLYWOOD'!#REF!*SUM('Lynx PLYWOOD'!N359:Y359)</f>
        <v>#REF!</v>
      </c>
      <c r="D415" s="4" t="e">
        <f>'Lynx PLYWOOD'!#REF!*SUM('Lynx PLYWOOD'!N359:Y359)</f>
        <v>#REF!</v>
      </c>
      <c r="E415" s="4" t="e">
        <f>'Lynx PLYWOOD'!#REF!*SUM('Lynx PLYWOOD'!N359:Y359)</f>
        <v>#REF!</v>
      </c>
      <c r="F415" s="4" t="e">
        <f t="shared" si="17"/>
        <v>#REF!</v>
      </c>
      <c r="G415" s="4" t="e">
        <f t="shared" si="18"/>
        <v>#REF!</v>
      </c>
      <c r="H415" s="4" t="e">
        <f>'Lynx PLYWOOD'!#REF!*SUM('Lynx PLYWOOD'!N359:Y359)/3.125</f>
        <v>#REF!</v>
      </c>
      <c r="I415" s="4" t="e">
        <f>'Lynx PLYWOOD'!#REF!</f>
        <v>#REF!</v>
      </c>
    </row>
    <row r="416" spans="2:9">
      <c r="B416" s="4" t="e">
        <f>'Lynx PLYWOOD'!#REF!*SUM('Lynx PLYWOOD'!N360:Y360)</f>
        <v>#REF!</v>
      </c>
      <c r="C416" s="4" t="e">
        <f>'Lynx PLYWOOD'!#REF!*SUM('Lynx PLYWOOD'!N360:Y360)</f>
        <v>#REF!</v>
      </c>
      <c r="D416" s="4" t="e">
        <f>'Lynx PLYWOOD'!#REF!*SUM('Lynx PLYWOOD'!N360:Y360)</f>
        <v>#REF!</v>
      </c>
      <c r="E416" s="4" t="e">
        <f>'Lynx PLYWOOD'!#REF!*SUM('Lynx PLYWOOD'!N360:Y360)</f>
        <v>#REF!</v>
      </c>
      <c r="F416" s="4" t="e">
        <f t="shared" si="17"/>
        <v>#REF!</v>
      </c>
      <c r="G416" s="4" t="e">
        <f t="shared" si="18"/>
        <v>#REF!</v>
      </c>
      <c r="H416" s="4" t="e">
        <f>'Lynx PLYWOOD'!#REF!*SUM('Lynx PLYWOOD'!N360:Y360)/3.125</f>
        <v>#REF!</v>
      </c>
      <c r="I416" s="4" t="e">
        <f>'Lynx PLYWOOD'!#REF!</f>
        <v>#REF!</v>
      </c>
    </row>
    <row r="417" spans="2:9">
      <c r="B417" s="4" t="e">
        <f>'Lynx PLYWOOD'!#REF!*SUM('Lynx PLYWOOD'!N361:Y361)</f>
        <v>#REF!</v>
      </c>
      <c r="C417" s="4" t="e">
        <f>'Lynx PLYWOOD'!#REF!*SUM('Lynx PLYWOOD'!N361:Y361)</f>
        <v>#REF!</v>
      </c>
      <c r="D417" s="4" t="e">
        <f>'Lynx PLYWOOD'!#REF!*SUM('Lynx PLYWOOD'!N361:Y361)</f>
        <v>#REF!</v>
      </c>
      <c r="E417" s="4" t="e">
        <f>'Lynx PLYWOOD'!#REF!*SUM('Lynx PLYWOOD'!N361:Y361)</f>
        <v>#REF!</v>
      </c>
      <c r="F417" s="4" t="e">
        <f t="shared" si="17"/>
        <v>#REF!</v>
      </c>
      <c r="G417" s="4" t="e">
        <f t="shared" si="18"/>
        <v>#REF!</v>
      </c>
      <c r="H417" s="4" t="e">
        <f>'Lynx PLYWOOD'!#REF!*SUM('Lynx PLYWOOD'!N361:Y361)/3.125</f>
        <v>#REF!</v>
      </c>
      <c r="I417" s="4" t="e">
        <f>'Lynx PLYWOOD'!#REF!</f>
        <v>#REF!</v>
      </c>
    </row>
    <row r="418" spans="2:9">
      <c r="B418" s="4" t="e">
        <f>'Lynx PLYWOOD'!#REF!*SUM('Lynx PLYWOOD'!N362:Y362)</f>
        <v>#REF!</v>
      </c>
      <c r="C418" s="4" t="e">
        <f>'Lynx PLYWOOD'!#REF!*SUM('Lynx PLYWOOD'!N362:Y362)</f>
        <v>#REF!</v>
      </c>
      <c r="D418" s="4" t="e">
        <f>'Lynx PLYWOOD'!#REF!*SUM('Lynx PLYWOOD'!N362:Y362)</f>
        <v>#REF!</v>
      </c>
      <c r="E418" s="4" t="e">
        <f>'Lynx PLYWOOD'!#REF!*SUM('Lynx PLYWOOD'!N362:Y362)</f>
        <v>#REF!</v>
      </c>
      <c r="F418" s="4" t="e">
        <f t="shared" si="17"/>
        <v>#REF!</v>
      </c>
      <c r="G418" s="4" t="e">
        <f t="shared" si="18"/>
        <v>#REF!</v>
      </c>
      <c r="H418" s="4" t="e">
        <f>'Lynx PLYWOOD'!#REF!*SUM('Lynx PLYWOOD'!N362:Y362)/3.125</f>
        <v>#REF!</v>
      </c>
      <c r="I418" s="4" t="e">
        <f>'Lynx PLYWOOD'!#REF!</f>
        <v>#REF!</v>
      </c>
    </row>
    <row r="419" spans="2:9">
      <c r="B419" s="4" t="e">
        <f>'Lynx PLYWOOD'!#REF!*SUM('Lynx PLYWOOD'!N363:Y363)</f>
        <v>#REF!</v>
      </c>
      <c r="C419" s="4" t="e">
        <f>'Lynx PLYWOOD'!#REF!*SUM('Lynx PLYWOOD'!N363:Y363)</f>
        <v>#REF!</v>
      </c>
      <c r="D419" s="4" t="e">
        <f>'Lynx PLYWOOD'!#REF!*SUM('Lynx PLYWOOD'!N363:Y363)</f>
        <v>#REF!</v>
      </c>
      <c r="E419" s="4" t="e">
        <f>'Lynx PLYWOOD'!#REF!*SUM('Lynx PLYWOOD'!N363:Y363)</f>
        <v>#REF!</v>
      </c>
      <c r="F419" s="4" t="e">
        <f t="shared" si="17"/>
        <v>#REF!</v>
      </c>
      <c r="G419" s="4" t="e">
        <f t="shared" si="18"/>
        <v>#REF!</v>
      </c>
      <c r="H419" s="4" t="e">
        <f>'Lynx PLYWOOD'!#REF!*SUM('Lynx PLYWOOD'!N363:Y363)/3.125</f>
        <v>#REF!</v>
      </c>
      <c r="I419" s="4" t="e">
        <f>'Lynx PLYWOOD'!#REF!</f>
        <v>#REF!</v>
      </c>
    </row>
    <row r="420" spans="2:9">
      <c r="B420" s="4" t="e">
        <f>'Lynx PLYWOOD'!#REF!*SUM('Lynx PLYWOOD'!N364:Y364)</f>
        <v>#REF!</v>
      </c>
      <c r="C420" s="4" t="e">
        <f>'Lynx PLYWOOD'!#REF!*SUM('Lynx PLYWOOD'!N364:Y364)</f>
        <v>#REF!</v>
      </c>
      <c r="D420" s="4" t="e">
        <f>'Lynx PLYWOOD'!#REF!*SUM('Lynx PLYWOOD'!N364:Y364)</f>
        <v>#REF!</v>
      </c>
      <c r="E420" s="4" t="e">
        <f>'Lynx PLYWOOD'!#REF!*SUM('Lynx PLYWOOD'!N364:Y364)</f>
        <v>#REF!</v>
      </c>
      <c r="F420" s="4" t="e">
        <f t="shared" si="17"/>
        <v>#REF!</v>
      </c>
      <c r="G420" s="4" t="e">
        <f t="shared" si="18"/>
        <v>#REF!</v>
      </c>
      <c r="H420" s="4" t="e">
        <f>'Lynx PLYWOOD'!#REF!*SUM('Lynx PLYWOOD'!N364:Y364)/3.125</f>
        <v>#REF!</v>
      </c>
      <c r="I420" s="4" t="e">
        <f>'Lynx PLYWOOD'!#REF!</f>
        <v>#REF!</v>
      </c>
    </row>
    <row r="421" spans="2:9">
      <c r="B421" s="4" t="e">
        <f>'Lynx PLYWOOD'!#REF!*SUM('Lynx PLYWOOD'!N365:Y365)</f>
        <v>#REF!</v>
      </c>
      <c r="C421" s="4" t="e">
        <f>'Lynx PLYWOOD'!#REF!*SUM('Lynx PLYWOOD'!N365:Y365)</f>
        <v>#REF!</v>
      </c>
      <c r="D421" s="4" t="e">
        <f>'Lynx PLYWOOD'!#REF!*SUM('Lynx PLYWOOD'!N365:Y365)</f>
        <v>#REF!</v>
      </c>
      <c r="E421" s="4" t="e">
        <f>'Lynx PLYWOOD'!#REF!*SUM('Lynx PLYWOOD'!N365:Y365)</f>
        <v>#REF!</v>
      </c>
      <c r="F421" s="4" t="e">
        <f t="shared" si="17"/>
        <v>#REF!</v>
      </c>
      <c r="G421" s="4" t="e">
        <f t="shared" si="18"/>
        <v>#REF!</v>
      </c>
      <c r="H421" s="4" t="e">
        <f>'Lynx PLYWOOD'!#REF!*SUM('Lynx PLYWOOD'!N365:Y365)/3.125</f>
        <v>#REF!</v>
      </c>
      <c r="I421" s="4" t="e">
        <f>'Lynx PLYWOOD'!#REF!</f>
        <v>#REF!</v>
      </c>
    </row>
    <row r="422" spans="2:9">
      <c r="B422" s="4" t="e">
        <f>'Lynx PLYWOOD'!#REF!*SUM('Lynx PLYWOOD'!N366:Y366)</f>
        <v>#REF!</v>
      </c>
      <c r="C422" s="4" t="e">
        <f>'Lynx PLYWOOD'!#REF!*SUM('Lynx PLYWOOD'!N366:Y366)</f>
        <v>#REF!</v>
      </c>
      <c r="D422" s="4" t="e">
        <f>'Lynx PLYWOOD'!#REF!*SUM('Lynx PLYWOOD'!N366:Y366)</f>
        <v>#REF!</v>
      </c>
      <c r="E422" s="4" t="e">
        <f>'Lynx PLYWOOD'!#REF!*SUM('Lynx PLYWOOD'!N366:Y366)</f>
        <v>#REF!</v>
      </c>
      <c r="F422" s="4" t="e">
        <f t="shared" si="17"/>
        <v>#REF!</v>
      </c>
      <c r="G422" s="4" t="e">
        <f t="shared" si="18"/>
        <v>#REF!</v>
      </c>
      <c r="H422" s="4" t="e">
        <f>'Lynx PLYWOOD'!#REF!*SUM('Lynx PLYWOOD'!N366:Y366)/3.125</f>
        <v>#REF!</v>
      </c>
      <c r="I422" s="4" t="e">
        <f>'Lynx PLYWOOD'!#REF!</f>
        <v>#REF!</v>
      </c>
    </row>
    <row r="423" spans="2:9">
      <c r="B423" s="4" t="e">
        <f>'Lynx PLYWOOD'!#REF!*SUM('Lynx PLYWOOD'!N367:Y367)</f>
        <v>#REF!</v>
      </c>
      <c r="C423" s="4" t="e">
        <f>'Lynx PLYWOOD'!#REF!*SUM('Lynx PLYWOOD'!N367:Y367)</f>
        <v>#REF!</v>
      </c>
      <c r="D423" s="4" t="e">
        <f>'Lynx PLYWOOD'!#REF!*SUM('Lynx PLYWOOD'!N367:Y367)</f>
        <v>#REF!</v>
      </c>
      <c r="E423" s="4" t="e">
        <f>'Lynx PLYWOOD'!#REF!*SUM('Lynx PLYWOOD'!N367:Y367)</f>
        <v>#REF!</v>
      </c>
      <c r="F423" s="4" t="e">
        <f t="shared" si="17"/>
        <v>#REF!</v>
      </c>
      <c r="G423" s="4" t="e">
        <f t="shared" si="18"/>
        <v>#REF!</v>
      </c>
      <c r="H423" s="4" t="e">
        <f>'Lynx PLYWOOD'!#REF!*SUM('Lynx PLYWOOD'!N367:Y367)/3.125</f>
        <v>#REF!</v>
      </c>
      <c r="I423" s="4" t="e">
        <f>'Lynx PLYWOOD'!#REF!</f>
        <v>#REF!</v>
      </c>
    </row>
    <row r="424" spans="2:9">
      <c r="B424" s="4" t="e">
        <f>'Lynx PLYWOOD'!#REF!*SUM('Lynx PLYWOOD'!N368:Y368)</f>
        <v>#REF!</v>
      </c>
      <c r="C424" s="4" t="e">
        <f>'Lynx PLYWOOD'!#REF!*SUM('Lynx PLYWOOD'!N368:Y368)</f>
        <v>#REF!</v>
      </c>
      <c r="D424" s="4" t="e">
        <f>'Lynx PLYWOOD'!#REF!*SUM('Lynx PLYWOOD'!N368:Y368)</f>
        <v>#REF!</v>
      </c>
      <c r="E424" s="4" t="e">
        <f>'Lynx PLYWOOD'!#REF!*SUM('Lynx PLYWOOD'!N368:Y368)</f>
        <v>#REF!</v>
      </c>
      <c r="F424" s="4" t="e">
        <f t="shared" si="17"/>
        <v>#REF!</v>
      </c>
      <c r="G424" s="4" t="e">
        <f t="shared" si="18"/>
        <v>#REF!</v>
      </c>
      <c r="H424" s="4" t="e">
        <f>'Lynx PLYWOOD'!#REF!*SUM('Lynx PLYWOOD'!N368:Y368)/3.125</f>
        <v>#REF!</v>
      </c>
      <c r="I424" s="4" t="e">
        <f>'Lynx PLYWOOD'!#REF!</f>
        <v>#REF!</v>
      </c>
    </row>
    <row r="425" spans="2:9">
      <c r="B425" s="4" t="e">
        <f>'Lynx PLYWOOD'!#REF!*SUM('Lynx PLYWOOD'!N369:Y369)</f>
        <v>#REF!</v>
      </c>
      <c r="C425" s="4" t="e">
        <f>'Lynx PLYWOOD'!#REF!*SUM('Lynx PLYWOOD'!N369:Y369)</f>
        <v>#REF!</v>
      </c>
      <c r="D425" s="4" t="e">
        <f>'Lynx PLYWOOD'!#REF!*SUM('Lynx PLYWOOD'!N369:Y369)</f>
        <v>#REF!</v>
      </c>
      <c r="E425" s="4" t="e">
        <f>'Lynx PLYWOOD'!#REF!*SUM('Lynx PLYWOOD'!N369:Y369)</f>
        <v>#REF!</v>
      </c>
      <c r="F425" s="4" t="e">
        <f t="shared" si="17"/>
        <v>#REF!</v>
      </c>
      <c r="G425" s="4" t="e">
        <f t="shared" si="18"/>
        <v>#REF!</v>
      </c>
      <c r="H425" s="4" t="e">
        <f>'Lynx PLYWOOD'!#REF!*SUM('Lynx PLYWOOD'!N369:Y369)/3.125</f>
        <v>#REF!</v>
      </c>
      <c r="I425" s="4" t="e">
        <f>'Lynx PLYWOOD'!#REF!</f>
        <v>#REF!</v>
      </c>
    </row>
    <row r="426" spans="2:9">
      <c r="B426" s="4" t="e">
        <f>'Lynx PLYWOOD'!#REF!*SUM('Lynx PLYWOOD'!N370:Y370)</f>
        <v>#REF!</v>
      </c>
      <c r="C426" s="4" t="e">
        <f>'Lynx PLYWOOD'!#REF!*SUM('Lynx PLYWOOD'!N370:Y370)</f>
        <v>#REF!</v>
      </c>
      <c r="D426" s="4" t="e">
        <f>'Lynx PLYWOOD'!#REF!*SUM('Lynx PLYWOOD'!N370:Y370)</f>
        <v>#REF!</v>
      </c>
      <c r="E426" s="4" t="e">
        <f>'Lynx PLYWOOD'!#REF!*SUM('Lynx PLYWOOD'!N370:Y370)</f>
        <v>#REF!</v>
      </c>
      <c r="F426" s="4" t="e">
        <f t="shared" si="17"/>
        <v>#REF!</v>
      </c>
      <c r="G426" s="4" t="e">
        <f t="shared" si="18"/>
        <v>#REF!</v>
      </c>
      <c r="H426" s="4" t="e">
        <f>'Lynx PLYWOOD'!#REF!*SUM('Lynx PLYWOOD'!N370:Y370)/3.125</f>
        <v>#REF!</v>
      </c>
      <c r="I426" s="4" t="e">
        <f>'Lynx PLYWOOD'!#REF!</f>
        <v>#REF!</v>
      </c>
    </row>
    <row r="427" spans="2:9">
      <c r="B427" s="4" t="e">
        <f>'Lynx PLYWOOD'!#REF!*SUM('Lynx PLYWOOD'!N371:Y371)</f>
        <v>#REF!</v>
      </c>
      <c r="C427" s="4" t="e">
        <f>'Lynx PLYWOOD'!#REF!*SUM('Lynx PLYWOOD'!N371:Y371)</f>
        <v>#REF!</v>
      </c>
      <c r="D427" s="4" t="e">
        <f>'Lynx PLYWOOD'!#REF!*SUM('Lynx PLYWOOD'!N371:Y371)</f>
        <v>#REF!</v>
      </c>
      <c r="E427" s="4" t="e">
        <f>'Lynx PLYWOOD'!#REF!*SUM('Lynx PLYWOOD'!N371:Y371)</f>
        <v>#REF!</v>
      </c>
      <c r="F427" s="4" t="e">
        <f t="shared" si="17"/>
        <v>#REF!</v>
      </c>
      <c r="G427" s="4" t="e">
        <f t="shared" si="18"/>
        <v>#REF!</v>
      </c>
      <c r="H427" s="4" t="e">
        <f>'Lynx PLYWOOD'!#REF!*SUM('Lynx PLYWOOD'!N371:Y371)/3.125</f>
        <v>#REF!</v>
      </c>
      <c r="I427" s="4" t="e">
        <f>'Lynx PLYWOOD'!#REF!</f>
        <v>#REF!</v>
      </c>
    </row>
    <row r="428" spans="2:9">
      <c r="B428" s="4" t="e">
        <f>'Lynx PLYWOOD'!#REF!*SUM('Lynx PLYWOOD'!N372:Y372)</f>
        <v>#REF!</v>
      </c>
      <c r="C428" s="4" t="e">
        <f>'Lynx PLYWOOD'!#REF!*SUM('Lynx PLYWOOD'!N372:Y372)</f>
        <v>#REF!</v>
      </c>
      <c r="D428" s="4" t="e">
        <f>'Lynx PLYWOOD'!#REF!*SUM('Lynx PLYWOOD'!N372:Y372)</f>
        <v>#REF!</v>
      </c>
      <c r="E428" s="4" t="e">
        <f>'Lynx PLYWOOD'!#REF!*SUM('Lynx PLYWOOD'!N372:Y372)</f>
        <v>#REF!</v>
      </c>
      <c r="F428" s="4" t="e">
        <f t="shared" si="17"/>
        <v>#REF!</v>
      </c>
      <c r="G428" s="4" t="e">
        <f t="shared" si="18"/>
        <v>#REF!</v>
      </c>
      <c r="H428" s="4" t="e">
        <f>'Lynx PLYWOOD'!#REF!*SUM('Lynx PLYWOOD'!N372:Y372)/3.125</f>
        <v>#REF!</v>
      </c>
      <c r="I428" s="4" t="e">
        <f>'Lynx PLYWOOD'!#REF!</f>
        <v>#REF!</v>
      </c>
    </row>
    <row r="429" spans="2:9">
      <c r="B429" s="4" t="e">
        <f>'Lynx PLYWOOD'!#REF!*SUM('Lynx PLYWOOD'!N373:Y373)</f>
        <v>#REF!</v>
      </c>
      <c r="C429" s="4" t="e">
        <f>'Lynx PLYWOOD'!#REF!*SUM('Lynx PLYWOOD'!N373:Y373)</f>
        <v>#REF!</v>
      </c>
      <c r="D429" s="4" t="e">
        <f>'Lynx PLYWOOD'!#REF!*SUM('Lynx PLYWOOD'!N373:Y373)</f>
        <v>#REF!</v>
      </c>
      <c r="E429" s="4" t="e">
        <f>'Lynx PLYWOOD'!#REF!*SUM('Lynx PLYWOOD'!N373:Y373)</f>
        <v>#REF!</v>
      </c>
      <c r="F429" s="4" t="e">
        <f t="shared" si="17"/>
        <v>#REF!</v>
      </c>
      <c r="G429" s="4" t="e">
        <f t="shared" si="18"/>
        <v>#REF!</v>
      </c>
      <c r="H429" s="4" t="e">
        <f>'Lynx PLYWOOD'!#REF!*SUM('Lynx PLYWOOD'!N373:Y373)/3.125</f>
        <v>#REF!</v>
      </c>
      <c r="I429" s="4" t="e">
        <f>'Lynx PLYWOOD'!#REF!</f>
        <v>#REF!</v>
      </c>
    </row>
    <row r="430" spans="2:9">
      <c r="B430" s="4" t="e">
        <f>'Lynx PLYWOOD'!#REF!*SUM('Lynx PLYWOOD'!N374:Y374)</f>
        <v>#REF!</v>
      </c>
      <c r="C430" s="4" t="e">
        <f>'Lynx PLYWOOD'!#REF!*SUM('Lynx PLYWOOD'!N374:Y374)</f>
        <v>#REF!</v>
      </c>
      <c r="D430" s="4" t="e">
        <f>'Lynx PLYWOOD'!#REF!*SUM('Lynx PLYWOOD'!N374:Y374)</f>
        <v>#REF!</v>
      </c>
      <c r="E430" s="4" t="e">
        <f>'Lynx PLYWOOD'!#REF!*SUM('Lynx PLYWOOD'!N374:Y374)</f>
        <v>#REF!</v>
      </c>
      <c r="F430" s="4" t="e">
        <f t="shared" si="17"/>
        <v>#REF!</v>
      </c>
      <c r="G430" s="4" t="e">
        <f t="shared" si="18"/>
        <v>#REF!</v>
      </c>
      <c r="H430" s="4" t="e">
        <f>'Lynx PLYWOOD'!#REF!*SUM('Lynx PLYWOOD'!N374:Y374)/3.125</f>
        <v>#REF!</v>
      </c>
      <c r="I430" s="4" t="e">
        <f>'Lynx PLYWOOD'!#REF!</f>
        <v>#REF!</v>
      </c>
    </row>
    <row r="431" spans="2:9">
      <c r="B431" s="4" t="e">
        <f>'Lynx PLYWOOD'!#REF!*SUM('Lynx PLYWOOD'!N375:Y375)</f>
        <v>#REF!</v>
      </c>
      <c r="C431" s="4" t="e">
        <f>'Lynx PLYWOOD'!#REF!*SUM('Lynx PLYWOOD'!N375:Y375)</f>
        <v>#REF!</v>
      </c>
      <c r="D431" s="4" t="e">
        <f>'Lynx PLYWOOD'!#REF!*SUM('Lynx PLYWOOD'!N375:Y375)</f>
        <v>#REF!</v>
      </c>
      <c r="E431" s="4" t="e">
        <f>'Lynx PLYWOOD'!#REF!*SUM('Lynx PLYWOOD'!N375:Y375)</f>
        <v>#REF!</v>
      </c>
      <c r="F431" s="4" t="e">
        <f t="shared" si="17"/>
        <v>#REF!</v>
      </c>
      <c r="G431" s="4" t="e">
        <f t="shared" si="18"/>
        <v>#REF!</v>
      </c>
      <c r="H431" s="4" t="e">
        <f>'Lynx PLYWOOD'!#REF!*SUM('Lynx PLYWOOD'!N375:Y375)/3.125</f>
        <v>#REF!</v>
      </c>
      <c r="I431" s="4" t="e">
        <f>'Lynx PLYWOOD'!#REF!</f>
        <v>#REF!</v>
      </c>
    </row>
    <row r="432" spans="2:9">
      <c r="B432" s="4" t="e">
        <f>'Lynx PLYWOOD'!#REF!*SUM('Lynx PLYWOOD'!N376:Y376)</f>
        <v>#REF!</v>
      </c>
      <c r="C432" s="4" t="e">
        <f>'Lynx PLYWOOD'!#REF!*SUM('Lynx PLYWOOD'!N376:Y376)</f>
        <v>#REF!</v>
      </c>
      <c r="D432" s="4" t="e">
        <f>'Lynx PLYWOOD'!#REF!*SUM('Lynx PLYWOOD'!N376:Y376)</f>
        <v>#REF!</v>
      </c>
      <c r="E432" s="4" t="e">
        <f>'Lynx PLYWOOD'!#REF!*SUM('Lynx PLYWOOD'!N376:Y376)</f>
        <v>#REF!</v>
      </c>
      <c r="F432" s="4" t="e">
        <f t="shared" si="17"/>
        <v>#REF!</v>
      </c>
      <c r="G432" s="4" t="e">
        <f t="shared" si="18"/>
        <v>#REF!</v>
      </c>
      <c r="H432" s="4" t="e">
        <f>'Lynx PLYWOOD'!#REF!*SUM('Lynx PLYWOOD'!N376:Y376)/3.125</f>
        <v>#REF!</v>
      </c>
      <c r="I432" s="4" t="e">
        <f>'Lynx PLYWOOD'!#REF!</f>
        <v>#REF!</v>
      </c>
    </row>
    <row r="433" spans="2:9">
      <c r="B433" s="4" t="e">
        <f>'Lynx PLYWOOD'!#REF!*SUM('Lynx PLYWOOD'!N377:Y377)</f>
        <v>#REF!</v>
      </c>
      <c r="C433" s="4" t="e">
        <f>'Lynx PLYWOOD'!#REF!*SUM('Lynx PLYWOOD'!N377:Y377)</f>
        <v>#REF!</v>
      </c>
      <c r="D433" s="4" t="e">
        <f>'Lynx PLYWOOD'!#REF!*SUM('Lynx PLYWOOD'!N377:Y377)</f>
        <v>#REF!</v>
      </c>
      <c r="E433" s="4" t="e">
        <f>'Lynx PLYWOOD'!#REF!*SUM('Lynx PLYWOOD'!N377:Y377)</f>
        <v>#REF!</v>
      </c>
      <c r="F433" s="4" t="e">
        <f t="shared" si="17"/>
        <v>#REF!</v>
      </c>
      <c r="G433" s="4" t="e">
        <f t="shared" si="18"/>
        <v>#REF!</v>
      </c>
      <c r="H433" s="4" t="e">
        <f>'Lynx PLYWOOD'!#REF!*SUM('Lynx PLYWOOD'!N377:Y377)/3.125</f>
        <v>#REF!</v>
      </c>
      <c r="I433" s="4" t="e">
        <f>'Lynx PLYWOOD'!#REF!</f>
        <v>#REF!</v>
      </c>
    </row>
    <row r="434" spans="2:9">
      <c r="B434" s="4" t="e">
        <f>'Lynx PLYWOOD'!#REF!*SUM('Lynx PLYWOOD'!N378:Y378)</f>
        <v>#REF!</v>
      </c>
      <c r="C434" s="4" t="e">
        <f>'Lynx PLYWOOD'!#REF!*SUM('Lynx PLYWOOD'!N378:Y378)</f>
        <v>#REF!</v>
      </c>
      <c r="D434" s="4" t="e">
        <f>'Lynx PLYWOOD'!#REF!*SUM('Lynx PLYWOOD'!N378:Y378)</f>
        <v>#REF!</v>
      </c>
      <c r="E434" s="4" t="e">
        <f>'Lynx PLYWOOD'!#REF!*SUM('Lynx PLYWOOD'!N378:Y378)</f>
        <v>#REF!</v>
      </c>
      <c r="F434" s="4" t="e">
        <f t="shared" si="17"/>
        <v>#REF!</v>
      </c>
      <c r="G434" s="4" t="e">
        <f t="shared" si="18"/>
        <v>#REF!</v>
      </c>
      <c r="H434" s="4" t="e">
        <f>'Lynx PLYWOOD'!#REF!*SUM('Lynx PLYWOOD'!N378:Y378)/3.125</f>
        <v>#REF!</v>
      </c>
      <c r="I434" s="4" t="e">
        <f>'Lynx PLYWOOD'!#REF!</f>
        <v>#REF!</v>
      </c>
    </row>
    <row r="435" spans="2:9">
      <c r="B435" s="4" t="e">
        <f>'Lynx PLYWOOD'!#REF!*SUM('Lynx PLYWOOD'!N379:Y379)</f>
        <v>#REF!</v>
      </c>
      <c r="C435" s="4" t="e">
        <f>'Lynx PLYWOOD'!#REF!*SUM('Lynx PLYWOOD'!N379:Y379)</f>
        <v>#REF!</v>
      </c>
      <c r="D435" s="4" t="e">
        <f>'Lynx PLYWOOD'!#REF!*SUM('Lynx PLYWOOD'!N379:Y379)</f>
        <v>#REF!</v>
      </c>
      <c r="E435" s="4" t="e">
        <f>'Lynx PLYWOOD'!#REF!*SUM('Lynx PLYWOOD'!N379:Y379)</f>
        <v>#REF!</v>
      </c>
      <c r="F435" s="4" t="e">
        <f t="shared" si="17"/>
        <v>#REF!</v>
      </c>
      <c r="G435" s="4" t="e">
        <f t="shared" si="18"/>
        <v>#REF!</v>
      </c>
      <c r="H435" s="4" t="e">
        <f>'Lynx PLYWOOD'!#REF!*SUM('Lynx PLYWOOD'!N379:Y379)/3.125</f>
        <v>#REF!</v>
      </c>
      <c r="I435" s="4" t="e">
        <f>'Lynx PLYWOOD'!#REF!</f>
        <v>#REF!</v>
      </c>
    </row>
    <row r="436" spans="2:9">
      <c r="B436" s="4" t="e">
        <f>'Lynx PLYWOOD'!#REF!*SUM('Lynx PLYWOOD'!N380:Y380)</f>
        <v>#REF!</v>
      </c>
      <c r="C436" s="4" t="e">
        <f>'Lynx PLYWOOD'!#REF!*SUM('Lynx PLYWOOD'!N380:Y380)</f>
        <v>#REF!</v>
      </c>
      <c r="D436" s="4" t="e">
        <f>'Lynx PLYWOOD'!#REF!*SUM('Lynx PLYWOOD'!N380:Y380)</f>
        <v>#REF!</v>
      </c>
      <c r="E436" s="4" t="e">
        <f>'Lynx PLYWOOD'!#REF!*SUM('Lynx PLYWOOD'!N380:Y380)</f>
        <v>#REF!</v>
      </c>
      <c r="F436" s="4" t="e">
        <f t="shared" si="17"/>
        <v>#REF!</v>
      </c>
      <c r="G436" s="4" t="e">
        <f t="shared" si="18"/>
        <v>#REF!</v>
      </c>
      <c r="H436" s="4" t="e">
        <f>'Lynx PLYWOOD'!#REF!*SUM('Lynx PLYWOOD'!N380:Y380)/3.125</f>
        <v>#REF!</v>
      </c>
      <c r="I436" s="4" t="e">
        <f>'Lynx PLYWOOD'!#REF!</f>
        <v>#REF!</v>
      </c>
    </row>
    <row r="437" spans="2:9">
      <c r="B437" s="4" t="e">
        <f>'Lynx PLYWOOD'!#REF!*SUM('Lynx PLYWOOD'!N381:Y381)</f>
        <v>#REF!</v>
      </c>
      <c r="C437" s="4" t="e">
        <f>'Lynx PLYWOOD'!#REF!*SUM('Lynx PLYWOOD'!N381:Y381)</f>
        <v>#REF!</v>
      </c>
      <c r="D437" s="4" t="e">
        <f>'Lynx PLYWOOD'!#REF!*SUM('Lynx PLYWOOD'!N381:Y381)</f>
        <v>#REF!</v>
      </c>
      <c r="E437" s="4" t="e">
        <f>'Lynx PLYWOOD'!#REF!*SUM('Lynx PLYWOOD'!N381:Y381)</f>
        <v>#REF!</v>
      </c>
      <c r="F437" s="4" t="e">
        <f t="shared" si="17"/>
        <v>#REF!</v>
      </c>
      <c r="G437" s="4" t="e">
        <f t="shared" si="18"/>
        <v>#REF!</v>
      </c>
      <c r="H437" s="4" t="e">
        <f>'Lynx PLYWOOD'!#REF!*SUM('Lynx PLYWOOD'!N381:Y381)/3.125</f>
        <v>#REF!</v>
      </c>
      <c r="I437" s="4" t="e">
        <f>'Lynx PLYWOOD'!#REF!</f>
        <v>#REF!</v>
      </c>
    </row>
    <row r="438" spans="2:9">
      <c r="B438" s="4" t="e">
        <f>'Lynx PLYWOOD'!#REF!*SUM('Lynx PLYWOOD'!N382:Y382)</f>
        <v>#REF!</v>
      </c>
      <c r="C438" s="4" t="e">
        <f>'Lynx PLYWOOD'!#REF!*SUM('Lynx PLYWOOD'!N382:Y382)</f>
        <v>#REF!</v>
      </c>
      <c r="D438" s="4" t="e">
        <f>'Lynx PLYWOOD'!#REF!*SUM('Lynx PLYWOOD'!N382:Y382)</f>
        <v>#REF!</v>
      </c>
      <c r="E438" s="4" t="e">
        <f>'Lynx PLYWOOD'!#REF!*SUM('Lynx PLYWOOD'!N382:Y382)</f>
        <v>#REF!</v>
      </c>
      <c r="F438" s="4" t="e">
        <f t="shared" si="17"/>
        <v>#REF!</v>
      </c>
      <c r="G438" s="4" t="e">
        <f t="shared" si="18"/>
        <v>#REF!</v>
      </c>
      <c r="H438" s="4" t="e">
        <f>'Lynx PLYWOOD'!#REF!*SUM('Lynx PLYWOOD'!N382:Y382)/3.125</f>
        <v>#REF!</v>
      </c>
      <c r="I438" s="4" t="e">
        <f>'Lynx PLYWOOD'!#REF!</f>
        <v>#REF!</v>
      </c>
    </row>
    <row r="439" spans="2:9">
      <c r="B439" s="4" t="e">
        <f>'Lynx PLYWOOD'!#REF!*SUM('Lynx PLYWOOD'!N383:Y383)</f>
        <v>#REF!</v>
      </c>
      <c r="C439" s="4" t="e">
        <f>'Lynx PLYWOOD'!#REF!*SUM('Lynx PLYWOOD'!N383:Y383)</f>
        <v>#REF!</v>
      </c>
      <c r="D439" s="4" t="e">
        <f>'Lynx PLYWOOD'!#REF!*SUM('Lynx PLYWOOD'!N383:Y383)</f>
        <v>#REF!</v>
      </c>
      <c r="E439" s="4" t="e">
        <f>'Lynx PLYWOOD'!#REF!*SUM('Lynx PLYWOOD'!N383:Y383)</f>
        <v>#REF!</v>
      </c>
      <c r="F439" s="4" t="e">
        <f t="shared" si="17"/>
        <v>#REF!</v>
      </c>
      <c r="G439" s="4" t="e">
        <f t="shared" si="18"/>
        <v>#REF!</v>
      </c>
      <c r="H439" s="4" t="e">
        <f>'Lynx PLYWOOD'!#REF!*SUM('Lynx PLYWOOD'!N383:Y383)/3.125</f>
        <v>#REF!</v>
      </c>
      <c r="I439" s="4" t="e">
        <f>'Lynx PLYWOOD'!#REF!</f>
        <v>#REF!</v>
      </c>
    </row>
    <row r="440" spans="2:9">
      <c r="B440" s="4" t="e">
        <f>'Lynx PLYWOOD'!#REF!*SUM('Lynx PLYWOOD'!N384:Y384)</f>
        <v>#REF!</v>
      </c>
      <c r="C440" s="4" t="e">
        <f>'Lynx PLYWOOD'!#REF!*SUM('Lynx PLYWOOD'!N384:Y384)</f>
        <v>#REF!</v>
      </c>
      <c r="D440" s="4" t="e">
        <f>'Lynx PLYWOOD'!#REF!*SUM('Lynx PLYWOOD'!N384:Y384)</f>
        <v>#REF!</v>
      </c>
      <c r="E440" s="4" t="e">
        <f>'Lynx PLYWOOD'!#REF!*SUM('Lynx PLYWOOD'!N384:Y384)</f>
        <v>#REF!</v>
      </c>
      <c r="F440" s="4" t="e">
        <f t="shared" si="17"/>
        <v>#REF!</v>
      </c>
      <c r="G440" s="4" t="e">
        <f t="shared" si="18"/>
        <v>#REF!</v>
      </c>
      <c r="H440" s="4" t="e">
        <f>'Lynx PLYWOOD'!#REF!*SUM('Lynx PLYWOOD'!N384:Y384)/3.125</f>
        <v>#REF!</v>
      </c>
      <c r="I440" s="4" t="e">
        <f>'Lynx PLYWOOD'!#REF!</f>
        <v>#REF!</v>
      </c>
    </row>
    <row r="441" spans="2:9">
      <c r="B441" s="4" t="e">
        <f>'Lynx PLYWOOD'!#REF!*SUM('Lynx PLYWOOD'!N385:Y385)</f>
        <v>#REF!</v>
      </c>
      <c r="C441" s="4" t="e">
        <f>'Lynx PLYWOOD'!#REF!*SUM('Lynx PLYWOOD'!N385:Y385)</f>
        <v>#REF!</v>
      </c>
      <c r="D441" s="4" t="e">
        <f>'Lynx PLYWOOD'!#REF!*SUM('Lynx PLYWOOD'!N385:Y385)</f>
        <v>#REF!</v>
      </c>
      <c r="E441" s="4" t="e">
        <f>'Lynx PLYWOOD'!#REF!*SUM('Lynx PLYWOOD'!N385:Y385)</f>
        <v>#REF!</v>
      </c>
      <c r="F441" s="4" t="e">
        <f t="shared" si="17"/>
        <v>#REF!</v>
      </c>
      <c r="G441" s="4" t="e">
        <f t="shared" si="18"/>
        <v>#REF!</v>
      </c>
      <c r="H441" s="4" t="e">
        <f>'Lynx PLYWOOD'!#REF!*SUM('Lynx PLYWOOD'!N385:Y385)/3.125</f>
        <v>#REF!</v>
      </c>
      <c r="I441" s="4" t="e">
        <f>'Lynx PLYWOOD'!#REF!</f>
        <v>#REF!</v>
      </c>
    </row>
    <row r="442" spans="2:9">
      <c r="B442" s="4" t="e">
        <f>'Lynx PLYWOOD'!#REF!*SUM('Lynx PLYWOOD'!N386:Y386)</f>
        <v>#REF!</v>
      </c>
      <c r="C442" s="4" t="e">
        <f>'Lynx PLYWOOD'!#REF!*SUM('Lynx PLYWOOD'!N386:Y386)</f>
        <v>#REF!</v>
      </c>
      <c r="D442" s="4" t="e">
        <f>'Lynx PLYWOOD'!#REF!*SUM('Lynx PLYWOOD'!N386:Y386)</f>
        <v>#REF!</v>
      </c>
      <c r="E442" s="4" t="e">
        <f>'Lynx PLYWOOD'!#REF!*SUM('Lynx PLYWOOD'!N386:Y386)</f>
        <v>#REF!</v>
      </c>
      <c r="F442" s="4" t="e">
        <f t="shared" si="17"/>
        <v>#REF!</v>
      </c>
      <c r="G442" s="4" t="e">
        <f t="shared" si="18"/>
        <v>#REF!</v>
      </c>
      <c r="H442" s="4" t="e">
        <f>'Lynx PLYWOOD'!#REF!*SUM('Lynx PLYWOOD'!N386:Y386)/3.125</f>
        <v>#REF!</v>
      </c>
      <c r="I442" s="4" t="e">
        <f>'Lynx PLYWOOD'!#REF!</f>
        <v>#REF!</v>
      </c>
    </row>
    <row r="443" spans="2:9">
      <c r="B443" s="4" t="e">
        <f>'Lynx PLYWOOD'!#REF!*SUM('Lynx PLYWOOD'!N387:Y387)</f>
        <v>#REF!</v>
      </c>
      <c r="C443" s="4" t="e">
        <f>'Lynx PLYWOOD'!#REF!*SUM('Lynx PLYWOOD'!N387:Y387)</f>
        <v>#REF!</v>
      </c>
      <c r="D443" s="4" t="e">
        <f>'Lynx PLYWOOD'!#REF!*SUM('Lynx PLYWOOD'!N387:Y387)</f>
        <v>#REF!</v>
      </c>
      <c r="E443" s="4" t="e">
        <f>'Lynx PLYWOOD'!#REF!*SUM('Lynx PLYWOOD'!N387:Y387)</f>
        <v>#REF!</v>
      </c>
      <c r="F443" s="4" t="e">
        <f t="shared" si="17"/>
        <v>#REF!</v>
      </c>
      <c r="G443" s="4" t="e">
        <f t="shared" si="18"/>
        <v>#REF!</v>
      </c>
      <c r="H443" s="4" t="e">
        <f>'Lynx PLYWOOD'!#REF!*SUM('Lynx PLYWOOD'!N387:Y387)/3.125</f>
        <v>#REF!</v>
      </c>
      <c r="I443" s="4" t="e">
        <f>'Lynx PLYWOOD'!#REF!</f>
        <v>#REF!</v>
      </c>
    </row>
    <row r="444" spans="2:9">
      <c r="B444" s="4" t="e">
        <f>'Lynx PLYWOOD'!#REF!*SUM('Lynx PLYWOOD'!N388:Y388)</f>
        <v>#REF!</v>
      </c>
      <c r="C444" s="4" t="e">
        <f>'Lynx PLYWOOD'!#REF!*SUM('Lynx PLYWOOD'!N388:Y388)</f>
        <v>#REF!</v>
      </c>
      <c r="D444" s="4" t="e">
        <f>'Lynx PLYWOOD'!#REF!*SUM('Lynx PLYWOOD'!N388:Y388)</f>
        <v>#REF!</v>
      </c>
      <c r="E444" s="4" t="e">
        <f>'Lynx PLYWOOD'!#REF!*SUM('Lynx PLYWOOD'!N388:Y388)</f>
        <v>#REF!</v>
      </c>
      <c r="F444" s="4" t="e">
        <f t="shared" si="17"/>
        <v>#REF!</v>
      </c>
      <c r="G444" s="4" t="e">
        <f t="shared" si="18"/>
        <v>#REF!</v>
      </c>
      <c r="H444" s="4" t="e">
        <f>'Lynx PLYWOOD'!#REF!*SUM('Lynx PLYWOOD'!N388:Y388)/3.125</f>
        <v>#REF!</v>
      </c>
      <c r="I444" s="4" t="e">
        <f>'Lynx PLYWOOD'!#REF!</f>
        <v>#REF!</v>
      </c>
    </row>
    <row r="445" spans="2:9">
      <c r="B445" s="4" t="e">
        <f>'Lynx PLYWOOD'!#REF!*SUM('Lynx PLYWOOD'!N389:Y389)</f>
        <v>#REF!</v>
      </c>
      <c r="C445" s="4" t="e">
        <f>'Lynx PLYWOOD'!#REF!*SUM('Lynx PLYWOOD'!N389:Y389)</f>
        <v>#REF!</v>
      </c>
      <c r="D445" s="4" t="e">
        <f>'Lynx PLYWOOD'!#REF!*SUM('Lynx PLYWOOD'!N389:Y389)</f>
        <v>#REF!</v>
      </c>
      <c r="E445" s="4" t="e">
        <f>'Lynx PLYWOOD'!#REF!*SUM('Lynx PLYWOOD'!N389:Y389)</f>
        <v>#REF!</v>
      </c>
      <c r="F445" s="4" t="e">
        <f t="shared" si="17"/>
        <v>#REF!</v>
      </c>
      <c r="G445" s="4" t="e">
        <f t="shared" si="18"/>
        <v>#REF!</v>
      </c>
      <c r="H445" s="4" t="e">
        <f>'Lynx PLYWOOD'!#REF!*SUM('Lynx PLYWOOD'!N389:Y389)/3.125</f>
        <v>#REF!</v>
      </c>
      <c r="I445" s="4" t="e">
        <f>'Lynx PLYWOOD'!#REF!</f>
        <v>#REF!</v>
      </c>
    </row>
    <row r="446" spans="2:9">
      <c r="B446" s="4" t="e">
        <f>'Lynx PLYWOOD'!#REF!*SUM('Lynx PLYWOOD'!N390:Y390)</f>
        <v>#REF!</v>
      </c>
      <c r="C446" s="4" t="e">
        <f>'Lynx PLYWOOD'!#REF!*SUM('Lynx PLYWOOD'!N390:Y390)</f>
        <v>#REF!</v>
      </c>
      <c r="D446" s="4" t="e">
        <f>'Lynx PLYWOOD'!#REF!*SUM('Lynx PLYWOOD'!N390:Y390)</f>
        <v>#REF!</v>
      </c>
      <c r="E446" s="4" t="e">
        <f>'Lynx PLYWOOD'!#REF!*SUM('Lynx PLYWOOD'!N390:Y390)</f>
        <v>#REF!</v>
      </c>
      <c r="F446" s="4" t="e">
        <f t="shared" si="17"/>
        <v>#REF!</v>
      </c>
      <c r="G446" s="4" t="e">
        <f t="shared" si="18"/>
        <v>#REF!</v>
      </c>
      <c r="H446" s="4" t="e">
        <f>'Lynx PLYWOOD'!#REF!*SUM('Lynx PLYWOOD'!N390:Y390)/3.125</f>
        <v>#REF!</v>
      </c>
      <c r="I446" s="4" t="e">
        <f>'Lynx PLYWOOD'!#REF!</f>
        <v>#REF!</v>
      </c>
    </row>
    <row r="447" spans="2:9">
      <c r="B447" s="4" t="e">
        <f>'Lynx PLYWOOD'!#REF!*SUM('Lynx PLYWOOD'!N391:Y391)</f>
        <v>#REF!</v>
      </c>
      <c r="C447" s="4" t="e">
        <f>'Lynx PLYWOOD'!#REF!*SUM('Lynx PLYWOOD'!N391:Y391)</f>
        <v>#REF!</v>
      </c>
      <c r="D447" s="4" t="e">
        <f>'Lynx PLYWOOD'!#REF!*SUM('Lynx PLYWOOD'!N391:Y391)</f>
        <v>#REF!</v>
      </c>
      <c r="E447" s="4" t="e">
        <f>'Lynx PLYWOOD'!#REF!*SUM('Lynx PLYWOOD'!N391:Y391)</f>
        <v>#REF!</v>
      </c>
      <c r="F447" s="4" t="e">
        <f t="shared" si="17"/>
        <v>#REF!</v>
      </c>
      <c r="G447" s="4" t="e">
        <f t="shared" si="18"/>
        <v>#REF!</v>
      </c>
      <c r="H447" s="4" t="e">
        <f>'Lynx PLYWOOD'!#REF!*SUM('Lynx PLYWOOD'!N391:Y391)/3.125</f>
        <v>#REF!</v>
      </c>
      <c r="I447" s="4" t="e">
        <f>'Lynx PLYWOOD'!#REF!</f>
        <v>#REF!</v>
      </c>
    </row>
    <row r="448" spans="2:9">
      <c r="B448" s="4" t="e">
        <f>'Lynx PLYWOOD'!#REF!*SUM('Lynx PLYWOOD'!N392:Y392)</f>
        <v>#REF!</v>
      </c>
      <c r="C448" s="4" t="e">
        <f>'Lynx PLYWOOD'!#REF!*SUM('Lynx PLYWOOD'!N392:Y392)</f>
        <v>#REF!</v>
      </c>
      <c r="D448" s="4" t="e">
        <f>'Lynx PLYWOOD'!#REF!*SUM('Lynx PLYWOOD'!N392:Y392)</f>
        <v>#REF!</v>
      </c>
      <c r="E448" s="4" t="e">
        <f>'Lynx PLYWOOD'!#REF!*SUM('Lynx PLYWOOD'!N392:Y392)</f>
        <v>#REF!</v>
      </c>
      <c r="F448" s="4" t="e">
        <f t="shared" si="17"/>
        <v>#REF!</v>
      </c>
      <c r="G448" s="4" t="e">
        <f t="shared" si="18"/>
        <v>#REF!</v>
      </c>
      <c r="H448" s="4" t="e">
        <f>'Lynx PLYWOOD'!#REF!*SUM('Lynx PLYWOOD'!N392:Y392)/3.125</f>
        <v>#REF!</v>
      </c>
      <c r="I448" s="4" t="e">
        <f>'Lynx PLYWOOD'!#REF!</f>
        <v>#REF!</v>
      </c>
    </row>
    <row r="449" spans="2:9">
      <c r="B449" s="4" t="e">
        <f>'Lynx PLYWOOD'!#REF!*SUM('Lynx PLYWOOD'!N393:Y393)</f>
        <v>#REF!</v>
      </c>
      <c r="C449" s="4" t="e">
        <f>'Lynx PLYWOOD'!#REF!*SUM('Lynx PLYWOOD'!N393:Y393)</f>
        <v>#REF!</v>
      </c>
      <c r="D449" s="4" t="e">
        <f>'Lynx PLYWOOD'!#REF!*SUM('Lynx PLYWOOD'!N393:Y393)</f>
        <v>#REF!</v>
      </c>
      <c r="E449" s="4" t="e">
        <f>'Lynx PLYWOOD'!#REF!*SUM('Lynx PLYWOOD'!N393:Y393)</f>
        <v>#REF!</v>
      </c>
      <c r="F449" s="4" t="e">
        <f t="shared" si="17"/>
        <v>#REF!</v>
      </c>
      <c r="G449" s="4" t="e">
        <f t="shared" si="18"/>
        <v>#REF!</v>
      </c>
      <c r="H449" s="4" t="e">
        <f>'Lynx PLYWOOD'!#REF!*SUM('Lynx PLYWOOD'!N393:Y393)/3.125</f>
        <v>#REF!</v>
      </c>
      <c r="I449" s="4" t="e">
        <f>'Lynx PLYWOOD'!#REF!</f>
        <v>#REF!</v>
      </c>
    </row>
    <row r="450" spans="2:9">
      <c r="B450" s="4" t="e">
        <f>'Lynx PLYWOOD'!#REF!*SUM('Lynx PLYWOOD'!N394:Y394)</f>
        <v>#REF!</v>
      </c>
      <c r="C450" s="4" t="e">
        <f>'Lynx PLYWOOD'!#REF!*SUM('Lynx PLYWOOD'!N394:Y394)</f>
        <v>#REF!</v>
      </c>
      <c r="D450" s="4" t="e">
        <f>'Lynx PLYWOOD'!#REF!*SUM('Lynx PLYWOOD'!N394:Y394)</f>
        <v>#REF!</v>
      </c>
      <c r="E450" s="4" t="e">
        <f>'Lynx PLYWOOD'!#REF!*SUM('Lynx PLYWOOD'!N394:Y394)</f>
        <v>#REF!</v>
      </c>
      <c r="F450" s="4" t="e">
        <f t="shared" si="17"/>
        <v>#REF!</v>
      </c>
      <c r="G450" s="4" t="e">
        <f t="shared" si="18"/>
        <v>#REF!</v>
      </c>
      <c r="H450" s="4" t="e">
        <f>'Lynx PLYWOOD'!#REF!*SUM('Lynx PLYWOOD'!N394:Y394)/3.125</f>
        <v>#REF!</v>
      </c>
      <c r="I450" s="4" t="e">
        <f>'Lynx PLYWOOD'!#REF!</f>
        <v>#REF!</v>
      </c>
    </row>
    <row r="451" spans="2:9">
      <c r="B451" s="4" t="e">
        <f>'Lynx PLYWOOD'!#REF!*SUM('Lynx PLYWOOD'!N395:Y395)</f>
        <v>#REF!</v>
      </c>
      <c r="C451" s="4" t="e">
        <f>'Lynx PLYWOOD'!#REF!*SUM('Lynx PLYWOOD'!N395:Y395)</f>
        <v>#REF!</v>
      </c>
      <c r="D451" s="4" t="e">
        <f>'Lynx PLYWOOD'!#REF!*SUM('Lynx PLYWOOD'!N395:Y395)</f>
        <v>#REF!</v>
      </c>
      <c r="E451" s="4" t="e">
        <f>'Lynx PLYWOOD'!#REF!*SUM('Lynx PLYWOOD'!N395:Y395)</f>
        <v>#REF!</v>
      </c>
      <c r="F451" s="4" t="e">
        <f t="shared" ref="F451:F452" si="19">D451/10</f>
        <v>#REF!</v>
      </c>
      <c r="G451" s="4" t="e">
        <f t="shared" ref="G451:G452" si="20">(3/100)*D451</f>
        <v>#REF!</v>
      </c>
      <c r="H451" s="4" t="e">
        <f>'Lynx PLYWOOD'!#REF!*SUM('Lynx PLYWOOD'!N395:Y395)/3.125</f>
        <v>#REF!</v>
      </c>
      <c r="I451" s="4" t="e">
        <f>'Lynx PLYWOOD'!#REF!</f>
        <v>#REF!</v>
      </c>
    </row>
    <row r="452" spans="2:9">
      <c r="B452" s="4" t="e">
        <f>'Lynx PLYWOOD'!#REF!*SUM('Lynx PLYWOOD'!N396:Y396)</f>
        <v>#REF!</v>
      </c>
      <c r="C452" s="4" t="e">
        <f>'Lynx PLYWOOD'!#REF!*SUM('Lynx PLYWOOD'!N396:Y396)</f>
        <v>#REF!</v>
      </c>
      <c r="D452" s="4" t="e">
        <f>'Lynx PLYWOOD'!#REF!*SUM('Lynx PLYWOOD'!N396:Y396)</f>
        <v>#REF!</v>
      </c>
      <c r="E452" s="4" t="e">
        <f>'Lynx PLYWOOD'!#REF!*SUM('Lynx PLYWOOD'!N396:Y396)</f>
        <v>#REF!</v>
      </c>
      <c r="F452" s="4" t="e">
        <f t="shared" si="19"/>
        <v>#REF!</v>
      </c>
      <c r="G452" s="4" t="e">
        <f t="shared" si="20"/>
        <v>#REF!</v>
      </c>
      <c r="H452" s="4" t="e">
        <f>'Lynx PLYWOOD'!#REF!*SUM('Lynx PLYWOOD'!N396:Y396)/3.125</f>
        <v>#REF!</v>
      </c>
      <c r="I452" s="4" t="e">
        <f>'Lynx PLYWOOD'!#REF!</f>
        <v>#REF!</v>
      </c>
    </row>
  </sheetData>
  <sheetProtection selectLockedCells="1" selectUnlockedCells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21</vt:i4>
      </vt:variant>
      <vt:variant>
        <vt:lpstr>Benannte Bereiche</vt:lpstr>
      </vt:variant>
      <vt:variant>
        <vt:i4>21</vt:i4>
      </vt:variant>
    </vt:vector>
  </HeadingPairs>
  <TitlesOfParts>
    <vt:vector size="42" baseType="lpstr">
      <vt:lpstr>Summary of order</vt:lpstr>
      <vt:lpstr>Lynx WOODEN HOLDS</vt:lpstr>
      <vt:lpstr>PROD. Lynx Woodholds</vt:lpstr>
      <vt:lpstr>PACK. Lynx WOODHOLDS</vt:lpstr>
      <vt:lpstr>Lynx PLYWOOD</vt:lpstr>
      <vt:lpstr>PROD. lynx plywood</vt:lpstr>
      <vt:lpstr>PACK. lynx plywood</vt:lpstr>
      <vt:lpstr>Lynx GRP</vt:lpstr>
      <vt:lpstr>PROD. lynx GRP</vt:lpstr>
      <vt:lpstr>PACK. lynx grp</vt:lpstr>
      <vt:lpstr>Lynx PE</vt:lpstr>
      <vt:lpstr>PROD. Lynx PE</vt:lpstr>
      <vt:lpstr>PACK. lynx PE</vt:lpstr>
      <vt:lpstr>Lynx PU</vt:lpstr>
      <vt:lpstr>PROD. lynx PU</vt:lpstr>
      <vt:lpstr>PACK. lynx PU</vt:lpstr>
      <vt:lpstr>LYNX accessories</vt:lpstr>
      <vt:lpstr>Uvoz za Vasco</vt:lpstr>
      <vt:lpstr>PAKIRANJE   (2)</vt:lpstr>
      <vt:lpstr>PACK. Lynx ACCESSORIES</vt:lpstr>
      <vt:lpstr>sum lynx</vt:lpstr>
      <vt:lpstr>'PACK. lynx grp'!Druckbereich</vt:lpstr>
      <vt:lpstr>'PACK. lynx PE'!Druckbereich</vt:lpstr>
      <vt:lpstr>'PACK. lynx plywood'!Druckbereich</vt:lpstr>
      <vt:lpstr>'PACK. lynx PU'!Druckbereich</vt:lpstr>
      <vt:lpstr>'PACK. Lynx WOODHOLDS'!Druckbereich</vt:lpstr>
      <vt:lpstr>'PAKIRANJE   (2)'!Druckbereich</vt:lpstr>
      <vt:lpstr>'PROD. lynx GRP'!Druckbereich</vt:lpstr>
      <vt:lpstr>'PROD. Lynx PE'!Druckbereich</vt:lpstr>
      <vt:lpstr>'PROD. lynx plywood'!Druckbereich</vt:lpstr>
      <vt:lpstr>'PROD. lynx PU'!Druckbereich</vt:lpstr>
      <vt:lpstr>'PROD. Lynx Woodholds'!Druckbereich</vt:lpstr>
      <vt:lpstr>'PACK. lynx grp'!Drucktitel</vt:lpstr>
      <vt:lpstr>'PACK. lynx PE'!Drucktitel</vt:lpstr>
      <vt:lpstr>'PACK. lynx plywood'!Drucktitel</vt:lpstr>
      <vt:lpstr>'PACK. lynx PU'!Drucktitel</vt:lpstr>
      <vt:lpstr>'PACK. Lynx WOODHOLDS'!Drucktitel</vt:lpstr>
      <vt:lpstr>'PROD. lynx GRP'!Drucktitel</vt:lpstr>
      <vt:lpstr>'PROD. Lynx PE'!Drucktitel</vt:lpstr>
      <vt:lpstr>'PROD. lynx plywood'!Drucktitel</vt:lpstr>
      <vt:lpstr>'PROD. lynx PU'!Drucktitel</vt:lpstr>
      <vt:lpstr>'PROD. Lynx Woodholds'!Drucktitel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Matevy</dc:creator>
  <cp:lastModifiedBy>Bonev</cp:lastModifiedBy>
  <cp:lastPrinted>2025-08-19T07:19:16Z</cp:lastPrinted>
  <dcterms:created xsi:type="dcterms:W3CDTF">2016-12-08T21:22:33Z</dcterms:created>
  <dcterms:modified xsi:type="dcterms:W3CDTF">2026-01-16T13:15:29Z</dcterms:modified>
</cp:coreProperties>
</file>